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S\01-Projects\06-FB\Rev C\01-Final Deliverables\FE\Derating\"/>
    </mc:Choice>
  </mc:AlternateContent>
  <bookViews>
    <workbookView xWindow="0" yWindow="0" windowWidth="24000" windowHeight="9732" activeTab="2"/>
  </bookViews>
  <sheets>
    <sheet name="COMP-VS-BOM" sheetId="1" r:id="rId1"/>
    <sheet name="Pin_Report" sheetId="4" r:id="rId2"/>
    <sheet name="Capacitors" sheetId="6" r:id="rId3"/>
    <sheet name="Inductors" sheetId="7" r:id="rId4"/>
    <sheet name="FB" sheetId="8" r:id="rId5"/>
    <sheet name="MOSFET" sheetId="10" r:id="rId6"/>
    <sheet name="Diodes" sheetId="15" r:id="rId7"/>
    <sheet name="Resistors" sheetId="12" r:id="rId8"/>
  </sheets>
  <definedNames>
    <definedName name="_xlnm._FilterDatabase" localSheetId="2" hidden="1">Capacitors!$A$1:$N$560</definedName>
    <definedName name="_xlnm._FilterDatabase" localSheetId="0" hidden="1">'COMP-VS-BOM'!$A$1:$C$1625</definedName>
    <definedName name="_xlnm._FilterDatabase" localSheetId="4" hidden="1">FB!$A$1:$K$42</definedName>
    <definedName name="_xlnm._FilterDatabase" localSheetId="3" hidden="1">Inductors!$A$1:$K$56</definedName>
    <definedName name="_xlnm._FilterDatabase" localSheetId="5" hidden="1">MOSFET!$A$1:$C$1</definedName>
    <definedName name="_xlnm._FilterDatabase" localSheetId="7" hidden="1">Resistors!$A$1:$N$759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2" l="1"/>
  <c r="N4" i="15"/>
  <c r="O4" i="7"/>
  <c r="O4" i="8"/>
  <c r="N4" i="6"/>
  <c r="B3" i="6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2" i="6"/>
  <c r="N2" i="15" l="1"/>
  <c r="N7" i="15"/>
  <c r="AA11" i="10"/>
  <c r="AA10" i="10"/>
  <c r="AA9" i="10"/>
  <c r="AA8" i="10"/>
  <c r="AA7" i="10"/>
  <c r="AA6" i="10"/>
  <c r="AA5" i="10"/>
  <c r="AA4" i="10"/>
  <c r="AA3" i="10"/>
  <c r="AA2" i="10"/>
  <c r="K730" i="12" l="1"/>
  <c r="L730" i="12" s="1"/>
  <c r="M730" i="12" s="1"/>
  <c r="K734" i="12"/>
  <c r="L734" i="12" s="1"/>
  <c r="M734" i="12" s="1"/>
  <c r="K735" i="12"/>
  <c r="L735" i="12" s="1"/>
  <c r="M735" i="12" s="1"/>
  <c r="K736" i="12"/>
  <c r="L736" i="12" s="1"/>
  <c r="M736" i="12" s="1"/>
  <c r="K737" i="12"/>
  <c r="L737" i="12" s="1"/>
  <c r="M737" i="12" s="1"/>
  <c r="K738" i="12"/>
  <c r="L738" i="12" s="1"/>
  <c r="M738" i="12" s="1"/>
  <c r="K739" i="12"/>
  <c r="L739" i="12" s="1"/>
  <c r="M739" i="12" s="1"/>
  <c r="K744" i="12"/>
  <c r="L744" i="12" s="1"/>
  <c r="M744" i="12" s="1"/>
  <c r="K746" i="12"/>
  <c r="L746" i="12" s="1"/>
  <c r="M746" i="12" s="1"/>
  <c r="K748" i="12"/>
  <c r="L748" i="12" s="1"/>
  <c r="M748" i="12" s="1"/>
  <c r="K754" i="12"/>
  <c r="L754" i="12" s="1"/>
  <c r="M754" i="12" s="1"/>
  <c r="K755" i="12"/>
  <c r="L755" i="12" s="1"/>
  <c r="M755" i="12" s="1"/>
  <c r="K756" i="12"/>
  <c r="L756" i="12" s="1"/>
  <c r="M756" i="12" s="1"/>
  <c r="K757" i="12"/>
  <c r="L757" i="12" s="1"/>
  <c r="M757" i="12" s="1"/>
  <c r="K758" i="12"/>
  <c r="L758" i="12" s="1"/>
  <c r="M758" i="12" s="1"/>
  <c r="K759" i="12"/>
  <c r="L759" i="12" s="1"/>
  <c r="M759" i="12" s="1"/>
  <c r="D730" i="12"/>
  <c r="F730" i="12" s="1"/>
  <c r="D731" i="12"/>
  <c r="F731" i="12" s="1"/>
  <c r="D732" i="12"/>
  <c r="F732" i="12" s="1"/>
  <c r="D733" i="12"/>
  <c r="F733" i="12" s="1"/>
  <c r="D734" i="12"/>
  <c r="F734" i="12" s="1"/>
  <c r="D735" i="12"/>
  <c r="F735" i="12" s="1"/>
  <c r="D736" i="12"/>
  <c r="F736" i="12" s="1"/>
  <c r="D737" i="12"/>
  <c r="F737" i="12" s="1"/>
  <c r="D738" i="12"/>
  <c r="F738" i="12" s="1"/>
  <c r="D739" i="12"/>
  <c r="F739" i="12" s="1"/>
  <c r="D740" i="12"/>
  <c r="F740" i="12" s="1"/>
  <c r="D741" i="12"/>
  <c r="F741" i="12" s="1"/>
  <c r="D742" i="12"/>
  <c r="F742" i="12" s="1"/>
  <c r="D743" i="12"/>
  <c r="F743" i="12" s="1"/>
  <c r="D744" i="12"/>
  <c r="F744" i="12" s="1"/>
  <c r="D745" i="12"/>
  <c r="F745" i="12" s="1"/>
  <c r="D746" i="12"/>
  <c r="F746" i="12" s="1"/>
  <c r="D747" i="12"/>
  <c r="F747" i="12" s="1"/>
  <c r="D748" i="12"/>
  <c r="F748" i="12" s="1"/>
  <c r="D749" i="12"/>
  <c r="F749" i="12" s="1"/>
  <c r="D750" i="12"/>
  <c r="F750" i="12" s="1"/>
  <c r="D751" i="12"/>
  <c r="F751" i="12" s="1"/>
  <c r="D752" i="12"/>
  <c r="F752" i="12" s="1"/>
  <c r="D753" i="12"/>
  <c r="F753" i="12" s="1"/>
  <c r="D754" i="12"/>
  <c r="F754" i="12" s="1"/>
  <c r="D755" i="12"/>
  <c r="F755" i="12" s="1"/>
  <c r="D756" i="12"/>
  <c r="F756" i="12" s="1"/>
  <c r="D757" i="12"/>
  <c r="F757" i="12" s="1"/>
  <c r="D758" i="12"/>
  <c r="F758" i="12" s="1"/>
  <c r="D759" i="12"/>
  <c r="F759" i="12" s="1"/>
  <c r="C730" i="12"/>
  <c r="E730" i="12" s="1"/>
  <c r="C731" i="12"/>
  <c r="E731" i="12" s="1"/>
  <c r="C732" i="12"/>
  <c r="E732" i="12" s="1"/>
  <c r="C733" i="12"/>
  <c r="E733" i="12" s="1"/>
  <c r="C734" i="12"/>
  <c r="E734" i="12" s="1"/>
  <c r="C735" i="12"/>
  <c r="E735" i="12" s="1"/>
  <c r="C736" i="12"/>
  <c r="E736" i="12" s="1"/>
  <c r="C737" i="12"/>
  <c r="E737" i="12" s="1"/>
  <c r="C738" i="12"/>
  <c r="E738" i="12" s="1"/>
  <c r="C739" i="12"/>
  <c r="E739" i="12" s="1"/>
  <c r="C740" i="12"/>
  <c r="E740" i="12" s="1"/>
  <c r="C741" i="12"/>
  <c r="E741" i="12" s="1"/>
  <c r="C742" i="12"/>
  <c r="E742" i="12" s="1"/>
  <c r="C743" i="12"/>
  <c r="E743" i="12" s="1"/>
  <c r="C744" i="12"/>
  <c r="E744" i="12" s="1"/>
  <c r="C745" i="12"/>
  <c r="E745" i="12" s="1"/>
  <c r="C746" i="12"/>
  <c r="E746" i="12" s="1"/>
  <c r="C747" i="12"/>
  <c r="E747" i="12" s="1"/>
  <c r="C748" i="12"/>
  <c r="E748" i="12" s="1"/>
  <c r="C749" i="12"/>
  <c r="E749" i="12" s="1"/>
  <c r="C750" i="12"/>
  <c r="E750" i="12" s="1"/>
  <c r="C751" i="12"/>
  <c r="E751" i="12" s="1"/>
  <c r="C752" i="12"/>
  <c r="E752" i="12" s="1"/>
  <c r="C753" i="12"/>
  <c r="E753" i="12" s="1"/>
  <c r="C754" i="12"/>
  <c r="E754" i="12" s="1"/>
  <c r="C755" i="12"/>
  <c r="E755" i="12" s="1"/>
  <c r="C756" i="12"/>
  <c r="E756" i="12" s="1"/>
  <c r="C757" i="12"/>
  <c r="E757" i="12" s="1"/>
  <c r="C758" i="12"/>
  <c r="E758" i="12" s="1"/>
  <c r="C759" i="12"/>
  <c r="E759" i="12" s="1"/>
  <c r="N3" i="6"/>
  <c r="N2" i="6"/>
  <c r="I560" i="6"/>
  <c r="J560" i="6" s="1"/>
  <c r="D558" i="6"/>
  <c r="F558" i="6" s="1"/>
  <c r="D559" i="6"/>
  <c r="F559" i="6" s="1"/>
  <c r="D560" i="6"/>
  <c r="F560" i="6" s="1"/>
  <c r="C558" i="6"/>
  <c r="E558" i="6" s="1"/>
  <c r="C559" i="6"/>
  <c r="E559" i="6" s="1"/>
  <c r="C560" i="6"/>
  <c r="E560" i="6" s="1"/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1927" i="4"/>
  <c r="C1928" i="4"/>
  <c r="C1929" i="4"/>
  <c r="C1930" i="4"/>
  <c r="C1931" i="4"/>
  <c r="C1932" i="4"/>
  <c r="C1933" i="4"/>
  <c r="C1934" i="4"/>
  <c r="C1935" i="4"/>
  <c r="C1936" i="4"/>
  <c r="C1937" i="4"/>
  <c r="C1938" i="4"/>
  <c r="C1939" i="4"/>
  <c r="C1940" i="4"/>
  <c r="C1941" i="4"/>
  <c r="C1942" i="4"/>
  <c r="C1943" i="4"/>
  <c r="C1944" i="4"/>
  <c r="C1945" i="4"/>
  <c r="C1946" i="4"/>
  <c r="C1947" i="4"/>
  <c r="C1948" i="4"/>
  <c r="C1949" i="4"/>
  <c r="C1950" i="4"/>
  <c r="C1951" i="4"/>
  <c r="C1952" i="4"/>
  <c r="C1953" i="4"/>
  <c r="C1954" i="4"/>
  <c r="C1955" i="4"/>
  <c r="C1956" i="4"/>
  <c r="C1957" i="4"/>
  <c r="C1958" i="4"/>
  <c r="C1959" i="4"/>
  <c r="C1960" i="4"/>
  <c r="C1961" i="4"/>
  <c r="C1962" i="4"/>
  <c r="C1963" i="4"/>
  <c r="C1964" i="4"/>
  <c r="C1965" i="4"/>
  <c r="C1966" i="4"/>
  <c r="C1967" i="4"/>
  <c r="C1968" i="4"/>
  <c r="C1969" i="4"/>
  <c r="C1970" i="4"/>
  <c r="C1971" i="4"/>
  <c r="C1972" i="4"/>
  <c r="C1973" i="4"/>
  <c r="C1974" i="4"/>
  <c r="C1975" i="4"/>
  <c r="C1976" i="4"/>
  <c r="C1977" i="4"/>
  <c r="C1978" i="4"/>
  <c r="C1979" i="4"/>
  <c r="C1980" i="4"/>
  <c r="C1981" i="4"/>
  <c r="C1982" i="4"/>
  <c r="C1983" i="4"/>
  <c r="C1984" i="4"/>
  <c r="C1985" i="4"/>
  <c r="C1986" i="4"/>
  <c r="C1987" i="4"/>
  <c r="C1988" i="4"/>
  <c r="C1989" i="4"/>
  <c r="C1990" i="4"/>
  <c r="C1991" i="4"/>
  <c r="C1992" i="4"/>
  <c r="C1993" i="4"/>
  <c r="C1994" i="4"/>
  <c r="C1995" i="4"/>
  <c r="C1996" i="4"/>
  <c r="C1997" i="4"/>
  <c r="C1998" i="4"/>
  <c r="C1999" i="4"/>
  <c r="C2000" i="4"/>
  <c r="C2001" i="4"/>
  <c r="C2002" i="4"/>
  <c r="C2003" i="4"/>
  <c r="C2004" i="4"/>
  <c r="C2005" i="4"/>
  <c r="C2006" i="4"/>
  <c r="C2007" i="4"/>
  <c r="C2008" i="4"/>
  <c r="C2009" i="4"/>
  <c r="C2010" i="4"/>
  <c r="C2011" i="4"/>
  <c r="C2012" i="4"/>
  <c r="C2013" i="4"/>
  <c r="C2014" i="4"/>
  <c r="C2015" i="4"/>
  <c r="C2016" i="4"/>
  <c r="C2017" i="4"/>
  <c r="C2018" i="4"/>
  <c r="C2019" i="4"/>
  <c r="C2020" i="4"/>
  <c r="C2021" i="4"/>
  <c r="C2022" i="4"/>
  <c r="C2023" i="4"/>
  <c r="C2024" i="4"/>
  <c r="C2025" i="4"/>
  <c r="C2026" i="4"/>
  <c r="C2027" i="4"/>
  <c r="C2028" i="4"/>
  <c r="C2029" i="4"/>
  <c r="C2030" i="4"/>
  <c r="C2031" i="4"/>
  <c r="C2032" i="4"/>
  <c r="C2033" i="4"/>
  <c r="C2034" i="4"/>
  <c r="C2035" i="4"/>
  <c r="C2036" i="4"/>
  <c r="C2037" i="4"/>
  <c r="C2038" i="4"/>
  <c r="C2039" i="4"/>
  <c r="C2040" i="4"/>
  <c r="C2041" i="4"/>
  <c r="C2042" i="4"/>
  <c r="C2043" i="4"/>
  <c r="C2044" i="4"/>
  <c r="C2045" i="4"/>
  <c r="C2046" i="4"/>
  <c r="C2047" i="4"/>
  <c r="C2048" i="4"/>
  <c r="C2049" i="4"/>
  <c r="C2050" i="4"/>
  <c r="C2051" i="4"/>
  <c r="C2052" i="4"/>
  <c r="C2053" i="4"/>
  <c r="C2054" i="4"/>
  <c r="C2055" i="4"/>
  <c r="C2056" i="4"/>
  <c r="C2057" i="4"/>
  <c r="C2058" i="4"/>
  <c r="C2059" i="4"/>
  <c r="C2060" i="4"/>
  <c r="C2061" i="4"/>
  <c r="C2062" i="4"/>
  <c r="C2063" i="4"/>
  <c r="C2064" i="4"/>
  <c r="C2065" i="4"/>
  <c r="C2066" i="4"/>
  <c r="C2067" i="4"/>
  <c r="C2068" i="4"/>
  <c r="C2069" i="4"/>
  <c r="C2070" i="4"/>
  <c r="C2071" i="4"/>
  <c r="C2072" i="4"/>
  <c r="C2073" i="4"/>
  <c r="C2074" i="4"/>
  <c r="C2075" i="4"/>
  <c r="C2076" i="4"/>
  <c r="C2077" i="4"/>
  <c r="C2078" i="4"/>
  <c r="C2079" i="4"/>
  <c r="C2080" i="4"/>
  <c r="C2081" i="4"/>
  <c r="C2082" i="4"/>
  <c r="C2083" i="4"/>
  <c r="C2084" i="4"/>
  <c r="C2085" i="4"/>
  <c r="C2086" i="4"/>
  <c r="C2087" i="4"/>
  <c r="C2088" i="4"/>
  <c r="C2089" i="4"/>
  <c r="C2090" i="4"/>
  <c r="C2091" i="4"/>
  <c r="C2092" i="4"/>
  <c r="C2093" i="4"/>
  <c r="C2094" i="4"/>
  <c r="C2095" i="4"/>
  <c r="C2096" i="4"/>
  <c r="C2097" i="4"/>
  <c r="C2098" i="4"/>
  <c r="C2099" i="4"/>
  <c r="C2100" i="4"/>
  <c r="C2101" i="4"/>
  <c r="C2102" i="4"/>
  <c r="C2103" i="4"/>
  <c r="C2104" i="4"/>
  <c r="C2105" i="4"/>
  <c r="C2106" i="4"/>
  <c r="C2107" i="4"/>
  <c r="C2108" i="4"/>
  <c r="C2109" i="4"/>
  <c r="C2110" i="4"/>
  <c r="C2111" i="4"/>
  <c r="C2112" i="4"/>
  <c r="C2113" i="4"/>
  <c r="C2114" i="4"/>
  <c r="C2115" i="4"/>
  <c r="C2116" i="4"/>
  <c r="C2117" i="4"/>
  <c r="C2118" i="4"/>
  <c r="C2119" i="4"/>
  <c r="C2120" i="4"/>
  <c r="C2121" i="4"/>
  <c r="C2122" i="4"/>
  <c r="C2123" i="4"/>
  <c r="C2124" i="4"/>
  <c r="C2125" i="4"/>
  <c r="C2126" i="4"/>
  <c r="C2127" i="4"/>
  <c r="C2128" i="4"/>
  <c r="C2129" i="4"/>
  <c r="C2130" i="4"/>
  <c r="C2131" i="4"/>
  <c r="C2132" i="4"/>
  <c r="C2133" i="4"/>
  <c r="C2134" i="4"/>
  <c r="C2135" i="4"/>
  <c r="C2136" i="4"/>
  <c r="C2137" i="4"/>
  <c r="C2138" i="4"/>
  <c r="C2139" i="4"/>
  <c r="C2140" i="4"/>
  <c r="C2141" i="4"/>
  <c r="C2142" i="4"/>
  <c r="C2143" i="4"/>
  <c r="C2144" i="4"/>
  <c r="C2145" i="4"/>
  <c r="C2146" i="4"/>
  <c r="C2147" i="4"/>
  <c r="C2148" i="4"/>
  <c r="C2149" i="4"/>
  <c r="C2150" i="4"/>
  <c r="C2151" i="4"/>
  <c r="C2152" i="4"/>
  <c r="C2153" i="4"/>
  <c r="C2154" i="4"/>
  <c r="C2155" i="4"/>
  <c r="C2156" i="4"/>
  <c r="C2157" i="4"/>
  <c r="C2158" i="4"/>
  <c r="C2159" i="4"/>
  <c r="C2160" i="4"/>
  <c r="C2161" i="4"/>
  <c r="C2162" i="4"/>
  <c r="C2163" i="4"/>
  <c r="C2164" i="4"/>
  <c r="C2165" i="4"/>
  <c r="C2166" i="4"/>
  <c r="C2167" i="4"/>
  <c r="C2168" i="4"/>
  <c r="C2169" i="4"/>
  <c r="C2170" i="4"/>
  <c r="C2171" i="4"/>
  <c r="C2172" i="4"/>
  <c r="C2173" i="4"/>
  <c r="C2174" i="4"/>
  <c r="C2175" i="4"/>
  <c r="C2176" i="4"/>
  <c r="C2177" i="4"/>
  <c r="C2178" i="4"/>
  <c r="C2179" i="4"/>
  <c r="C2180" i="4"/>
  <c r="C2181" i="4"/>
  <c r="C2182" i="4"/>
  <c r="C2183" i="4"/>
  <c r="C2184" i="4"/>
  <c r="C2185" i="4"/>
  <c r="C2186" i="4"/>
  <c r="C2187" i="4"/>
  <c r="C2188" i="4"/>
  <c r="C2189" i="4"/>
  <c r="C2190" i="4"/>
  <c r="C2191" i="4"/>
  <c r="C2192" i="4"/>
  <c r="C2193" i="4"/>
  <c r="C2194" i="4"/>
  <c r="C2195" i="4"/>
  <c r="C2196" i="4"/>
  <c r="C2197" i="4"/>
  <c r="C2198" i="4"/>
  <c r="C2199" i="4"/>
  <c r="C2200" i="4"/>
  <c r="C2201" i="4"/>
  <c r="C2202" i="4"/>
  <c r="C2203" i="4"/>
  <c r="C2204" i="4"/>
  <c r="C2205" i="4"/>
  <c r="C2206" i="4"/>
  <c r="C2207" i="4"/>
  <c r="C2208" i="4"/>
  <c r="C2209" i="4"/>
  <c r="C2210" i="4"/>
  <c r="C2211" i="4"/>
  <c r="C2212" i="4"/>
  <c r="C2213" i="4"/>
  <c r="C2214" i="4"/>
  <c r="C2215" i="4"/>
  <c r="C2216" i="4"/>
  <c r="C2217" i="4"/>
  <c r="C2218" i="4"/>
  <c r="C2219" i="4"/>
  <c r="C2220" i="4"/>
  <c r="C2221" i="4"/>
  <c r="C2222" i="4"/>
  <c r="C2223" i="4"/>
  <c r="C2224" i="4"/>
  <c r="C2225" i="4"/>
  <c r="C2226" i="4"/>
  <c r="C2227" i="4"/>
  <c r="C2228" i="4"/>
  <c r="C2229" i="4"/>
  <c r="C2230" i="4"/>
  <c r="C2231" i="4"/>
  <c r="C2232" i="4"/>
  <c r="C2233" i="4"/>
  <c r="C2234" i="4"/>
  <c r="C2235" i="4"/>
  <c r="C2236" i="4"/>
  <c r="C2237" i="4"/>
  <c r="C2238" i="4"/>
  <c r="C2239" i="4"/>
  <c r="C2240" i="4"/>
  <c r="C2241" i="4"/>
  <c r="C2242" i="4"/>
  <c r="C2243" i="4"/>
  <c r="C2244" i="4"/>
  <c r="C2245" i="4"/>
  <c r="C2246" i="4"/>
  <c r="C2247" i="4"/>
  <c r="C2248" i="4"/>
  <c r="C2249" i="4"/>
  <c r="C2250" i="4"/>
  <c r="C2251" i="4"/>
  <c r="C2252" i="4"/>
  <c r="C2253" i="4"/>
  <c r="C2254" i="4"/>
  <c r="C2255" i="4"/>
  <c r="C2256" i="4"/>
  <c r="C2257" i="4"/>
  <c r="C2258" i="4"/>
  <c r="C2259" i="4"/>
  <c r="C2260" i="4"/>
  <c r="C2261" i="4"/>
  <c r="C2262" i="4"/>
  <c r="C2263" i="4"/>
  <c r="C2264" i="4"/>
  <c r="C2265" i="4"/>
  <c r="C2266" i="4"/>
  <c r="C2267" i="4"/>
  <c r="C2268" i="4"/>
  <c r="C2269" i="4"/>
  <c r="C2270" i="4"/>
  <c r="C2271" i="4"/>
  <c r="C2272" i="4"/>
  <c r="C2273" i="4"/>
  <c r="C2274" i="4"/>
  <c r="C2275" i="4"/>
  <c r="C2276" i="4"/>
  <c r="C2277" i="4"/>
  <c r="C2278" i="4"/>
  <c r="C2279" i="4"/>
  <c r="C2280" i="4"/>
  <c r="C2281" i="4"/>
  <c r="C2282" i="4"/>
  <c r="C2283" i="4"/>
  <c r="C2284" i="4"/>
  <c r="C2285" i="4"/>
  <c r="C2286" i="4"/>
  <c r="C2287" i="4"/>
  <c r="C2288" i="4"/>
  <c r="C2289" i="4"/>
  <c r="C2290" i="4"/>
  <c r="C2291" i="4"/>
  <c r="C2292" i="4"/>
  <c r="C2293" i="4"/>
  <c r="C2294" i="4"/>
  <c r="C2295" i="4"/>
  <c r="C2296" i="4"/>
  <c r="C2297" i="4"/>
  <c r="C2298" i="4"/>
  <c r="C2299" i="4"/>
  <c r="C2300" i="4"/>
  <c r="C2301" i="4"/>
  <c r="C2302" i="4"/>
  <c r="C2303" i="4"/>
  <c r="C2304" i="4"/>
  <c r="C2305" i="4"/>
  <c r="C2306" i="4"/>
  <c r="C2307" i="4"/>
  <c r="C2308" i="4"/>
  <c r="C2309" i="4"/>
  <c r="C2310" i="4"/>
  <c r="C2311" i="4"/>
  <c r="C2312" i="4"/>
  <c r="C2313" i="4"/>
  <c r="C2314" i="4"/>
  <c r="C2315" i="4"/>
  <c r="C2316" i="4"/>
  <c r="C2317" i="4"/>
  <c r="C2318" i="4"/>
  <c r="C2319" i="4"/>
  <c r="C2320" i="4"/>
  <c r="C2321" i="4"/>
  <c r="C2322" i="4"/>
  <c r="C2323" i="4"/>
  <c r="C2324" i="4"/>
  <c r="C2325" i="4"/>
  <c r="C2326" i="4"/>
  <c r="C2327" i="4"/>
  <c r="C2328" i="4"/>
  <c r="C2329" i="4"/>
  <c r="C2330" i="4"/>
  <c r="C2331" i="4"/>
  <c r="C2332" i="4"/>
  <c r="C2333" i="4"/>
  <c r="C2334" i="4"/>
  <c r="C2335" i="4"/>
  <c r="C2336" i="4"/>
  <c r="C2337" i="4"/>
  <c r="C2338" i="4"/>
  <c r="C2339" i="4"/>
  <c r="C2340" i="4"/>
  <c r="C2341" i="4"/>
  <c r="C2342" i="4"/>
  <c r="C2343" i="4"/>
  <c r="C2344" i="4"/>
  <c r="C2345" i="4"/>
  <c r="C2346" i="4"/>
  <c r="C2347" i="4"/>
  <c r="C2348" i="4"/>
  <c r="C2349" i="4"/>
  <c r="C2350" i="4"/>
  <c r="C2351" i="4"/>
  <c r="C2352" i="4"/>
  <c r="C2353" i="4"/>
  <c r="C2354" i="4"/>
  <c r="C2355" i="4"/>
  <c r="C2356" i="4"/>
  <c r="C2357" i="4"/>
  <c r="C2358" i="4"/>
  <c r="C2359" i="4"/>
  <c r="C2360" i="4"/>
  <c r="C2361" i="4"/>
  <c r="C2362" i="4"/>
  <c r="C2363" i="4"/>
  <c r="C2364" i="4"/>
  <c r="C2365" i="4"/>
  <c r="C2366" i="4"/>
  <c r="C2367" i="4"/>
  <c r="C2368" i="4"/>
  <c r="C2369" i="4"/>
  <c r="C2370" i="4"/>
  <c r="C2371" i="4"/>
  <c r="C2372" i="4"/>
  <c r="C2373" i="4"/>
  <c r="C2374" i="4"/>
  <c r="C2375" i="4"/>
  <c r="C2376" i="4"/>
  <c r="C2377" i="4"/>
  <c r="C2378" i="4"/>
  <c r="C2379" i="4"/>
  <c r="C2380" i="4"/>
  <c r="C2381" i="4"/>
  <c r="C2382" i="4"/>
  <c r="C2383" i="4"/>
  <c r="C2384" i="4"/>
  <c r="C2385" i="4"/>
  <c r="C2386" i="4"/>
  <c r="C2387" i="4"/>
  <c r="C2388" i="4"/>
  <c r="C2389" i="4"/>
  <c r="C2390" i="4"/>
  <c r="C2391" i="4"/>
  <c r="C2392" i="4"/>
  <c r="C2393" i="4"/>
  <c r="C2394" i="4"/>
  <c r="C2395" i="4"/>
  <c r="C2396" i="4"/>
  <c r="C2397" i="4"/>
  <c r="C2398" i="4"/>
  <c r="C2399" i="4"/>
  <c r="C2400" i="4"/>
  <c r="C2401" i="4"/>
  <c r="C2402" i="4"/>
  <c r="C2403" i="4"/>
  <c r="C2404" i="4"/>
  <c r="C2405" i="4"/>
  <c r="C2406" i="4"/>
  <c r="C2407" i="4"/>
  <c r="C2408" i="4"/>
  <c r="C2409" i="4"/>
  <c r="C2410" i="4"/>
  <c r="C2411" i="4"/>
  <c r="C2412" i="4"/>
  <c r="C2413" i="4"/>
  <c r="C2414" i="4"/>
  <c r="C2415" i="4"/>
  <c r="C2416" i="4"/>
  <c r="C2417" i="4"/>
  <c r="C2418" i="4"/>
  <c r="C2419" i="4"/>
  <c r="C2420" i="4"/>
  <c r="C2421" i="4"/>
  <c r="C2422" i="4"/>
  <c r="C2423" i="4"/>
  <c r="C2424" i="4"/>
  <c r="C2425" i="4"/>
  <c r="C2426" i="4"/>
  <c r="C2427" i="4"/>
  <c r="C2428" i="4"/>
  <c r="C2429" i="4"/>
  <c r="C2430" i="4"/>
  <c r="C2431" i="4"/>
  <c r="C2432" i="4"/>
  <c r="C2433" i="4"/>
  <c r="C2434" i="4"/>
  <c r="C2435" i="4"/>
  <c r="C2436" i="4"/>
  <c r="C2437" i="4"/>
  <c r="C2438" i="4"/>
  <c r="C2439" i="4"/>
  <c r="C2440" i="4"/>
  <c r="C2441" i="4"/>
  <c r="C2442" i="4"/>
  <c r="C2443" i="4"/>
  <c r="C2444" i="4"/>
  <c r="C2445" i="4"/>
  <c r="C2446" i="4"/>
  <c r="C2447" i="4"/>
  <c r="C2448" i="4"/>
  <c r="C2449" i="4"/>
  <c r="C2450" i="4"/>
  <c r="C2451" i="4"/>
  <c r="C2452" i="4"/>
  <c r="C2453" i="4"/>
  <c r="C2454" i="4"/>
  <c r="C2455" i="4"/>
  <c r="C2456" i="4"/>
  <c r="C2457" i="4"/>
  <c r="C2458" i="4"/>
  <c r="C2459" i="4"/>
  <c r="C2460" i="4"/>
  <c r="C2461" i="4"/>
  <c r="C2462" i="4"/>
  <c r="C2463" i="4"/>
  <c r="C2464" i="4"/>
  <c r="C2465" i="4"/>
  <c r="C2466" i="4"/>
  <c r="C2467" i="4"/>
  <c r="C2468" i="4"/>
  <c r="C2469" i="4"/>
  <c r="C2470" i="4"/>
  <c r="C2471" i="4"/>
  <c r="C2472" i="4"/>
  <c r="C2473" i="4"/>
  <c r="C2474" i="4"/>
  <c r="C2475" i="4"/>
  <c r="C2476" i="4"/>
  <c r="C2477" i="4"/>
  <c r="C2478" i="4"/>
  <c r="C2479" i="4"/>
  <c r="C2480" i="4"/>
  <c r="C2481" i="4"/>
  <c r="C2482" i="4"/>
  <c r="C2483" i="4"/>
  <c r="C2484" i="4"/>
  <c r="C2485" i="4"/>
  <c r="C2486" i="4"/>
  <c r="C2487" i="4"/>
  <c r="C2488" i="4"/>
  <c r="C2489" i="4"/>
  <c r="C2490" i="4"/>
  <c r="C2491" i="4"/>
  <c r="C2492" i="4"/>
  <c r="C2493" i="4"/>
  <c r="C2494" i="4"/>
  <c r="C2495" i="4"/>
  <c r="C2496" i="4"/>
  <c r="C2497" i="4"/>
  <c r="C2498" i="4"/>
  <c r="C2499" i="4"/>
  <c r="C2500" i="4"/>
  <c r="C2501" i="4"/>
  <c r="C2502" i="4"/>
  <c r="C2503" i="4"/>
  <c r="C2504" i="4"/>
  <c r="C2505" i="4"/>
  <c r="C2506" i="4"/>
  <c r="C2507" i="4"/>
  <c r="C2508" i="4"/>
  <c r="C2509" i="4"/>
  <c r="C2510" i="4"/>
  <c r="C2511" i="4"/>
  <c r="C2512" i="4"/>
  <c r="C2513" i="4"/>
  <c r="C2514" i="4"/>
  <c r="C2515" i="4"/>
  <c r="C2516" i="4"/>
  <c r="C2517" i="4"/>
  <c r="C2518" i="4"/>
  <c r="C2519" i="4"/>
  <c r="C2520" i="4"/>
  <c r="C2521" i="4"/>
  <c r="C2522" i="4"/>
  <c r="C2523" i="4"/>
  <c r="C2524" i="4"/>
  <c r="C2525" i="4"/>
  <c r="C2526" i="4"/>
  <c r="C2527" i="4"/>
  <c r="C2528" i="4"/>
  <c r="C2529" i="4"/>
  <c r="C2530" i="4"/>
  <c r="C2531" i="4"/>
  <c r="C2532" i="4"/>
  <c r="C2533" i="4"/>
  <c r="C2534" i="4"/>
  <c r="C2535" i="4"/>
  <c r="C2536" i="4"/>
  <c r="C2537" i="4"/>
  <c r="C2538" i="4"/>
  <c r="C2539" i="4"/>
  <c r="C2540" i="4"/>
  <c r="C2541" i="4"/>
  <c r="C2542" i="4"/>
  <c r="C2543" i="4"/>
  <c r="C2544" i="4"/>
  <c r="C2545" i="4"/>
  <c r="C2546" i="4"/>
  <c r="C2547" i="4"/>
  <c r="C2548" i="4"/>
  <c r="C2549" i="4"/>
  <c r="C2550" i="4"/>
  <c r="C2551" i="4"/>
  <c r="C2552" i="4"/>
  <c r="C2553" i="4"/>
  <c r="C2554" i="4"/>
  <c r="C2555" i="4"/>
  <c r="C2556" i="4"/>
  <c r="C2557" i="4"/>
  <c r="C2558" i="4"/>
  <c r="C2559" i="4"/>
  <c r="C2560" i="4"/>
  <c r="C2561" i="4"/>
  <c r="C2562" i="4"/>
  <c r="C2563" i="4"/>
  <c r="C2564" i="4"/>
  <c r="C2565" i="4"/>
  <c r="C2566" i="4"/>
  <c r="C2567" i="4"/>
  <c r="C2568" i="4"/>
  <c r="C2569" i="4"/>
  <c r="C2570" i="4"/>
  <c r="C2571" i="4"/>
  <c r="C2572" i="4"/>
  <c r="C2573" i="4"/>
  <c r="C2574" i="4"/>
  <c r="C2575" i="4"/>
  <c r="C2576" i="4"/>
  <c r="C2577" i="4"/>
  <c r="C2578" i="4"/>
  <c r="C2579" i="4"/>
  <c r="C2580" i="4"/>
  <c r="C2581" i="4"/>
  <c r="C2582" i="4"/>
  <c r="C2583" i="4"/>
  <c r="C2584" i="4"/>
  <c r="C2585" i="4"/>
  <c r="C2586" i="4"/>
  <c r="C2587" i="4"/>
  <c r="C2588" i="4"/>
  <c r="C2589" i="4"/>
  <c r="C2590" i="4"/>
  <c r="C2591" i="4"/>
  <c r="C2592" i="4"/>
  <c r="C2593" i="4"/>
  <c r="C2594" i="4"/>
  <c r="C2595" i="4"/>
  <c r="C2596" i="4"/>
  <c r="C2597" i="4"/>
  <c r="C2598" i="4"/>
  <c r="C2599" i="4"/>
  <c r="C2600" i="4"/>
  <c r="C2601" i="4"/>
  <c r="C2602" i="4"/>
  <c r="C2603" i="4"/>
  <c r="C2604" i="4"/>
  <c r="C2605" i="4"/>
  <c r="C2606" i="4"/>
  <c r="C2607" i="4"/>
  <c r="C2608" i="4"/>
  <c r="C2609" i="4"/>
  <c r="C2610" i="4"/>
  <c r="C2611" i="4"/>
  <c r="C2612" i="4"/>
  <c r="C2613" i="4"/>
  <c r="C2614" i="4"/>
  <c r="C2615" i="4"/>
  <c r="C2616" i="4"/>
  <c r="C2617" i="4"/>
  <c r="C2618" i="4"/>
  <c r="C2619" i="4"/>
  <c r="C2620" i="4"/>
  <c r="C2621" i="4"/>
  <c r="C2622" i="4"/>
  <c r="C2623" i="4"/>
  <c r="C2624" i="4"/>
  <c r="C2625" i="4"/>
  <c r="C2626" i="4"/>
  <c r="C2627" i="4"/>
  <c r="C2628" i="4"/>
  <c r="C2629" i="4"/>
  <c r="C2630" i="4"/>
  <c r="C2631" i="4"/>
  <c r="C2632" i="4"/>
  <c r="C2633" i="4"/>
  <c r="C2634" i="4"/>
  <c r="C2635" i="4"/>
  <c r="C2636" i="4"/>
  <c r="C2637" i="4"/>
  <c r="C2638" i="4"/>
  <c r="C2639" i="4"/>
  <c r="C2640" i="4"/>
  <c r="C2641" i="4"/>
  <c r="C2642" i="4"/>
  <c r="C2643" i="4"/>
  <c r="C2644" i="4"/>
  <c r="C2645" i="4"/>
  <c r="C2646" i="4"/>
  <c r="C2647" i="4"/>
  <c r="C2648" i="4"/>
  <c r="C2649" i="4"/>
  <c r="C2650" i="4"/>
  <c r="C2651" i="4"/>
  <c r="C2652" i="4"/>
  <c r="C2653" i="4"/>
  <c r="C2654" i="4"/>
  <c r="C2655" i="4"/>
  <c r="C2656" i="4"/>
  <c r="C2657" i="4"/>
  <c r="C2658" i="4"/>
  <c r="C2659" i="4"/>
  <c r="C2660" i="4"/>
  <c r="C2661" i="4"/>
  <c r="C2662" i="4"/>
  <c r="C2663" i="4"/>
  <c r="C2664" i="4"/>
  <c r="C2665" i="4"/>
  <c r="C2666" i="4"/>
  <c r="C2667" i="4"/>
  <c r="C2668" i="4"/>
  <c r="C2669" i="4"/>
  <c r="C2670" i="4"/>
  <c r="C2671" i="4"/>
  <c r="C2672" i="4"/>
  <c r="C2673" i="4"/>
  <c r="C2674" i="4"/>
  <c r="C2675" i="4"/>
  <c r="C2676" i="4"/>
  <c r="C2677" i="4"/>
  <c r="C2678" i="4"/>
  <c r="C2679" i="4"/>
  <c r="C2680" i="4"/>
  <c r="C2681" i="4"/>
  <c r="C2682" i="4"/>
  <c r="C2683" i="4"/>
  <c r="C2684" i="4"/>
  <c r="C2685" i="4"/>
  <c r="C2686" i="4"/>
  <c r="C2687" i="4"/>
  <c r="C2688" i="4"/>
  <c r="C2689" i="4"/>
  <c r="C2690" i="4"/>
  <c r="C2691" i="4"/>
  <c r="C2692" i="4"/>
  <c r="C2693" i="4"/>
  <c r="C2694" i="4"/>
  <c r="C2695" i="4"/>
  <c r="C2696" i="4"/>
  <c r="C2697" i="4"/>
  <c r="C2698" i="4"/>
  <c r="C2699" i="4"/>
  <c r="C2700" i="4"/>
  <c r="C2701" i="4"/>
  <c r="C2702" i="4"/>
  <c r="C2703" i="4"/>
  <c r="C2704" i="4"/>
  <c r="C2705" i="4"/>
  <c r="C2706" i="4"/>
  <c r="C2707" i="4"/>
  <c r="C2708" i="4"/>
  <c r="C2709" i="4"/>
  <c r="C2710" i="4"/>
  <c r="C2711" i="4"/>
  <c r="C2712" i="4"/>
  <c r="C2713" i="4"/>
  <c r="C2714" i="4"/>
  <c r="C2715" i="4"/>
  <c r="C2716" i="4"/>
  <c r="C2717" i="4"/>
  <c r="C2718" i="4"/>
  <c r="C2719" i="4"/>
  <c r="C2720" i="4"/>
  <c r="C2721" i="4"/>
  <c r="C2722" i="4"/>
  <c r="C2723" i="4"/>
  <c r="C2724" i="4"/>
  <c r="C2725" i="4"/>
  <c r="C2726" i="4"/>
  <c r="C2727" i="4"/>
  <c r="C2728" i="4"/>
  <c r="C2729" i="4"/>
  <c r="C2730" i="4"/>
  <c r="C2731" i="4"/>
  <c r="C2732" i="4"/>
  <c r="C2733" i="4"/>
  <c r="C2734" i="4"/>
  <c r="C2735" i="4"/>
  <c r="C2736" i="4"/>
  <c r="C2737" i="4"/>
  <c r="C2738" i="4"/>
  <c r="C2739" i="4"/>
  <c r="C2740" i="4"/>
  <c r="C2741" i="4"/>
  <c r="C2742" i="4"/>
  <c r="C2743" i="4"/>
  <c r="C2744" i="4"/>
  <c r="C2745" i="4"/>
  <c r="C2746" i="4"/>
  <c r="C2747" i="4"/>
  <c r="C2748" i="4"/>
  <c r="C2749" i="4"/>
  <c r="C2750" i="4"/>
  <c r="C2751" i="4"/>
  <c r="C2752" i="4"/>
  <c r="C2753" i="4"/>
  <c r="C2754" i="4"/>
  <c r="C2755" i="4"/>
  <c r="C2756" i="4"/>
  <c r="C2757" i="4"/>
  <c r="C2758" i="4"/>
  <c r="C2759" i="4"/>
  <c r="C2760" i="4"/>
  <c r="C2761" i="4"/>
  <c r="C2762" i="4"/>
  <c r="C2763" i="4"/>
  <c r="C2764" i="4"/>
  <c r="C2765" i="4"/>
  <c r="C2766" i="4"/>
  <c r="C2767" i="4"/>
  <c r="C2768" i="4"/>
  <c r="C2769" i="4"/>
  <c r="C2770" i="4"/>
  <c r="C2771" i="4"/>
  <c r="C2772" i="4"/>
  <c r="C2773" i="4"/>
  <c r="C2774" i="4"/>
  <c r="C2775" i="4"/>
  <c r="C2776" i="4"/>
  <c r="C2777" i="4"/>
  <c r="C2778" i="4"/>
  <c r="C2779" i="4"/>
  <c r="C2780" i="4"/>
  <c r="C2781" i="4"/>
  <c r="C2782" i="4"/>
  <c r="C2783" i="4"/>
  <c r="C2784" i="4"/>
  <c r="C2785" i="4"/>
  <c r="C2786" i="4"/>
  <c r="C2787" i="4"/>
  <c r="C2788" i="4"/>
  <c r="C2789" i="4"/>
  <c r="C2790" i="4"/>
  <c r="C2791" i="4"/>
  <c r="C2792" i="4"/>
  <c r="C2793" i="4"/>
  <c r="C2794" i="4"/>
  <c r="C2795" i="4"/>
  <c r="C2796" i="4"/>
  <c r="C2797" i="4"/>
  <c r="C2798" i="4"/>
  <c r="C2799" i="4"/>
  <c r="C2800" i="4"/>
  <c r="C2801" i="4"/>
  <c r="C2802" i="4"/>
  <c r="C2803" i="4"/>
  <c r="C2804" i="4"/>
  <c r="C2805" i="4"/>
  <c r="C2806" i="4"/>
  <c r="C2807" i="4"/>
  <c r="C2808" i="4"/>
  <c r="C2809" i="4"/>
  <c r="C2810" i="4"/>
  <c r="C2811" i="4"/>
  <c r="C2812" i="4"/>
  <c r="C2813" i="4"/>
  <c r="C2814" i="4"/>
  <c r="C2815" i="4"/>
  <c r="C2816" i="4"/>
  <c r="C2817" i="4"/>
  <c r="C2818" i="4"/>
  <c r="C2819" i="4"/>
  <c r="C2820" i="4"/>
  <c r="C2821" i="4"/>
  <c r="C2822" i="4"/>
  <c r="C2823" i="4"/>
  <c r="C2824" i="4"/>
  <c r="C2825" i="4"/>
  <c r="C2826" i="4"/>
  <c r="C2827" i="4"/>
  <c r="C2828" i="4"/>
  <c r="C2829" i="4"/>
  <c r="C2830" i="4"/>
  <c r="C2831" i="4"/>
  <c r="C2832" i="4"/>
  <c r="C2833" i="4"/>
  <c r="C2834" i="4"/>
  <c r="C2835" i="4"/>
  <c r="C2836" i="4"/>
  <c r="C2837" i="4"/>
  <c r="C2838" i="4"/>
  <c r="C2839" i="4"/>
  <c r="C2840" i="4"/>
  <c r="C2841" i="4"/>
  <c r="C2842" i="4"/>
  <c r="C2843" i="4"/>
  <c r="C2844" i="4"/>
  <c r="C2845" i="4"/>
  <c r="C2846" i="4"/>
  <c r="C2847" i="4"/>
  <c r="C2848" i="4"/>
  <c r="C2849" i="4"/>
  <c r="C2850" i="4"/>
  <c r="C2851" i="4"/>
  <c r="C2852" i="4"/>
  <c r="C2853" i="4"/>
  <c r="C2854" i="4"/>
  <c r="C2855" i="4"/>
  <c r="C2856" i="4"/>
  <c r="C2857" i="4"/>
  <c r="C2858" i="4"/>
  <c r="C2859" i="4"/>
  <c r="C2860" i="4"/>
  <c r="C2861" i="4"/>
  <c r="C2862" i="4"/>
  <c r="C2863" i="4"/>
  <c r="C2864" i="4"/>
  <c r="C2865" i="4"/>
  <c r="C2866" i="4"/>
  <c r="C2867" i="4"/>
  <c r="C2868" i="4"/>
  <c r="C2869" i="4"/>
  <c r="C2870" i="4"/>
  <c r="C2871" i="4"/>
  <c r="C2872" i="4"/>
  <c r="C2873" i="4"/>
  <c r="C2874" i="4"/>
  <c r="C2875" i="4"/>
  <c r="C2876" i="4"/>
  <c r="C2877" i="4"/>
  <c r="C2878" i="4"/>
  <c r="C2879" i="4"/>
  <c r="C2880" i="4"/>
  <c r="C2881" i="4"/>
  <c r="C2882" i="4"/>
  <c r="C2883" i="4"/>
  <c r="C2884" i="4"/>
  <c r="C2885" i="4"/>
  <c r="C2886" i="4"/>
  <c r="C2887" i="4"/>
  <c r="C2888" i="4"/>
  <c r="C2889" i="4"/>
  <c r="C2890" i="4"/>
  <c r="C2891" i="4"/>
  <c r="C2892" i="4"/>
  <c r="C2893" i="4"/>
  <c r="C2894" i="4"/>
  <c r="C2895" i="4"/>
  <c r="C2896" i="4"/>
  <c r="C2897" i="4"/>
  <c r="C2898" i="4"/>
  <c r="C2899" i="4"/>
  <c r="C2900" i="4"/>
  <c r="C2901" i="4"/>
  <c r="C2902" i="4"/>
  <c r="C2903" i="4"/>
  <c r="C2904" i="4"/>
  <c r="C2905" i="4"/>
  <c r="C2906" i="4"/>
  <c r="C2907" i="4"/>
  <c r="C2908" i="4"/>
  <c r="C2909" i="4"/>
  <c r="C2910" i="4"/>
  <c r="C2911" i="4"/>
  <c r="C2912" i="4"/>
  <c r="C2913" i="4"/>
  <c r="C2914" i="4"/>
  <c r="C2915" i="4"/>
  <c r="C2916" i="4"/>
  <c r="C2917" i="4"/>
  <c r="C2918" i="4"/>
  <c r="C2919" i="4"/>
  <c r="C2920" i="4"/>
  <c r="C2921" i="4"/>
  <c r="C2922" i="4"/>
  <c r="C2923" i="4"/>
  <c r="C2924" i="4"/>
  <c r="C2925" i="4"/>
  <c r="C2926" i="4"/>
  <c r="C2927" i="4"/>
  <c r="C2928" i="4"/>
  <c r="C2929" i="4"/>
  <c r="C2930" i="4"/>
  <c r="C2931" i="4"/>
  <c r="C2932" i="4"/>
  <c r="C2933" i="4"/>
  <c r="C2934" i="4"/>
  <c r="C2935" i="4"/>
  <c r="C2936" i="4"/>
  <c r="C2937" i="4"/>
  <c r="C2938" i="4"/>
  <c r="C2939" i="4"/>
  <c r="C2940" i="4"/>
  <c r="C2941" i="4"/>
  <c r="C2942" i="4"/>
  <c r="C2943" i="4"/>
  <c r="C2944" i="4"/>
  <c r="C2945" i="4"/>
  <c r="C2946" i="4"/>
  <c r="C2947" i="4"/>
  <c r="C2948" i="4"/>
  <c r="C2949" i="4"/>
  <c r="C2950" i="4"/>
  <c r="C2951" i="4"/>
  <c r="C2952" i="4"/>
  <c r="C2953" i="4"/>
  <c r="C2954" i="4"/>
  <c r="C2955" i="4"/>
  <c r="C2956" i="4"/>
  <c r="C2957" i="4"/>
  <c r="C2958" i="4"/>
  <c r="C2959" i="4"/>
  <c r="C2960" i="4"/>
  <c r="C2961" i="4"/>
  <c r="C2962" i="4"/>
  <c r="C2963" i="4"/>
  <c r="C2964" i="4"/>
  <c r="C2965" i="4"/>
  <c r="C2966" i="4"/>
  <c r="C2967" i="4"/>
  <c r="C2968" i="4"/>
  <c r="C2969" i="4"/>
  <c r="C2970" i="4"/>
  <c r="C2971" i="4"/>
  <c r="C2972" i="4"/>
  <c r="C2973" i="4"/>
  <c r="C2974" i="4"/>
  <c r="C2975" i="4"/>
  <c r="C2976" i="4"/>
  <c r="C2977" i="4"/>
  <c r="C2978" i="4"/>
  <c r="C2979" i="4"/>
  <c r="C2980" i="4"/>
  <c r="C2981" i="4"/>
  <c r="C2982" i="4"/>
  <c r="C2983" i="4"/>
  <c r="C2984" i="4"/>
  <c r="C2985" i="4"/>
  <c r="C2986" i="4"/>
  <c r="C2987" i="4"/>
  <c r="C2988" i="4"/>
  <c r="C2989" i="4"/>
  <c r="C2990" i="4"/>
  <c r="C2991" i="4"/>
  <c r="C2992" i="4"/>
  <c r="C2993" i="4"/>
  <c r="C2994" i="4"/>
  <c r="C2995" i="4"/>
  <c r="C2996" i="4"/>
  <c r="C2997" i="4"/>
  <c r="C2998" i="4"/>
  <c r="C2999" i="4"/>
  <c r="C3000" i="4"/>
  <c r="C3001" i="4"/>
  <c r="C3002" i="4"/>
  <c r="C3003" i="4"/>
  <c r="C3004" i="4"/>
  <c r="C3005" i="4"/>
  <c r="C3006" i="4"/>
  <c r="C3007" i="4"/>
  <c r="C3008" i="4"/>
  <c r="C3009" i="4"/>
  <c r="C3010" i="4"/>
  <c r="C3011" i="4"/>
  <c r="C3012" i="4"/>
  <c r="C3013" i="4"/>
  <c r="C3014" i="4"/>
  <c r="C3015" i="4"/>
  <c r="C3016" i="4"/>
  <c r="C3017" i="4"/>
  <c r="C3018" i="4"/>
  <c r="C3019" i="4"/>
  <c r="C3020" i="4"/>
  <c r="C3021" i="4"/>
  <c r="C3022" i="4"/>
  <c r="C3023" i="4"/>
  <c r="C3024" i="4"/>
  <c r="C3025" i="4"/>
  <c r="C3026" i="4"/>
  <c r="C3027" i="4"/>
  <c r="C3028" i="4"/>
  <c r="C3029" i="4"/>
  <c r="C3030" i="4"/>
  <c r="C3031" i="4"/>
  <c r="C3032" i="4"/>
  <c r="C3033" i="4"/>
  <c r="C3034" i="4"/>
  <c r="C3035" i="4"/>
  <c r="C3036" i="4"/>
  <c r="C3037" i="4"/>
  <c r="C3038" i="4"/>
  <c r="C3039" i="4"/>
  <c r="C3040" i="4"/>
  <c r="C3041" i="4"/>
  <c r="C3042" i="4"/>
  <c r="C3043" i="4"/>
  <c r="C3044" i="4"/>
  <c r="C3045" i="4"/>
  <c r="C3046" i="4"/>
  <c r="C3047" i="4"/>
  <c r="C3048" i="4"/>
  <c r="C3049" i="4"/>
  <c r="C3050" i="4"/>
  <c r="C3051" i="4"/>
  <c r="C3052" i="4"/>
  <c r="C3053" i="4"/>
  <c r="C3054" i="4"/>
  <c r="C3055" i="4"/>
  <c r="C3056" i="4"/>
  <c r="C3057" i="4"/>
  <c r="C3058" i="4"/>
  <c r="C3059" i="4"/>
  <c r="C3060" i="4"/>
  <c r="C3061" i="4"/>
  <c r="C3062" i="4"/>
  <c r="C3063" i="4"/>
  <c r="C3064" i="4"/>
  <c r="C3065" i="4"/>
  <c r="C3066" i="4"/>
  <c r="C3067" i="4"/>
  <c r="C3068" i="4"/>
  <c r="C3069" i="4"/>
  <c r="C3070" i="4"/>
  <c r="C3071" i="4"/>
  <c r="C3072" i="4"/>
  <c r="C3073" i="4"/>
  <c r="C3074" i="4"/>
  <c r="C3075" i="4"/>
  <c r="C3076" i="4"/>
  <c r="C3077" i="4"/>
  <c r="C3078" i="4"/>
  <c r="C3079" i="4"/>
  <c r="C3080" i="4"/>
  <c r="C3081" i="4"/>
  <c r="C3082" i="4"/>
  <c r="C3083" i="4"/>
  <c r="C3084" i="4"/>
  <c r="C3085" i="4"/>
  <c r="C3086" i="4"/>
  <c r="C3087" i="4"/>
  <c r="C3088" i="4"/>
  <c r="C3089" i="4"/>
  <c r="C3090" i="4"/>
  <c r="C3091" i="4"/>
  <c r="C3092" i="4"/>
  <c r="C3093" i="4"/>
  <c r="C3094" i="4"/>
  <c r="C3095" i="4"/>
  <c r="C3096" i="4"/>
  <c r="C3097" i="4"/>
  <c r="C3098" i="4"/>
  <c r="C3099" i="4"/>
  <c r="C3100" i="4"/>
  <c r="C3101" i="4"/>
  <c r="C3102" i="4"/>
  <c r="C3103" i="4"/>
  <c r="C3104" i="4"/>
  <c r="C3105" i="4"/>
  <c r="C3106" i="4"/>
  <c r="C3107" i="4"/>
  <c r="C3108" i="4"/>
  <c r="C3109" i="4"/>
  <c r="C3110" i="4"/>
  <c r="C3111" i="4"/>
  <c r="C3112" i="4"/>
  <c r="C3113" i="4"/>
  <c r="C3114" i="4"/>
  <c r="C3115" i="4"/>
  <c r="C3116" i="4"/>
  <c r="C3117" i="4"/>
  <c r="C3118" i="4"/>
  <c r="C3119" i="4"/>
  <c r="C3120" i="4"/>
  <c r="C3121" i="4"/>
  <c r="C3122" i="4"/>
  <c r="C3123" i="4"/>
  <c r="C3124" i="4"/>
  <c r="C3125" i="4"/>
  <c r="C3126" i="4"/>
  <c r="C3127" i="4"/>
  <c r="C3128" i="4"/>
  <c r="C3176" i="4"/>
  <c r="C3177" i="4"/>
  <c r="C3178" i="4"/>
  <c r="C3179" i="4"/>
  <c r="C3180" i="4"/>
  <c r="C3181" i="4"/>
  <c r="C3182" i="4"/>
  <c r="C3183" i="4"/>
  <c r="C3184" i="4"/>
  <c r="C3185" i="4"/>
  <c r="C3186" i="4"/>
  <c r="C3187" i="4"/>
  <c r="C3188" i="4"/>
  <c r="C3189" i="4"/>
  <c r="C3190" i="4"/>
  <c r="C3191" i="4"/>
  <c r="C3192" i="4"/>
  <c r="C3193" i="4"/>
  <c r="C3194" i="4"/>
  <c r="C3195" i="4"/>
  <c r="C3196" i="4"/>
  <c r="C3197" i="4"/>
  <c r="C3198" i="4"/>
  <c r="C3199" i="4"/>
  <c r="C3200" i="4"/>
  <c r="C3201" i="4"/>
  <c r="C3202" i="4"/>
  <c r="C3203" i="4"/>
  <c r="C3204" i="4"/>
  <c r="C3205" i="4"/>
  <c r="C3206" i="4"/>
  <c r="C3207" i="4"/>
  <c r="C3208" i="4"/>
  <c r="C3209" i="4"/>
  <c r="C3210" i="4"/>
  <c r="C3211" i="4"/>
  <c r="C3212" i="4"/>
  <c r="C3213" i="4"/>
  <c r="C3214" i="4"/>
  <c r="C3215" i="4"/>
  <c r="C3216" i="4"/>
  <c r="C3217" i="4"/>
  <c r="C3218" i="4"/>
  <c r="C3219" i="4"/>
  <c r="C3220" i="4"/>
  <c r="C3221" i="4"/>
  <c r="C3222" i="4"/>
  <c r="C3223" i="4"/>
  <c r="C3224" i="4"/>
  <c r="C3225" i="4"/>
  <c r="C3226" i="4"/>
  <c r="C3227" i="4"/>
  <c r="C3228" i="4"/>
  <c r="C3229" i="4"/>
  <c r="C3230" i="4"/>
  <c r="C3231" i="4"/>
  <c r="C3232" i="4"/>
  <c r="C3233" i="4"/>
  <c r="C3234" i="4"/>
  <c r="C3235" i="4"/>
  <c r="C3236" i="4"/>
  <c r="C3237" i="4"/>
  <c r="C3238" i="4"/>
  <c r="C3239" i="4"/>
  <c r="C3240" i="4"/>
  <c r="C3241" i="4"/>
  <c r="C3242" i="4"/>
  <c r="C3243" i="4"/>
  <c r="C3244" i="4"/>
  <c r="C3245" i="4"/>
  <c r="C3246" i="4"/>
  <c r="C3247" i="4"/>
  <c r="C3248" i="4"/>
  <c r="C3249" i="4"/>
  <c r="C3250" i="4"/>
  <c r="C3251" i="4"/>
  <c r="C3252" i="4"/>
  <c r="C3253" i="4"/>
  <c r="C3254" i="4"/>
  <c r="C3255" i="4"/>
  <c r="C3256" i="4"/>
  <c r="C3257" i="4"/>
  <c r="C3258" i="4"/>
  <c r="C3259" i="4"/>
  <c r="C3260" i="4"/>
  <c r="C3261" i="4"/>
  <c r="C3262" i="4"/>
  <c r="C3263" i="4"/>
  <c r="C3264" i="4"/>
  <c r="C3265" i="4"/>
  <c r="C3266" i="4"/>
  <c r="C3267" i="4"/>
  <c r="C3268" i="4"/>
  <c r="C3269" i="4"/>
  <c r="C3270" i="4"/>
  <c r="C3271" i="4"/>
  <c r="C3272" i="4"/>
  <c r="C3273" i="4"/>
  <c r="C3274" i="4"/>
  <c r="C3275" i="4"/>
  <c r="C3276" i="4"/>
  <c r="C3277" i="4"/>
  <c r="C3278" i="4"/>
  <c r="C3279" i="4"/>
  <c r="C3280" i="4"/>
  <c r="C3281" i="4"/>
  <c r="C3282" i="4"/>
  <c r="C3283" i="4"/>
  <c r="C3284" i="4"/>
  <c r="C3285" i="4"/>
  <c r="C3286" i="4"/>
  <c r="C3287" i="4"/>
  <c r="C3288" i="4"/>
  <c r="C3289" i="4"/>
  <c r="C3290" i="4"/>
  <c r="C3291" i="4"/>
  <c r="C3292" i="4"/>
  <c r="C3293" i="4"/>
  <c r="C3294" i="4"/>
  <c r="C3295" i="4"/>
  <c r="C3296" i="4"/>
  <c r="C3297" i="4"/>
  <c r="C3298" i="4"/>
  <c r="C3299" i="4"/>
  <c r="C3300" i="4"/>
  <c r="C3301" i="4"/>
  <c r="C3302" i="4"/>
  <c r="C3303" i="4"/>
  <c r="C3304" i="4"/>
  <c r="C3305" i="4"/>
  <c r="C3306" i="4"/>
  <c r="C3307" i="4"/>
  <c r="C3308" i="4"/>
  <c r="C3309" i="4"/>
  <c r="C3310" i="4"/>
  <c r="C3311" i="4"/>
  <c r="C3312" i="4"/>
  <c r="C3313" i="4"/>
  <c r="C3314" i="4"/>
  <c r="C3315" i="4"/>
  <c r="C3316" i="4"/>
  <c r="C3317" i="4"/>
  <c r="C3318" i="4"/>
  <c r="C3319" i="4"/>
  <c r="C3320" i="4"/>
  <c r="C3321" i="4"/>
  <c r="C3322" i="4"/>
  <c r="C3323" i="4"/>
  <c r="C3324" i="4"/>
  <c r="C3325" i="4"/>
  <c r="C3326" i="4"/>
  <c r="C3327" i="4"/>
  <c r="C3328" i="4"/>
  <c r="C3329" i="4"/>
  <c r="C3330" i="4"/>
  <c r="C3331" i="4"/>
  <c r="C3332" i="4"/>
  <c r="C3333" i="4"/>
  <c r="C3334" i="4"/>
  <c r="C3335" i="4"/>
  <c r="C3336" i="4"/>
  <c r="C3337" i="4"/>
  <c r="C3338" i="4"/>
  <c r="C3339" i="4"/>
  <c r="C3340" i="4"/>
  <c r="C3341" i="4"/>
  <c r="C3342" i="4"/>
  <c r="C3343" i="4"/>
  <c r="C3344" i="4"/>
  <c r="C3345" i="4"/>
  <c r="C3346" i="4"/>
  <c r="C3347" i="4"/>
  <c r="C3348" i="4"/>
  <c r="C3349" i="4"/>
  <c r="C3350" i="4"/>
  <c r="C3351" i="4"/>
  <c r="C3352" i="4"/>
  <c r="C3353" i="4"/>
  <c r="C3354" i="4"/>
  <c r="C3355" i="4"/>
  <c r="C3356" i="4"/>
  <c r="C3357" i="4"/>
  <c r="C3358" i="4"/>
  <c r="C3359" i="4"/>
  <c r="C3360" i="4"/>
  <c r="C3361" i="4"/>
  <c r="C3362" i="4"/>
  <c r="C3363" i="4"/>
  <c r="C3364" i="4"/>
  <c r="C3365" i="4"/>
  <c r="C3366" i="4"/>
  <c r="C3367" i="4"/>
  <c r="C3368" i="4"/>
  <c r="C3369" i="4"/>
  <c r="C3370" i="4"/>
  <c r="C3371" i="4"/>
  <c r="C3372" i="4"/>
  <c r="C3373" i="4"/>
  <c r="C3374" i="4"/>
  <c r="C3375" i="4"/>
  <c r="C3376" i="4"/>
  <c r="C3377" i="4"/>
  <c r="C3378" i="4"/>
  <c r="C3379" i="4"/>
  <c r="C3380" i="4"/>
  <c r="C3381" i="4"/>
  <c r="C3382" i="4"/>
  <c r="C3383" i="4"/>
  <c r="C3384" i="4"/>
  <c r="C3385" i="4"/>
  <c r="C3386" i="4"/>
  <c r="C3387" i="4"/>
  <c r="C3388" i="4"/>
  <c r="C3389" i="4"/>
  <c r="C3390" i="4"/>
  <c r="C3391" i="4"/>
  <c r="C3392" i="4"/>
  <c r="C3393" i="4"/>
  <c r="C3394" i="4"/>
  <c r="C3395" i="4"/>
  <c r="C3396" i="4"/>
  <c r="C3397" i="4"/>
  <c r="C3398" i="4"/>
  <c r="C3399" i="4"/>
  <c r="C3400" i="4"/>
  <c r="C3401" i="4"/>
  <c r="C3402" i="4"/>
  <c r="C3403" i="4"/>
  <c r="C3404" i="4"/>
  <c r="C3405" i="4"/>
  <c r="C3406" i="4"/>
  <c r="C3407" i="4"/>
  <c r="C3408" i="4"/>
  <c r="C3409" i="4"/>
  <c r="C3410" i="4"/>
  <c r="C3411" i="4"/>
  <c r="C3412" i="4"/>
  <c r="C3413" i="4"/>
  <c r="C3414" i="4"/>
  <c r="C3415" i="4"/>
  <c r="C3416" i="4"/>
  <c r="C3417" i="4"/>
  <c r="C3418" i="4"/>
  <c r="C3419" i="4"/>
  <c r="C3420" i="4"/>
  <c r="C3421" i="4"/>
  <c r="C3422" i="4"/>
  <c r="C3423" i="4"/>
  <c r="C3424" i="4"/>
  <c r="C3425" i="4"/>
  <c r="C3426" i="4"/>
  <c r="C3427" i="4"/>
  <c r="C3428" i="4"/>
  <c r="C3429" i="4"/>
  <c r="C3430" i="4"/>
  <c r="C3431" i="4"/>
  <c r="C3432" i="4"/>
  <c r="C3433" i="4"/>
  <c r="C3434" i="4"/>
  <c r="C3435" i="4"/>
  <c r="C3436" i="4"/>
  <c r="C3437" i="4"/>
  <c r="C3438" i="4"/>
  <c r="C3439" i="4"/>
  <c r="C3440" i="4"/>
  <c r="C3441" i="4"/>
  <c r="C3442" i="4"/>
  <c r="C3443" i="4"/>
  <c r="C3444" i="4"/>
  <c r="C3445" i="4"/>
  <c r="C3446" i="4"/>
  <c r="C3447" i="4"/>
  <c r="C3448" i="4"/>
  <c r="C3449" i="4"/>
  <c r="C3450" i="4"/>
  <c r="C3451" i="4"/>
  <c r="C3452" i="4"/>
  <c r="C3453" i="4"/>
  <c r="C3454" i="4"/>
  <c r="C3455" i="4"/>
  <c r="C3456" i="4"/>
  <c r="C3457" i="4"/>
  <c r="C3458" i="4"/>
  <c r="C3459" i="4"/>
  <c r="C3460" i="4"/>
  <c r="C3461" i="4"/>
  <c r="C3462" i="4"/>
  <c r="C3463" i="4"/>
  <c r="C3464" i="4"/>
  <c r="C3465" i="4"/>
  <c r="C3466" i="4"/>
  <c r="C3467" i="4"/>
  <c r="C3468" i="4"/>
  <c r="C3469" i="4"/>
  <c r="C3470" i="4"/>
  <c r="C3471" i="4"/>
  <c r="C3472" i="4"/>
  <c r="C3473" i="4"/>
  <c r="C3474" i="4"/>
  <c r="C3475" i="4"/>
  <c r="C3476" i="4"/>
  <c r="C3477" i="4"/>
  <c r="C3478" i="4"/>
  <c r="C3479" i="4"/>
  <c r="C3480" i="4"/>
  <c r="C3481" i="4"/>
  <c r="C3482" i="4"/>
  <c r="C3483" i="4"/>
  <c r="C3484" i="4"/>
  <c r="C3485" i="4"/>
  <c r="C3486" i="4"/>
  <c r="C3487" i="4"/>
  <c r="C3488" i="4"/>
  <c r="C3489" i="4"/>
  <c r="C3490" i="4"/>
  <c r="C3491" i="4"/>
  <c r="C3492" i="4"/>
  <c r="C3493" i="4"/>
  <c r="C3494" i="4"/>
  <c r="C3495" i="4"/>
  <c r="C3496" i="4"/>
  <c r="C3497" i="4"/>
  <c r="C3498" i="4"/>
  <c r="C3499" i="4"/>
  <c r="C3500" i="4"/>
  <c r="C3501" i="4"/>
  <c r="C3502" i="4"/>
  <c r="C3503" i="4"/>
  <c r="C3504" i="4"/>
  <c r="C3505" i="4"/>
  <c r="C3506" i="4"/>
  <c r="C3507" i="4"/>
  <c r="C3508" i="4"/>
  <c r="C3509" i="4"/>
  <c r="C3510" i="4"/>
  <c r="C3511" i="4"/>
  <c r="C3512" i="4"/>
  <c r="C3513" i="4"/>
  <c r="C3514" i="4"/>
  <c r="C3515" i="4"/>
  <c r="C3516" i="4"/>
  <c r="C3517" i="4"/>
  <c r="C3518" i="4"/>
  <c r="C3519" i="4"/>
  <c r="C3520" i="4"/>
  <c r="C3521" i="4"/>
  <c r="C3522" i="4"/>
  <c r="C3523" i="4"/>
  <c r="C3524" i="4"/>
  <c r="C3525" i="4"/>
  <c r="C3526" i="4"/>
  <c r="C3527" i="4"/>
  <c r="C3528" i="4"/>
  <c r="C3529" i="4"/>
  <c r="C3530" i="4"/>
  <c r="C3531" i="4"/>
  <c r="C3532" i="4"/>
  <c r="C3533" i="4"/>
  <c r="C3534" i="4"/>
  <c r="C3535" i="4"/>
  <c r="C3536" i="4"/>
  <c r="C3537" i="4"/>
  <c r="C3538" i="4"/>
  <c r="C3539" i="4"/>
  <c r="C3540" i="4"/>
  <c r="C3541" i="4"/>
  <c r="C3542" i="4"/>
  <c r="C3543" i="4"/>
  <c r="C3544" i="4"/>
  <c r="C3545" i="4"/>
  <c r="C3546" i="4"/>
  <c r="C3547" i="4"/>
  <c r="C3548" i="4"/>
  <c r="C3549" i="4"/>
  <c r="C3550" i="4"/>
  <c r="C3551" i="4"/>
  <c r="C3552" i="4"/>
  <c r="C3553" i="4"/>
  <c r="C3554" i="4"/>
  <c r="C3555" i="4"/>
  <c r="C3556" i="4"/>
  <c r="C3557" i="4"/>
  <c r="C3558" i="4"/>
  <c r="C3559" i="4"/>
  <c r="C3560" i="4"/>
  <c r="C3561" i="4"/>
  <c r="C3562" i="4"/>
  <c r="C3563" i="4"/>
  <c r="C3564" i="4"/>
  <c r="C3565" i="4"/>
  <c r="C3566" i="4"/>
  <c r="C3567" i="4"/>
  <c r="C3568" i="4"/>
  <c r="C3569" i="4"/>
  <c r="C3570" i="4"/>
  <c r="C3571" i="4"/>
  <c r="C3572" i="4"/>
  <c r="C3573" i="4"/>
  <c r="C3574" i="4"/>
  <c r="C3575" i="4"/>
  <c r="C3576" i="4"/>
  <c r="C3577" i="4"/>
  <c r="C3578" i="4"/>
  <c r="C3579" i="4"/>
  <c r="C3580" i="4"/>
  <c r="C3581" i="4"/>
  <c r="C3582" i="4"/>
  <c r="C3583" i="4"/>
  <c r="C3584" i="4"/>
  <c r="C3585" i="4"/>
  <c r="C3586" i="4"/>
  <c r="C3587" i="4"/>
  <c r="C3588" i="4"/>
  <c r="C3589" i="4"/>
  <c r="C3590" i="4"/>
  <c r="C3591" i="4"/>
  <c r="C3592" i="4"/>
  <c r="C3593" i="4"/>
  <c r="C3594" i="4"/>
  <c r="C3595" i="4"/>
  <c r="C3596" i="4"/>
  <c r="C3597" i="4"/>
  <c r="C3598" i="4"/>
  <c r="C3599" i="4"/>
  <c r="C3600" i="4"/>
  <c r="C3601" i="4"/>
  <c r="C3602" i="4"/>
  <c r="C3603" i="4"/>
  <c r="C3604" i="4"/>
  <c r="C3605" i="4"/>
  <c r="C3606" i="4"/>
  <c r="C3607" i="4"/>
  <c r="C3608" i="4"/>
  <c r="C3609" i="4"/>
  <c r="C3610" i="4"/>
  <c r="C3611" i="4"/>
  <c r="C3612" i="4"/>
  <c r="C3613" i="4"/>
  <c r="C3614" i="4"/>
  <c r="C3615" i="4"/>
  <c r="C3616" i="4"/>
  <c r="C3617" i="4"/>
  <c r="C3618" i="4"/>
  <c r="C3619" i="4"/>
  <c r="C3620" i="4"/>
  <c r="C3621" i="4"/>
  <c r="C3622" i="4"/>
  <c r="C3623" i="4"/>
  <c r="C3624" i="4"/>
  <c r="C3625" i="4"/>
  <c r="C3626" i="4"/>
  <c r="C3627" i="4"/>
  <c r="C3628" i="4"/>
  <c r="C3629" i="4"/>
  <c r="C3630" i="4"/>
  <c r="C3631" i="4"/>
  <c r="C3632" i="4"/>
  <c r="C3633" i="4"/>
  <c r="C3634" i="4"/>
  <c r="C3635" i="4"/>
  <c r="C3636" i="4"/>
  <c r="C3637" i="4"/>
  <c r="C3638" i="4"/>
  <c r="C3639" i="4"/>
  <c r="C3640" i="4"/>
  <c r="C3641" i="4"/>
  <c r="C3642" i="4"/>
  <c r="C3643" i="4"/>
  <c r="C3644" i="4"/>
  <c r="C3645" i="4"/>
  <c r="C3646" i="4"/>
  <c r="C3647" i="4"/>
  <c r="C3648" i="4"/>
  <c r="C3649" i="4"/>
  <c r="C3650" i="4"/>
  <c r="C3651" i="4"/>
  <c r="C3652" i="4"/>
  <c r="C3653" i="4"/>
  <c r="C3654" i="4"/>
  <c r="C3655" i="4"/>
  <c r="C3656" i="4"/>
  <c r="C3657" i="4"/>
  <c r="C3658" i="4"/>
  <c r="C3659" i="4"/>
  <c r="C3660" i="4"/>
  <c r="C3661" i="4"/>
  <c r="C3662" i="4"/>
  <c r="C3663" i="4"/>
  <c r="C3664" i="4"/>
  <c r="C3665" i="4"/>
  <c r="C3666" i="4"/>
  <c r="C3667" i="4"/>
  <c r="C3668" i="4"/>
  <c r="C3669" i="4"/>
  <c r="C3670" i="4"/>
  <c r="C3671" i="4"/>
  <c r="C3672" i="4"/>
  <c r="C3673" i="4"/>
  <c r="C3674" i="4"/>
  <c r="C3675" i="4"/>
  <c r="C3676" i="4"/>
  <c r="C3677" i="4"/>
  <c r="C3678" i="4"/>
  <c r="C3679" i="4"/>
  <c r="C3680" i="4"/>
  <c r="C3681" i="4"/>
  <c r="C3682" i="4"/>
  <c r="C3683" i="4"/>
  <c r="C3684" i="4"/>
  <c r="C3685" i="4"/>
  <c r="C3686" i="4"/>
  <c r="C3687" i="4"/>
  <c r="C3688" i="4"/>
  <c r="C3689" i="4"/>
  <c r="C3690" i="4"/>
  <c r="C3691" i="4"/>
  <c r="C3692" i="4"/>
  <c r="C3693" i="4"/>
  <c r="C3694" i="4"/>
  <c r="C3695" i="4"/>
  <c r="C3696" i="4"/>
  <c r="C3697" i="4"/>
  <c r="C3698" i="4"/>
  <c r="C3699" i="4"/>
  <c r="C3700" i="4"/>
  <c r="C3701" i="4"/>
  <c r="C3702" i="4"/>
  <c r="C3703" i="4"/>
  <c r="C3704" i="4"/>
  <c r="C3705" i="4"/>
  <c r="C3706" i="4"/>
  <c r="C3707" i="4"/>
  <c r="C3708" i="4"/>
  <c r="C3709" i="4"/>
  <c r="C3710" i="4"/>
  <c r="C3711" i="4"/>
  <c r="C3712" i="4"/>
  <c r="C3713" i="4"/>
  <c r="C3714" i="4"/>
  <c r="C3715" i="4"/>
  <c r="C3716" i="4"/>
  <c r="C3717" i="4"/>
  <c r="C3718" i="4"/>
  <c r="C3719" i="4"/>
  <c r="C3720" i="4"/>
  <c r="C3721" i="4"/>
  <c r="C3722" i="4"/>
  <c r="C3723" i="4"/>
  <c r="C3724" i="4"/>
  <c r="C3725" i="4"/>
  <c r="C3726" i="4"/>
  <c r="C3727" i="4"/>
  <c r="C3728" i="4"/>
  <c r="C3729" i="4"/>
  <c r="C3730" i="4"/>
  <c r="C3731" i="4"/>
  <c r="C3732" i="4"/>
  <c r="C3733" i="4"/>
  <c r="C3734" i="4"/>
  <c r="C3735" i="4"/>
  <c r="C3736" i="4"/>
  <c r="C3737" i="4"/>
  <c r="C3738" i="4"/>
  <c r="C3739" i="4"/>
  <c r="C3740" i="4"/>
  <c r="C3741" i="4"/>
  <c r="C3742" i="4"/>
  <c r="C3743" i="4"/>
  <c r="C3744" i="4"/>
  <c r="C3745" i="4"/>
  <c r="C3746" i="4"/>
  <c r="C3747" i="4"/>
  <c r="C3748" i="4"/>
  <c r="C3749" i="4"/>
  <c r="C3750" i="4"/>
  <c r="C3751" i="4"/>
  <c r="C3752" i="4"/>
  <c r="C3753" i="4"/>
  <c r="C3754" i="4"/>
  <c r="C3755" i="4"/>
  <c r="C3756" i="4"/>
  <c r="C3757" i="4"/>
  <c r="C3758" i="4"/>
  <c r="C3759" i="4"/>
  <c r="C3760" i="4"/>
  <c r="C3761" i="4"/>
  <c r="C3762" i="4"/>
  <c r="C3763" i="4"/>
  <c r="C3764" i="4"/>
  <c r="C3765" i="4"/>
  <c r="C3766" i="4"/>
  <c r="C3767" i="4"/>
  <c r="C3768" i="4"/>
  <c r="C3769" i="4"/>
  <c r="C3770" i="4"/>
  <c r="C3771" i="4"/>
  <c r="C3772" i="4"/>
  <c r="C3773" i="4"/>
  <c r="C3774" i="4"/>
  <c r="C3775" i="4"/>
  <c r="C3776" i="4"/>
  <c r="C3777" i="4"/>
  <c r="C3778" i="4"/>
  <c r="C3779" i="4"/>
  <c r="C3780" i="4"/>
  <c r="C3781" i="4"/>
  <c r="C3782" i="4"/>
  <c r="C3783" i="4"/>
  <c r="C3784" i="4"/>
  <c r="C3785" i="4"/>
  <c r="C3786" i="4"/>
  <c r="C3787" i="4"/>
  <c r="C3788" i="4"/>
  <c r="C3789" i="4"/>
  <c r="C3790" i="4"/>
  <c r="C3791" i="4"/>
  <c r="C3792" i="4"/>
  <c r="C3793" i="4"/>
  <c r="C3794" i="4"/>
  <c r="C3795" i="4"/>
  <c r="C3796" i="4"/>
  <c r="C3797" i="4"/>
  <c r="C3798" i="4"/>
  <c r="C3799" i="4"/>
  <c r="C3800" i="4"/>
  <c r="C3801" i="4"/>
  <c r="C3802" i="4"/>
  <c r="C3803" i="4"/>
  <c r="C3804" i="4"/>
  <c r="C3805" i="4"/>
  <c r="C3806" i="4"/>
  <c r="C3807" i="4"/>
  <c r="C3808" i="4"/>
  <c r="C3809" i="4"/>
  <c r="C3810" i="4"/>
  <c r="C3811" i="4"/>
  <c r="C3812" i="4"/>
  <c r="C3813" i="4"/>
  <c r="C3814" i="4"/>
  <c r="C3815" i="4"/>
  <c r="C3816" i="4"/>
  <c r="C3817" i="4"/>
  <c r="C3818" i="4"/>
  <c r="C3819" i="4"/>
  <c r="C3820" i="4"/>
  <c r="C3821" i="4"/>
  <c r="C3822" i="4"/>
  <c r="C3823" i="4"/>
  <c r="C3824" i="4"/>
  <c r="C3825" i="4"/>
  <c r="C3826" i="4"/>
  <c r="C3827" i="4"/>
  <c r="C3828" i="4"/>
  <c r="C3829" i="4"/>
  <c r="C3830" i="4"/>
  <c r="C3831" i="4"/>
  <c r="C3832" i="4"/>
  <c r="C3833" i="4"/>
  <c r="C3834" i="4"/>
  <c r="C3835" i="4"/>
  <c r="C3836" i="4"/>
  <c r="C3837" i="4"/>
  <c r="C3838" i="4"/>
  <c r="C3839" i="4"/>
  <c r="C3840" i="4"/>
  <c r="C3841" i="4"/>
  <c r="C3842" i="4"/>
  <c r="C3843" i="4"/>
  <c r="C3844" i="4"/>
  <c r="C3845" i="4"/>
  <c r="C3846" i="4"/>
  <c r="C3847" i="4"/>
  <c r="C3848" i="4"/>
  <c r="C3849" i="4"/>
  <c r="C3850" i="4"/>
  <c r="C3851" i="4"/>
  <c r="C3852" i="4"/>
  <c r="C3853" i="4"/>
  <c r="C3854" i="4"/>
  <c r="C3855" i="4"/>
  <c r="C3856" i="4"/>
  <c r="C3857" i="4"/>
  <c r="C3858" i="4"/>
  <c r="C3859" i="4"/>
  <c r="C3860" i="4"/>
  <c r="C3861" i="4"/>
  <c r="C3862" i="4"/>
  <c r="C3863" i="4"/>
  <c r="C3864" i="4"/>
  <c r="C3865" i="4"/>
  <c r="C3866" i="4"/>
  <c r="C3867" i="4"/>
  <c r="C3868" i="4"/>
  <c r="C3869" i="4"/>
  <c r="C3870" i="4"/>
  <c r="C3871" i="4"/>
  <c r="C3872" i="4"/>
  <c r="C3873" i="4"/>
  <c r="C3874" i="4"/>
  <c r="C3875" i="4"/>
  <c r="C3876" i="4"/>
  <c r="C3877" i="4"/>
  <c r="C3878" i="4"/>
  <c r="C3879" i="4"/>
  <c r="C3880" i="4"/>
  <c r="C3881" i="4"/>
  <c r="C3882" i="4"/>
  <c r="C3883" i="4"/>
  <c r="C3884" i="4"/>
  <c r="C3885" i="4"/>
  <c r="C3886" i="4"/>
  <c r="C3887" i="4"/>
  <c r="C3888" i="4"/>
  <c r="C3889" i="4"/>
  <c r="C3890" i="4"/>
  <c r="C3891" i="4"/>
  <c r="C3892" i="4"/>
  <c r="C3893" i="4"/>
  <c r="C3894" i="4"/>
  <c r="C3895" i="4"/>
  <c r="C3896" i="4"/>
  <c r="C3897" i="4"/>
  <c r="C3898" i="4"/>
  <c r="C3899" i="4"/>
  <c r="C3900" i="4"/>
  <c r="C3901" i="4"/>
  <c r="C3902" i="4"/>
  <c r="C3903" i="4"/>
  <c r="C3904" i="4"/>
  <c r="C3905" i="4"/>
  <c r="C3906" i="4"/>
  <c r="C3907" i="4"/>
  <c r="C3908" i="4"/>
  <c r="C3909" i="4"/>
  <c r="C3910" i="4"/>
  <c r="C3911" i="4"/>
  <c r="C3912" i="4"/>
  <c r="C3913" i="4"/>
  <c r="C3914" i="4"/>
  <c r="C3915" i="4"/>
  <c r="C3916" i="4"/>
  <c r="C3917" i="4"/>
  <c r="C3918" i="4"/>
  <c r="C3919" i="4"/>
  <c r="C3920" i="4"/>
  <c r="C3921" i="4"/>
  <c r="C3922" i="4"/>
  <c r="C3923" i="4"/>
  <c r="C3924" i="4"/>
  <c r="C3925" i="4"/>
  <c r="C3926" i="4"/>
  <c r="C3927" i="4"/>
  <c r="C3928" i="4"/>
  <c r="C3929" i="4"/>
  <c r="C3930" i="4"/>
  <c r="C3931" i="4"/>
  <c r="C3932" i="4"/>
  <c r="C3933" i="4"/>
  <c r="C3934" i="4"/>
  <c r="C3935" i="4"/>
  <c r="C3936" i="4"/>
  <c r="C3937" i="4"/>
  <c r="C3938" i="4"/>
  <c r="C3939" i="4"/>
  <c r="C3940" i="4"/>
  <c r="C3941" i="4"/>
  <c r="C3942" i="4"/>
  <c r="C3943" i="4"/>
  <c r="C3944" i="4"/>
  <c r="C3945" i="4"/>
  <c r="C3946" i="4"/>
  <c r="C3947" i="4"/>
  <c r="C3948" i="4"/>
  <c r="C3949" i="4"/>
  <c r="C3950" i="4"/>
  <c r="C3951" i="4"/>
  <c r="C3952" i="4"/>
  <c r="C3953" i="4"/>
  <c r="C3954" i="4"/>
  <c r="C3955" i="4"/>
  <c r="C3956" i="4"/>
  <c r="C3957" i="4"/>
  <c r="C3958" i="4"/>
  <c r="C3959" i="4"/>
  <c r="C3960" i="4"/>
  <c r="C3961" i="4"/>
  <c r="C3962" i="4"/>
  <c r="C3963" i="4"/>
  <c r="C3964" i="4"/>
  <c r="C3965" i="4"/>
  <c r="C3966" i="4"/>
  <c r="C3967" i="4"/>
  <c r="C3968" i="4"/>
  <c r="C3969" i="4"/>
  <c r="C3970" i="4"/>
  <c r="C3971" i="4"/>
  <c r="C3972" i="4"/>
  <c r="C3973" i="4"/>
  <c r="C3974" i="4"/>
  <c r="C3975" i="4"/>
  <c r="C3976" i="4"/>
  <c r="C3977" i="4"/>
  <c r="C3978" i="4"/>
  <c r="C3979" i="4"/>
  <c r="C3980" i="4"/>
  <c r="C3981" i="4"/>
  <c r="C3982" i="4"/>
  <c r="C3983" i="4"/>
  <c r="C3984" i="4"/>
  <c r="C3985" i="4"/>
  <c r="C3986" i="4"/>
  <c r="C3987" i="4"/>
  <c r="C3988" i="4"/>
  <c r="C3989" i="4"/>
  <c r="C3990" i="4"/>
  <c r="C3991" i="4"/>
  <c r="C3992" i="4"/>
  <c r="C3993" i="4"/>
  <c r="C3994" i="4"/>
  <c r="C3995" i="4"/>
  <c r="C3996" i="4"/>
  <c r="C3997" i="4"/>
  <c r="C3998" i="4"/>
  <c r="C3999" i="4"/>
  <c r="C4000" i="4"/>
  <c r="C4001" i="4"/>
  <c r="C4002" i="4"/>
  <c r="C4003" i="4"/>
  <c r="C4004" i="4"/>
  <c r="C4005" i="4"/>
  <c r="C4006" i="4"/>
  <c r="C4007" i="4"/>
  <c r="C4008" i="4"/>
  <c r="C4009" i="4"/>
  <c r="C4010" i="4"/>
  <c r="C4011" i="4"/>
  <c r="C4012" i="4"/>
  <c r="C4013" i="4"/>
  <c r="C4014" i="4"/>
  <c r="C4015" i="4"/>
  <c r="C4016" i="4"/>
  <c r="C4017" i="4"/>
  <c r="C4018" i="4"/>
  <c r="C4019" i="4"/>
  <c r="C4020" i="4"/>
  <c r="C4021" i="4"/>
  <c r="C4022" i="4"/>
  <c r="C4023" i="4"/>
  <c r="C4024" i="4"/>
  <c r="C4025" i="4"/>
  <c r="C4026" i="4"/>
  <c r="C4027" i="4"/>
  <c r="C4028" i="4"/>
  <c r="C4029" i="4"/>
  <c r="C4030" i="4"/>
  <c r="C4031" i="4"/>
  <c r="C4032" i="4"/>
  <c r="C4033" i="4"/>
  <c r="C4034" i="4"/>
  <c r="C4035" i="4"/>
  <c r="C4036" i="4"/>
  <c r="C4037" i="4"/>
  <c r="C4038" i="4"/>
  <c r="C4039" i="4"/>
  <c r="C4040" i="4"/>
  <c r="C4041" i="4"/>
  <c r="C4042" i="4"/>
  <c r="C4043" i="4"/>
  <c r="C4044" i="4"/>
  <c r="C4045" i="4"/>
  <c r="C4046" i="4"/>
  <c r="C4047" i="4"/>
  <c r="C4048" i="4"/>
  <c r="C4049" i="4"/>
  <c r="C4050" i="4"/>
  <c r="C4051" i="4"/>
  <c r="C4052" i="4"/>
  <c r="C4053" i="4"/>
  <c r="C4054" i="4"/>
  <c r="C4055" i="4"/>
  <c r="C4056" i="4"/>
  <c r="C4057" i="4"/>
  <c r="C4058" i="4"/>
  <c r="C4059" i="4"/>
  <c r="C4060" i="4"/>
  <c r="C4061" i="4"/>
  <c r="C4062" i="4"/>
  <c r="C4063" i="4"/>
  <c r="C4064" i="4"/>
  <c r="C4065" i="4"/>
  <c r="C4066" i="4"/>
  <c r="C4067" i="4"/>
  <c r="C4068" i="4"/>
  <c r="C4069" i="4"/>
  <c r="C4070" i="4"/>
  <c r="C4071" i="4"/>
  <c r="C4072" i="4"/>
  <c r="C4073" i="4"/>
  <c r="C4074" i="4"/>
  <c r="C4075" i="4"/>
  <c r="C4076" i="4"/>
  <c r="C4077" i="4"/>
  <c r="C4078" i="4"/>
  <c r="C4079" i="4"/>
  <c r="C4080" i="4"/>
  <c r="C4081" i="4"/>
  <c r="C4082" i="4"/>
  <c r="C4083" i="4"/>
  <c r="C4084" i="4"/>
  <c r="C4085" i="4"/>
  <c r="C4086" i="4"/>
  <c r="C4087" i="4"/>
  <c r="C4088" i="4"/>
  <c r="C4089" i="4"/>
  <c r="C4090" i="4"/>
  <c r="C4091" i="4"/>
  <c r="C4092" i="4"/>
  <c r="C4093" i="4"/>
  <c r="C4094" i="4"/>
  <c r="C4095" i="4"/>
  <c r="C4096" i="4"/>
  <c r="C4097" i="4"/>
  <c r="C4098" i="4"/>
  <c r="C4099" i="4"/>
  <c r="C4100" i="4"/>
  <c r="C4101" i="4"/>
  <c r="C4102" i="4"/>
  <c r="C4103" i="4"/>
  <c r="C4104" i="4"/>
  <c r="C4105" i="4"/>
  <c r="C4106" i="4"/>
  <c r="C4107" i="4"/>
  <c r="C4108" i="4"/>
  <c r="C4109" i="4"/>
  <c r="C4110" i="4"/>
  <c r="C4111" i="4"/>
  <c r="C4112" i="4"/>
  <c r="C4113" i="4"/>
  <c r="C4114" i="4"/>
  <c r="C4115" i="4"/>
  <c r="C4116" i="4"/>
  <c r="C4117" i="4"/>
  <c r="C4118" i="4"/>
  <c r="C4119" i="4"/>
  <c r="C4120" i="4"/>
  <c r="C4121" i="4"/>
  <c r="C4122" i="4"/>
  <c r="C4123" i="4"/>
  <c r="C4124" i="4"/>
  <c r="C4125" i="4"/>
  <c r="C4126" i="4"/>
  <c r="C4127" i="4"/>
  <c r="C4128" i="4"/>
  <c r="C4129" i="4"/>
  <c r="C4130" i="4"/>
  <c r="C4131" i="4"/>
  <c r="C4132" i="4"/>
  <c r="C4133" i="4"/>
  <c r="C4134" i="4"/>
  <c r="C4135" i="4"/>
  <c r="C4136" i="4"/>
  <c r="C4137" i="4"/>
  <c r="C4138" i="4"/>
  <c r="C4139" i="4"/>
  <c r="C4140" i="4"/>
  <c r="C4141" i="4"/>
  <c r="C4142" i="4"/>
  <c r="C4143" i="4"/>
  <c r="C4144" i="4"/>
  <c r="C4145" i="4"/>
  <c r="C4146" i="4"/>
  <c r="C4147" i="4"/>
  <c r="C4148" i="4"/>
  <c r="C4149" i="4"/>
  <c r="C4150" i="4"/>
  <c r="C4151" i="4"/>
  <c r="C4152" i="4"/>
  <c r="C4153" i="4"/>
  <c r="C4154" i="4"/>
  <c r="C4155" i="4"/>
  <c r="C4156" i="4"/>
  <c r="C4157" i="4"/>
  <c r="C4158" i="4"/>
  <c r="C4159" i="4"/>
  <c r="C4160" i="4"/>
  <c r="C4161" i="4"/>
  <c r="C4162" i="4"/>
  <c r="C4163" i="4"/>
  <c r="C4164" i="4"/>
  <c r="C4165" i="4"/>
  <c r="C4166" i="4"/>
  <c r="C4167" i="4"/>
  <c r="C4168" i="4"/>
  <c r="C4169" i="4"/>
  <c r="C4170" i="4"/>
  <c r="C4171" i="4"/>
  <c r="C4172" i="4"/>
  <c r="C4173" i="4"/>
  <c r="C4174" i="4"/>
  <c r="C4175" i="4"/>
  <c r="C4176" i="4"/>
  <c r="C4177" i="4"/>
  <c r="C4178" i="4"/>
  <c r="C4179" i="4"/>
  <c r="C4180" i="4"/>
  <c r="C4181" i="4"/>
  <c r="C4182" i="4"/>
  <c r="C4183" i="4"/>
  <c r="C4184" i="4"/>
  <c r="C4185" i="4"/>
  <c r="C4186" i="4"/>
  <c r="C4187" i="4"/>
  <c r="C4188" i="4"/>
  <c r="C4189" i="4"/>
  <c r="C4190" i="4"/>
  <c r="C4191" i="4"/>
  <c r="C4192" i="4"/>
  <c r="C4193" i="4"/>
  <c r="C4194" i="4"/>
  <c r="C4195" i="4"/>
  <c r="C4196" i="4"/>
  <c r="C4197" i="4"/>
  <c r="C4198" i="4"/>
  <c r="C4199" i="4"/>
  <c r="C4200" i="4"/>
  <c r="C4201" i="4"/>
  <c r="C4202" i="4"/>
  <c r="C4203" i="4"/>
  <c r="C4204" i="4"/>
  <c r="C4205" i="4"/>
  <c r="C4206" i="4"/>
  <c r="C4207" i="4"/>
  <c r="C4208" i="4"/>
  <c r="C4209" i="4"/>
  <c r="C4210" i="4"/>
  <c r="C4211" i="4"/>
  <c r="C4212" i="4"/>
  <c r="C4213" i="4"/>
  <c r="C4214" i="4"/>
  <c r="C4215" i="4"/>
  <c r="C4216" i="4"/>
  <c r="C4217" i="4"/>
  <c r="C4218" i="4"/>
  <c r="C4219" i="4"/>
  <c r="C4220" i="4"/>
  <c r="C4221" i="4"/>
  <c r="C4222" i="4"/>
  <c r="C4223" i="4"/>
  <c r="C4224" i="4"/>
  <c r="C4225" i="4"/>
  <c r="C4226" i="4"/>
  <c r="C4227" i="4"/>
  <c r="C4228" i="4"/>
  <c r="C4229" i="4"/>
  <c r="C4230" i="4"/>
  <c r="C4231" i="4"/>
  <c r="C4232" i="4"/>
  <c r="C4233" i="4"/>
  <c r="C4234" i="4"/>
  <c r="C4235" i="4"/>
  <c r="C4236" i="4"/>
  <c r="C4237" i="4"/>
  <c r="C4238" i="4"/>
  <c r="C4239" i="4"/>
  <c r="C4240" i="4"/>
  <c r="C4241" i="4"/>
  <c r="C4242" i="4"/>
  <c r="C4243" i="4"/>
  <c r="C4244" i="4"/>
  <c r="C4245" i="4"/>
  <c r="C4246" i="4"/>
  <c r="C4247" i="4"/>
  <c r="C4248" i="4"/>
  <c r="C4249" i="4"/>
  <c r="C4250" i="4"/>
  <c r="C4251" i="4"/>
  <c r="C4252" i="4"/>
  <c r="C4253" i="4"/>
  <c r="C4254" i="4"/>
  <c r="C4255" i="4"/>
  <c r="C4256" i="4"/>
  <c r="C4257" i="4"/>
  <c r="C4258" i="4"/>
  <c r="C4259" i="4"/>
  <c r="C4260" i="4"/>
  <c r="C4261" i="4"/>
  <c r="C4262" i="4"/>
  <c r="C4263" i="4"/>
  <c r="C4264" i="4"/>
  <c r="C4265" i="4"/>
  <c r="C4266" i="4"/>
  <c r="C4267" i="4"/>
  <c r="C4268" i="4"/>
  <c r="C4269" i="4"/>
  <c r="C4270" i="4"/>
  <c r="C4271" i="4"/>
  <c r="C4272" i="4"/>
  <c r="C4273" i="4"/>
  <c r="C4274" i="4"/>
  <c r="C4275" i="4"/>
  <c r="C4276" i="4"/>
  <c r="C4277" i="4"/>
  <c r="C4278" i="4"/>
  <c r="C4279" i="4"/>
  <c r="C4280" i="4"/>
  <c r="C4281" i="4"/>
  <c r="C4282" i="4"/>
  <c r="C4283" i="4"/>
  <c r="C4284" i="4"/>
  <c r="C4285" i="4"/>
  <c r="C4286" i="4"/>
  <c r="C4287" i="4"/>
  <c r="C4288" i="4"/>
  <c r="C4289" i="4"/>
  <c r="C4290" i="4"/>
  <c r="C4291" i="4"/>
  <c r="C4292" i="4"/>
  <c r="C4293" i="4"/>
  <c r="C4294" i="4"/>
  <c r="C4295" i="4"/>
  <c r="C4296" i="4"/>
  <c r="C4297" i="4"/>
  <c r="C4298" i="4"/>
  <c r="C4299" i="4"/>
  <c r="C4300" i="4"/>
  <c r="C4301" i="4"/>
  <c r="C4302" i="4"/>
  <c r="C4303" i="4"/>
  <c r="C4304" i="4"/>
  <c r="C4305" i="4"/>
  <c r="C4306" i="4"/>
  <c r="C4307" i="4"/>
  <c r="C4308" i="4"/>
  <c r="C4309" i="4"/>
  <c r="C4310" i="4"/>
  <c r="C4311" i="4"/>
  <c r="C4312" i="4"/>
  <c r="C4313" i="4"/>
  <c r="C4314" i="4"/>
  <c r="C4315" i="4"/>
  <c r="C4316" i="4"/>
  <c r="C4317" i="4"/>
  <c r="C4318" i="4"/>
  <c r="C4319" i="4"/>
  <c r="C4320" i="4"/>
  <c r="C4321" i="4"/>
  <c r="C4322" i="4"/>
  <c r="C4323" i="4"/>
  <c r="C4324" i="4"/>
  <c r="C4325" i="4"/>
  <c r="C4326" i="4"/>
  <c r="C4327" i="4"/>
  <c r="C4328" i="4"/>
  <c r="C4329" i="4"/>
  <c r="C4330" i="4"/>
  <c r="C4331" i="4"/>
  <c r="C4332" i="4"/>
  <c r="C4333" i="4"/>
  <c r="C4334" i="4"/>
  <c r="C4335" i="4"/>
  <c r="C4336" i="4"/>
  <c r="C4337" i="4"/>
  <c r="C4338" i="4"/>
  <c r="C4339" i="4"/>
  <c r="C4340" i="4"/>
  <c r="C4341" i="4"/>
  <c r="C4342" i="4"/>
  <c r="C4343" i="4"/>
  <c r="C4344" i="4"/>
  <c r="C4345" i="4"/>
  <c r="C4346" i="4"/>
  <c r="C4347" i="4"/>
  <c r="C4348" i="4"/>
  <c r="C4349" i="4"/>
  <c r="C4350" i="4"/>
  <c r="C4351" i="4"/>
  <c r="C4352" i="4"/>
  <c r="C4353" i="4"/>
  <c r="C4354" i="4"/>
  <c r="C4355" i="4"/>
  <c r="C4356" i="4"/>
  <c r="C4357" i="4"/>
  <c r="C4358" i="4"/>
  <c r="C4359" i="4"/>
  <c r="C4360" i="4"/>
  <c r="C4361" i="4"/>
  <c r="C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86" i="4"/>
  <c r="D1887" i="4"/>
  <c r="D1888" i="4"/>
  <c r="D1889" i="4"/>
  <c r="D1890" i="4"/>
  <c r="D1891" i="4"/>
  <c r="D1892" i="4"/>
  <c r="D1893" i="4"/>
  <c r="D1894" i="4"/>
  <c r="D1895" i="4"/>
  <c r="D1896" i="4"/>
  <c r="D1897" i="4"/>
  <c r="D1898" i="4"/>
  <c r="D1899" i="4"/>
  <c r="D1900" i="4"/>
  <c r="D1901" i="4"/>
  <c r="D1902" i="4"/>
  <c r="D1903" i="4"/>
  <c r="D1904" i="4"/>
  <c r="D1905" i="4"/>
  <c r="D1906" i="4"/>
  <c r="D1907" i="4"/>
  <c r="D1908" i="4"/>
  <c r="D1909" i="4"/>
  <c r="D1910" i="4"/>
  <c r="D1911" i="4"/>
  <c r="D1912" i="4"/>
  <c r="D1913" i="4"/>
  <c r="D1914" i="4"/>
  <c r="D1915" i="4"/>
  <c r="D1916" i="4"/>
  <c r="D1917" i="4"/>
  <c r="D1918" i="4"/>
  <c r="D1919" i="4"/>
  <c r="D1920" i="4"/>
  <c r="D1921" i="4"/>
  <c r="D1922" i="4"/>
  <c r="D1923" i="4"/>
  <c r="D1924" i="4"/>
  <c r="D1925" i="4"/>
  <c r="D1926" i="4"/>
  <c r="D1927" i="4"/>
  <c r="D1928" i="4"/>
  <c r="D1929" i="4"/>
  <c r="D1930" i="4"/>
  <c r="D1931" i="4"/>
  <c r="D1932" i="4"/>
  <c r="D1933" i="4"/>
  <c r="D1934" i="4"/>
  <c r="D1935" i="4"/>
  <c r="D1936" i="4"/>
  <c r="D1937" i="4"/>
  <c r="D1938" i="4"/>
  <c r="D1939" i="4"/>
  <c r="D1940" i="4"/>
  <c r="D1941" i="4"/>
  <c r="D1942" i="4"/>
  <c r="D1943" i="4"/>
  <c r="D1944" i="4"/>
  <c r="D1945" i="4"/>
  <c r="D1946" i="4"/>
  <c r="D1947" i="4"/>
  <c r="D1948" i="4"/>
  <c r="D1949" i="4"/>
  <c r="D1950" i="4"/>
  <c r="D1951" i="4"/>
  <c r="D1952" i="4"/>
  <c r="D1953" i="4"/>
  <c r="D1954" i="4"/>
  <c r="D1955" i="4"/>
  <c r="D1956" i="4"/>
  <c r="D1957" i="4"/>
  <c r="D1958" i="4"/>
  <c r="D1959" i="4"/>
  <c r="D1960" i="4"/>
  <c r="D1961" i="4"/>
  <c r="D1962" i="4"/>
  <c r="D1963" i="4"/>
  <c r="D1964" i="4"/>
  <c r="D1965" i="4"/>
  <c r="D1966" i="4"/>
  <c r="D1967" i="4"/>
  <c r="D1968" i="4"/>
  <c r="D1969" i="4"/>
  <c r="D1970" i="4"/>
  <c r="D1971" i="4"/>
  <c r="D1972" i="4"/>
  <c r="D1973" i="4"/>
  <c r="D1974" i="4"/>
  <c r="D1975" i="4"/>
  <c r="D1976" i="4"/>
  <c r="D1977" i="4"/>
  <c r="D1978" i="4"/>
  <c r="D1979" i="4"/>
  <c r="D1980" i="4"/>
  <c r="D1981" i="4"/>
  <c r="D1982" i="4"/>
  <c r="D1983" i="4"/>
  <c r="D1984" i="4"/>
  <c r="D1985" i="4"/>
  <c r="D1986" i="4"/>
  <c r="D1987" i="4"/>
  <c r="D1988" i="4"/>
  <c r="D1989" i="4"/>
  <c r="D1990" i="4"/>
  <c r="D1991" i="4"/>
  <c r="D1992" i="4"/>
  <c r="D1993" i="4"/>
  <c r="D1994" i="4"/>
  <c r="D1995" i="4"/>
  <c r="D1996" i="4"/>
  <c r="D1997" i="4"/>
  <c r="D1998" i="4"/>
  <c r="D1999" i="4"/>
  <c r="D2000" i="4"/>
  <c r="D2001" i="4"/>
  <c r="D2002" i="4"/>
  <c r="D2003" i="4"/>
  <c r="D2004" i="4"/>
  <c r="D2005" i="4"/>
  <c r="D2006" i="4"/>
  <c r="D2007" i="4"/>
  <c r="D2008" i="4"/>
  <c r="D2009" i="4"/>
  <c r="D2010" i="4"/>
  <c r="D2011" i="4"/>
  <c r="D2012" i="4"/>
  <c r="D2013" i="4"/>
  <c r="D2014" i="4"/>
  <c r="D2015" i="4"/>
  <c r="D2016" i="4"/>
  <c r="D2017" i="4"/>
  <c r="D2018" i="4"/>
  <c r="D2019" i="4"/>
  <c r="D2020" i="4"/>
  <c r="D2021" i="4"/>
  <c r="D2022" i="4"/>
  <c r="D2023" i="4"/>
  <c r="D2024" i="4"/>
  <c r="D2025" i="4"/>
  <c r="D2026" i="4"/>
  <c r="D2027" i="4"/>
  <c r="D2028" i="4"/>
  <c r="D2029" i="4"/>
  <c r="D2030" i="4"/>
  <c r="D2031" i="4"/>
  <c r="D2032" i="4"/>
  <c r="D2033" i="4"/>
  <c r="D2034" i="4"/>
  <c r="D2035" i="4"/>
  <c r="D2036" i="4"/>
  <c r="D2037" i="4"/>
  <c r="D2038" i="4"/>
  <c r="D2039" i="4"/>
  <c r="D2040" i="4"/>
  <c r="D2041" i="4"/>
  <c r="D2042" i="4"/>
  <c r="D2043" i="4"/>
  <c r="D2044" i="4"/>
  <c r="D2045" i="4"/>
  <c r="D2046" i="4"/>
  <c r="D2047" i="4"/>
  <c r="D2048" i="4"/>
  <c r="D2049" i="4"/>
  <c r="D2050" i="4"/>
  <c r="D2051" i="4"/>
  <c r="D2052" i="4"/>
  <c r="D2053" i="4"/>
  <c r="D2054" i="4"/>
  <c r="D2055" i="4"/>
  <c r="D2056" i="4"/>
  <c r="D2057" i="4"/>
  <c r="D2058" i="4"/>
  <c r="D2059" i="4"/>
  <c r="D2060" i="4"/>
  <c r="D2061" i="4"/>
  <c r="D2062" i="4"/>
  <c r="D2063" i="4"/>
  <c r="D2064" i="4"/>
  <c r="D2065" i="4"/>
  <c r="D2066" i="4"/>
  <c r="D2067" i="4"/>
  <c r="D2068" i="4"/>
  <c r="D2069" i="4"/>
  <c r="D2070" i="4"/>
  <c r="D2071" i="4"/>
  <c r="D2072" i="4"/>
  <c r="D2073" i="4"/>
  <c r="D2074" i="4"/>
  <c r="D2075" i="4"/>
  <c r="D2076" i="4"/>
  <c r="D2077" i="4"/>
  <c r="D2078" i="4"/>
  <c r="D2079" i="4"/>
  <c r="D2080" i="4"/>
  <c r="D2081" i="4"/>
  <c r="D2082" i="4"/>
  <c r="D2083" i="4"/>
  <c r="D2084" i="4"/>
  <c r="D2085" i="4"/>
  <c r="D2086" i="4"/>
  <c r="D2087" i="4"/>
  <c r="D2088" i="4"/>
  <c r="D2089" i="4"/>
  <c r="D2090" i="4"/>
  <c r="D2091" i="4"/>
  <c r="D2092" i="4"/>
  <c r="D2093" i="4"/>
  <c r="D2094" i="4"/>
  <c r="D2095" i="4"/>
  <c r="D2096" i="4"/>
  <c r="D2097" i="4"/>
  <c r="D2098" i="4"/>
  <c r="D2099" i="4"/>
  <c r="D2100" i="4"/>
  <c r="D2101" i="4"/>
  <c r="D2102" i="4"/>
  <c r="D2103" i="4"/>
  <c r="D2104" i="4"/>
  <c r="D2105" i="4"/>
  <c r="D2106" i="4"/>
  <c r="D2107" i="4"/>
  <c r="D2108" i="4"/>
  <c r="D2109" i="4"/>
  <c r="D2110" i="4"/>
  <c r="D2111" i="4"/>
  <c r="D2112" i="4"/>
  <c r="D2113" i="4"/>
  <c r="D2114" i="4"/>
  <c r="D2115" i="4"/>
  <c r="D2116" i="4"/>
  <c r="D2117" i="4"/>
  <c r="D2118" i="4"/>
  <c r="D2119" i="4"/>
  <c r="D2120" i="4"/>
  <c r="D2121" i="4"/>
  <c r="D2122" i="4"/>
  <c r="D2123" i="4"/>
  <c r="D2124" i="4"/>
  <c r="D2125" i="4"/>
  <c r="D2126" i="4"/>
  <c r="D2127" i="4"/>
  <c r="D2128" i="4"/>
  <c r="D2129" i="4"/>
  <c r="D2130" i="4"/>
  <c r="D2131" i="4"/>
  <c r="D2132" i="4"/>
  <c r="D2133" i="4"/>
  <c r="D2134" i="4"/>
  <c r="D2135" i="4"/>
  <c r="D2136" i="4"/>
  <c r="D2137" i="4"/>
  <c r="D2138" i="4"/>
  <c r="D2139" i="4"/>
  <c r="D2140" i="4"/>
  <c r="D2141" i="4"/>
  <c r="D2142" i="4"/>
  <c r="D2143" i="4"/>
  <c r="D2144" i="4"/>
  <c r="D2145" i="4"/>
  <c r="D2146" i="4"/>
  <c r="D2147" i="4"/>
  <c r="D2148" i="4"/>
  <c r="D2149" i="4"/>
  <c r="D2150" i="4"/>
  <c r="D2151" i="4"/>
  <c r="D2152" i="4"/>
  <c r="D2153" i="4"/>
  <c r="D2154" i="4"/>
  <c r="D2155" i="4"/>
  <c r="D2156" i="4"/>
  <c r="D2157" i="4"/>
  <c r="D2158" i="4"/>
  <c r="D2159" i="4"/>
  <c r="D2160" i="4"/>
  <c r="D2161" i="4"/>
  <c r="D2162" i="4"/>
  <c r="D2163" i="4"/>
  <c r="D2164" i="4"/>
  <c r="D2165" i="4"/>
  <c r="D2166" i="4"/>
  <c r="D2167" i="4"/>
  <c r="D2168" i="4"/>
  <c r="D2169" i="4"/>
  <c r="D2170" i="4"/>
  <c r="D2171" i="4"/>
  <c r="D2172" i="4"/>
  <c r="D2173" i="4"/>
  <c r="D2174" i="4"/>
  <c r="D2175" i="4"/>
  <c r="D2176" i="4"/>
  <c r="D2177" i="4"/>
  <c r="D2178" i="4"/>
  <c r="D2179" i="4"/>
  <c r="D2180" i="4"/>
  <c r="D2181" i="4"/>
  <c r="D2182" i="4"/>
  <c r="D2183" i="4"/>
  <c r="D2184" i="4"/>
  <c r="D2185" i="4"/>
  <c r="D2186" i="4"/>
  <c r="D2187" i="4"/>
  <c r="D2188" i="4"/>
  <c r="D2189" i="4"/>
  <c r="D2190" i="4"/>
  <c r="D2191" i="4"/>
  <c r="D2192" i="4"/>
  <c r="D2193" i="4"/>
  <c r="D2194" i="4"/>
  <c r="D2195" i="4"/>
  <c r="D2196" i="4"/>
  <c r="D2197" i="4"/>
  <c r="D2198" i="4"/>
  <c r="D2199" i="4"/>
  <c r="D2200" i="4"/>
  <c r="D2201" i="4"/>
  <c r="D2202" i="4"/>
  <c r="D2203" i="4"/>
  <c r="D2204" i="4"/>
  <c r="D2205" i="4"/>
  <c r="D2206" i="4"/>
  <c r="D2207" i="4"/>
  <c r="D2208" i="4"/>
  <c r="D2209" i="4"/>
  <c r="D2210" i="4"/>
  <c r="D2211" i="4"/>
  <c r="D2212" i="4"/>
  <c r="D2213" i="4"/>
  <c r="D2214" i="4"/>
  <c r="D2215" i="4"/>
  <c r="D2216" i="4"/>
  <c r="D2217" i="4"/>
  <c r="D2218" i="4"/>
  <c r="D2219" i="4"/>
  <c r="D2220" i="4"/>
  <c r="D2221" i="4"/>
  <c r="D2222" i="4"/>
  <c r="D2223" i="4"/>
  <c r="D2224" i="4"/>
  <c r="D2225" i="4"/>
  <c r="D2226" i="4"/>
  <c r="D2227" i="4"/>
  <c r="D2228" i="4"/>
  <c r="D2229" i="4"/>
  <c r="D2230" i="4"/>
  <c r="D2231" i="4"/>
  <c r="D2232" i="4"/>
  <c r="D2233" i="4"/>
  <c r="D2234" i="4"/>
  <c r="D2235" i="4"/>
  <c r="D2236" i="4"/>
  <c r="D2237" i="4"/>
  <c r="D2238" i="4"/>
  <c r="D2239" i="4"/>
  <c r="D2240" i="4"/>
  <c r="D2241" i="4"/>
  <c r="D2242" i="4"/>
  <c r="D2243" i="4"/>
  <c r="D2244" i="4"/>
  <c r="D2245" i="4"/>
  <c r="D2246" i="4"/>
  <c r="D2247" i="4"/>
  <c r="D2248" i="4"/>
  <c r="D2249" i="4"/>
  <c r="D2250" i="4"/>
  <c r="D2251" i="4"/>
  <c r="D2252" i="4"/>
  <c r="D2253" i="4"/>
  <c r="D2254" i="4"/>
  <c r="D2255" i="4"/>
  <c r="D2256" i="4"/>
  <c r="D2257" i="4"/>
  <c r="D2258" i="4"/>
  <c r="D2259" i="4"/>
  <c r="D2260" i="4"/>
  <c r="D2261" i="4"/>
  <c r="D2262" i="4"/>
  <c r="D2263" i="4"/>
  <c r="D2264" i="4"/>
  <c r="D2265" i="4"/>
  <c r="D2266" i="4"/>
  <c r="D2267" i="4"/>
  <c r="D2268" i="4"/>
  <c r="D2269" i="4"/>
  <c r="D2270" i="4"/>
  <c r="D2271" i="4"/>
  <c r="D2272" i="4"/>
  <c r="D2273" i="4"/>
  <c r="D2274" i="4"/>
  <c r="D2275" i="4"/>
  <c r="D2276" i="4"/>
  <c r="D2277" i="4"/>
  <c r="D2278" i="4"/>
  <c r="D2279" i="4"/>
  <c r="D2280" i="4"/>
  <c r="D2281" i="4"/>
  <c r="D2282" i="4"/>
  <c r="D2283" i="4"/>
  <c r="D2284" i="4"/>
  <c r="D2285" i="4"/>
  <c r="D2286" i="4"/>
  <c r="D2287" i="4"/>
  <c r="D2288" i="4"/>
  <c r="D2289" i="4"/>
  <c r="D2290" i="4"/>
  <c r="D2291" i="4"/>
  <c r="D2292" i="4"/>
  <c r="D2293" i="4"/>
  <c r="D2294" i="4"/>
  <c r="D2295" i="4"/>
  <c r="D2296" i="4"/>
  <c r="D2297" i="4"/>
  <c r="D2298" i="4"/>
  <c r="D2299" i="4"/>
  <c r="D2300" i="4"/>
  <c r="D2301" i="4"/>
  <c r="D2302" i="4"/>
  <c r="D2303" i="4"/>
  <c r="D2304" i="4"/>
  <c r="D2305" i="4"/>
  <c r="D2306" i="4"/>
  <c r="D2307" i="4"/>
  <c r="D2308" i="4"/>
  <c r="D2309" i="4"/>
  <c r="D2310" i="4"/>
  <c r="D2311" i="4"/>
  <c r="D2312" i="4"/>
  <c r="D2313" i="4"/>
  <c r="D2314" i="4"/>
  <c r="D2315" i="4"/>
  <c r="D2316" i="4"/>
  <c r="D2317" i="4"/>
  <c r="D2318" i="4"/>
  <c r="D2319" i="4"/>
  <c r="D2320" i="4"/>
  <c r="D2321" i="4"/>
  <c r="D2322" i="4"/>
  <c r="D2323" i="4"/>
  <c r="D2324" i="4"/>
  <c r="D2325" i="4"/>
  <c r="D2326" i="4"/>
  <c r="D2327" i="4"/>
  <c r="D2328" i="4"/>
  <c r="D2329" i="4"/>
  <c r="D2330" i="4"/>
  <c r="D2331" i="4"/>
  <c r="D2332" i="4"/>
  <c r="D2333" i="4"/>
  <c r="D2334" i="4"/>
  <c r="D2335" i="4"/>
  <c r="D2336" i="4"/>
  <c r="D2337" i="4"/>
  <c r="D2338" i="4"/>
  <c r="D2339" i="4"/>
  <c r="D2340" i="4"/>
  <c r="D2341" i="4"/>
  <c r="D2342" i="4"/>
  <c r="D2343" i="4"/>
  <c r="D2344" i="4"/>
  <c r="D2345" i="4"/>
  <c r="D2346" i="4"/>
  <c r="D2347" i="4"/>
  <c r="D2348" i="4"/>
  <c r="D2349" i="4"/>
  <c r="D2350" i="4"/>
  <c r="D2351" i="4"/>
  <c r="D2352" i="4"/>
  <c r="D2353" i="4"/>
  <c r="D2354" i="4"/>
  <c r="D2355" i="4"/>
  <c r="D2356" i="4"/>
  <c r="D2357" i="4"/>
  <c r="D2358" i="4"/>
  <c r="D2359" i="4"/>
  <c r="D2360" i="4"/>
  <c r="D2361" i="4"/>
  <c r="D2362" i="4"/>
  <c r="D2363" i="4"/>
  <c r="D2364" i="4"/>
  <c r="D2365" i="4"/>
  <c r="D2366" i="4"/>
  <c r="D2367" i="4"/>
  <c r="D2368" i="4"/>
  <c r="D2369" i="4"/>
  <c r="D2370" i="4"/>
  <c r="D2371" i="4"/>
  <c r="D2372" i="4"/>
  <c r="D2373" i="4"/>
  <c r="D2374" i="4"/>
  <c r="D2375" i="4"/>
  <c r="D2376" i="4"/>
  <c r="D2377" i="4"/>
  <c r="D2378" i="4"/>
  <c r="D2379" i="4"/>
  <c r="D2380" i="4"/>
  <c r="D2381" i="4"/>
  <c r="D2382" i="4"/>
  <c r="D2383" i="4"/>
  <c r="D2384" i="4"/>
  <c r="D2385" i="4"/>
  <c r="D2386" i="4"/>
  <c r="D2387" i="4"/>
  <c r="D2388" i="4"/>
  <c r="D2389" i="4"/>
  <c r="D2390" i="4"/>
  <c r="D2391" i="4"/>
  <c r="D2392" i="4"/>
  <c r="D2393" i="4"/>
  <c r="D2394" i="4"/>
  <c r="D2395" i="4"/>
  <c r="D2396" i="4"/>
  <c r="D2397" i="4"/>
  <c r="D2398" i="4"/>
  <c r="D2399" i="4"/>
  <c r="D2400" i="4"/>
  <c r="D2401" i="4"/>
  <c r="D2402" i="4"/>
  <c r="D2403" i="4"/>
  <c r="D2404" i="4"/>
  <c r="D2405" i="4"/>
  <c r="D2406" i="4"/>
  <c r="D2407" i="4"/>
  <c r="D2408" i="4"/>
  <c r="D2409" i="4"/>
  <c r="D2410" i="4"/>
  <c r="D2411" i="4"/>
  <c r="D2412" i="4"/>
  <c r="D2413" i="4"/>
  <c r="D2414" i="4"/>
  <c r="D2415" i="4"/>
  <c r="D2416" i="4"/>
  <c r="D2417" i="4"/>
  <c r="D2418" i="4"/>
  <c r="D2419" i="4"/>
  <c r="D2420" i="4"/>
  <c r="D2421" i="4"/>
  <c r="D2422" i="4"/>
  <c r="D2423" i="4"/>
  <c r="D2424" i="4"/>
  <c r="D2425" i="4"/>
  <c r="D2426" i="4"/>
  <c r="D2427" i="4"/>
  <c r="D2428" i="4"/>
  <c r="D2429" i="4"/>
  <c r="D2430" i="4"/>
  <c r="D2431" i="4"/>
  <c r="D2432" i="4"/>
  <c r="D2433" i="4"/>
  <c r="D2434" i="4"/>
  <c r="D2435" i="4"/>
  <c r="D2436" i="4"/>
  <c r="D2437" i="4"/>
  <c r="D2438" i="4"/>
  <c r="D2439" i="4"/>
  <c r="D2440" i="4"/>
  <c r="D2441" i="4"/>
  <c r="D2442" i="4"/>
  <c r="D2443" i="4"/>
  <c r="D2444" i="4"/>
  <c r="D2445" i="4"/>
  <c r="D2446" i="4"/>
  <c r="D2447" i="4"/>
  <c r="D2448" i="4"/>
  <c r="D2449" i="4"/>
  <c r="D2450" i="4"/>
  <c r="D2451" i="4"/>
  <c r="D2452" i="4"/>
  <c r="D2453" i="4"/>
  <c r="D2454" i="4"/>
  <c r="D2455" i="4"/>
  <c r="D2456" i="4"/>
  <c r="D2457" i="4"/>
  <c r="D2458" i="4"/>
  <c r="D2459" i="4"/>
  <c r="D2460" i="4"/>
  <c r="D2461" i="4"/>
  <c r="D2462" i="4"/>
  <c r="D2463" i="4"/>
  <c r="D2464" i="4"/>
  <c r="D2465" i="4"/>
  <c r="D2466" i="4"/>
  <c r="D2467" i="4"/>
  <c r="D2468" i="4"/>
  <c r="D2469" i="4"/>
  <c r="D2470" i="4"/>
  <c r="D2471" i="4"/>
  <c r="D2472" i="4"/>
  <c r="D2473" i="4"/>
  <c r="D2474" i="4"/>
  <c r="D2475" i="4"/>
  <c r="D2476" i="4"/>
  <c r="D2477" i="4"/>
  <c r="D2478" i="4"/>
  <c r="D2479" i="4"/>
  <c r="D2480" i="4"/>
  <c r="D2481" i="4"/>
  <c r="D2482" i="4"/>
  <c r="D2483" i="4"/>
  <c r="D2484" i="4"/>
  <c r="D2485" i="4"/>
  <c r="D2486" i="4"/>
  <c r="D2487" i="4"/>
  <c r="D2488" i="4"/>
  <c r="D2489" i="4"/>
  <c r="D2490" i="4"/>
  <c r="D2491" i="4"/>
  <c r="D2492" i="4"/>
  <c r="D2493" i="4"/>
  <c r="D2494" i="4"/>
  <c r="D2495" i="4"/>
  <c r="D2496" i="4"/>
  <c r="D2497" i="4"/>
  <c r="D2498" i="4"/>
  <c r="D2499" i="4"/>
  <c r="D2500" i="4"/>
  <c r="D2501" i="4"/>
  <c r="D2502" i="4"/>
  <c r="D2503" i="4"/>
  <c r="D2504" i="4"/>
  <c r="D2505" i="4"/>
  <c r="D2506" i="4"/>
  <c r="D2507" i="4"/>
  <c r="D2508" i="4"/>
  <c r="D2509" i="4"/>
  <c r="D2510" i="4"/>
  <c r="D2511" i="4"/>
  <c r="D2512" i="4"/>
  <c r="D2513" i="4"/>
  <c r="D2514" i="4"/>
  <c r="D2515" i="4"/>
  <c r="D2516" i="4"/>
  <c r="D2517" i="4"/>
  <c r="D2518" i="4"/>
  <c r="D2519" i="4"/>
  <c r="D2520" i="4"/>
  <c r="D2521" i="4"/>
  <c r="D2522" i="4"/>
  <c r="D2523" i="4"/>
  <c r="D2524" i="4"/>
  <c r="D2525" i="4"/>
  <c r="D2526" i="4"/>
  <c r="D2527" i="4"/>
  <c r="D2528" i="4"/>
  <c r="D2529" i="4"/>
  <c r="D2530" i="4"/>
  <c r="D2531" i="4"/>
  <c r="D2532" i="4"/>
  <c r="D2533" i="4"/>
  <c r="D2534" i="4"/>
  <c r="D2535" i="4"/>
  <c r="D2536" i="4"/>
  <c r="D2537" i="4"/>
  <c r="D2538" i="4"/>
  <c r="D2539" i="4"/>
  <c r="D2540" i="4"/>
  <c r="D2541" i="4"/>
  <c r="D2542" i="4"/>
  <c r="D2543" i="4"/>
  <c r="D2544" i="4"/>
  <c r="D2545" i="4"/>
  <c r="D2546" i="4"/>
  <c r="D2547" i="4"/>
  <c r="D2548" i="4"/>
  <c r="D2549" i="4"/>
  <c r="D2550" i="4"/>
  <c r="D2551" i="4"/>
  <c r="D2552" i="4"/>
  <c r="D2553" i="4"/>
  <c r="D2554" i="4"/>
  <c r="D2555" i="4"/>
  <c r="D2556" i="4"/>
  <c r="D2557" i="4"/>
  <c r="D2558" i="4"/>
  <c r="D2559" i="4"/>
  <c r="D2560" i="4"/>
  <c r="D2561" i="4"/>
  <c r="D2562" i="4"/>
  <c r="D2563" i="4"/>
  <c r="D2564" i="4"/>
  <c r="D2565" i="4"/>
  <c r="D2566" i="4"/>
  <c r="D2567" i="4"/>
  <c r="D2568" i="4"/>
  <c r="D2569" i="4"/>
  <c r="D2570" i="4"/>
  <c r="D2571" i="4"/>
  <c r="D2572" i="4"/>
  <c r="D2573" i="4"/>
  <c r="D2574" i="4"/>
  <c r="D2575" i="4"/>
  <c r="D2576" i="4"/>
  <c r="D2577" i="4"/>
  <c r="D2578" i="4"/>
  <c r="D2579" i="4"/>
  <c r="D2580" i="4"/>
  <c r="D2581" i="4"/>
  <c r="D2582" i="4"/>
  <c r="D2583" i="4"/>
  <c r="D2584" i="4"/>
  <c r="D2585" i="4"/>
  <c r="D2586" i="4"/>
  <c r="D2587" i="4"/>
  <c r="D2588" i="4"/>
  <c r="D2589" i="4"/>
  <c r="D2590" i="4"/>
  <c r="D2591" i="4"/>
  <c r="D2592" i="4"/>
  <c r="D2593" i="4"/>
  <c r="D2594" i="4"/>
  <c r="D2595" i="4"/>
  <c r="D2596" i="4"/>
  <c r="D2597" i="4"/>
  <c r="D2598" i="4"/>
  <c r="D2599" i="4"/>
  <c r="D2600" i="4"/>
  <c r="D2601" i="4"/>
  <c r="D2602" i="4"/>
  <c r="D2603" i="4"/>
  <c r="D2604" i="4"/>
  <c r="D2605" i="4"/>
  <c r="D2606" i="4"/>
  <c r="D2607" i="4"/>
  <c r="D2608" i="4"/>
  <c r="D2609" i="4"/>
  <c r="D2610" i="4"/>
  <c r="D2611" i="4"/>
  <c r="D2612" i="4"/>
  <c r="D2613" i="4"/>
  <c r="D2614" i="4"/>
  <c r="D2615" i="4"/>
  <c r="D2616" i="4"/>
  <c r="D2617" i="4"/>
  <c r="D2618" i="4"/>
  <c r="D2619" i="4"/>
  <c r="D2620" i="4"/>
  <c r="D2621" i="4"/>
  <c r="D2622" i="4"/>
  <c r="D2623" i="4"/>
  <c r="D2624" i="4"/>
  <c r="D2625" i="4"/>
  <c r="D2626" i="4"/>
  <c r="D2627" i="4"/>
  <c r="D2628" i="4"/>
  <c r="D2629" i="4"/>
  <c r="D2630" i="4"/>
  <c r="D2631" i="4"/>
  <c r="D2632" i="4"/>
  <c r="D2633" i="4"/>
  <c r="D2634" i="4"/>
  <c r="D2635" i="4"/>
  <c r="D2636" i="4"/>
  <c r="D2637" i="4"/>
  <c r="D2638" i="4"/>
  <c r="D2639" i="4"/>
  <c r="D2640" i="4"/>
  <c r="D2641" i="4"/>
  <c r="D2642" i="4"/>
  <c r="D2643" i="4"/>
  <c r="D2644" i="4"/>
  <c r="D2645" i="4"/>
  <c r="D2646" i="4"/>
  <c r="D2647" i="4"/>
  <c r="D2648" i="4"/>
  <c r="D2649" i="4"/>
  <c r="D2650" i="4"/>
  <c r="D2651" i="4"/>
  <c r="D2652" i="4"/>
  <c r="D2653" i="4"/>
  <c r="D2654" i="4"/>
  <c r="D2655" i="4"/>
  <c r="D2656" i="4"/>
  <c r="D2657" i="4"/>
  <c r="D2658" i="4"/>
  <c r="D2659" i="4"/>
  <c r="D2660" i="4"/>
  <c r="D2661" i="4"/>
  <c r="D2662" i="4"/>
  <c r="D2663" i="4"/>
  <c r="D2664" i="4"/>
  <c r="D2665" i="4"/>
  <c r="D2666" i="4"/>
  <c r="D2667" i="4"/>
  <c r="D2668" i="4"/>
  <c r="D2669" i="4"/>
  <c r="D2670" i="4"/>
  <c r="D2671" i="4"/>
  <c r="D2672" i="4"/>
  <c r="D2673" i="4"/>
  <c r="D2674" i="4"/>
  <c r="D2675" i="4"/>
  <c r="D2676" i="4"/>
  <c r="D2677" i="4"/>
  <c r="D2678" i="4"/>
  <c r="D2679" i="4"/>
  <c r="D2680" i="4"/>
  <c r="D2681" i="4"/>
  <c r="D2682" i="4"/>
  <c r="D2683" i="4"/>
  <c r="D2684" i="4"/>
  <c r="D2685" i="4"/>
  <c r="D2686" i="4"/>
  <c r="D2687" i="4"/>
  <c r="D2688" i="4"/>
  <c r="D2689" i="4"/>
  <c r="D2690" i="4"/>
  <c r="D2691" i="4"/>
  <c r="D2692" i="4"/>
  <c r="D2693" i="4"/>
  <c r="D2694" i="4"/>
  <c r="D2695" i="4"/>
  <c r="D2696" i="4"/>
  <c r="D2697" i="4"/>
  <c r="D2698" i="4"/>
  <c r="D2699" i="4"/>
  <c r="D2700" i="4"/>
  <c r="D2701" i="4"/>
  <c r="D2702" i="4"/>
  <c r="D2703" i="4"/>
  <c r="D2704" i="4"/>
  <c r="D2705" i="4"/>
  <c r="D2706" i="4"/>
  <c r="D2707" i="4"/>
  <c r="D2708" i="4"/>
  <c r="D2709" i="4"/>
  <c r="D2710" i="4"/>
  <c r="D2711" i="4"/>
  <c r="D2712" i="4"/>
  <c r="D2713" i="4"/>
  <c r="D2714" i="4"/>
  <c r="D2715" i="4"/>
  <c r="D2716" i="4"/>
  <c r="D2717" i="4"/>
  <c r="D2718" i="4"/>
  <c r="D2719" i="4"/>
  <c r="D2720" i="4"/>
  <c r="D2721" i="4"/>
  <c r="D2722" i="4"/>
  <c r="D2723" i="4"/>
  <c r="D2724" i="4"/>
  <c r="D2725" i="4"/>
  <c r="D2726" i="4"/>
  <c r="D2727" i="4"/>
  <c r="D2728" i="4"/>
  <c r="D2729" i="4"/>
  <c r="D2730" i="4"/>
  <c r="D2731" i="4"/>
  <c r="D2732" i="4"/>
  <c r="D2733" i="4"/>
  <c r="D2734" i="4"/>
  <c r="D2735" i="4"/>
  <c r="D2736" i="4"/>
  <c r="D2737" i="4"/>
  <c r="D2738" i="4"/>
  <c r="D2739" i="4"/>
  <c r="D2740" i="4"/>
  <c r="D2741" i="4"/>
  <c r="D2742" i="4"/>
  <c r="D2743" i="4"/>
  <c r="D2744" i="4"/>
  <c r="D2745" i="4"/>
  <c r="D2746" i="4"/>
  <c r="D2747" i="4"/>
  <c r="D2748" i="4"/>
  <c r="D2749" i="4"/>
  <c r="D2750" i="4"/>
  <c r="D2751" i="4"/>
  <c r="D2752" i="4"/>
  <c r="D2753" i="4"/>
  <c r="D2754" i="4"/>
  <c r="D2755" i="4"/>
  <c r="D2756" i="4"/>
  <c r="D2757" i="4"/>
  <c r="D2758" i="4"/>
  <c r="D2759" i="4"/>
  <c r="D2760" i="4"/>
  <c r="D2761" i="4"/>
  <c r="D2762" i="4"/>
  <c r="D2763" i="4"/>
  <c r="D2764" i="4"/>
  <c r="D2765" i="4"/>
  <c r="D2766" i="4"/>
  <c r="D2767" i="4"/>
  <c r="D2768" i="4"/>
  <c r="D2769" i="4"/>
  <c r="D2770" i="4"/>
  <c r="D2771" i="4"/>
  <c r="D2772" i="4"/>
  <c r="D2773" i="4"/>
  <c r="D2774" i="4"/>
  <c r="D2775" i="4"/>
  <c r="D2776" i="4"/>
  <c r="D2777" i="4"/>
  <c r="D2778" i="4"/>
  <c r="D2779" i="4"/>
  <c r="D2780" i="4"/>
  <c r="D2781" i="4"/>
  <c r="D2782" i="4"/>
  <c r="D2783" i="4"/>
  <c r="D2784" i="4"/>
  <c r="D2785" i="4"/>
  <c r="D2786" i="4"/>
  <c r="D2787" i="4"/>
  <c r="D2788" i="4"/>
  <c r="D2789" i="4"/>
  <c r="D2790" i="4"/>
  <c r="D2791" i="4"/>
  <c r="D2792" i="4"/>
  <c r="D2793" i="4"/>
  <c r="D2794" i="4"/>
  <c r="D2795" i="4"/>
  <c r="D2796" i="4"/>
  <c r="D2797" i="4"/>
  <c r="D2798" i="4"/>
  <c r="D2799" i="4"/>
  <c r="D2800" i="4"/>
  <c r="D2801" i="4"/>
  <c r="D2802" i="4"/>
  <c r="D2803" i="4"/>
  <c r="D2804" i="4"/>
  <c r="D2805" i="4"/>
  <c r="D2806" i="4"/>
  <c r="D2807" i="4"/>
  <c r="D2808" i="4"/>
  <c r="D2809" i="4"/>
  <c r="D2810" i="4"/>
  <c r="D2811" i="4"/>
  <c r="D2812" i="4"/>
  <c r="D2813" i="4"/>
  <c r="D2814" i="4"/>
  <c r="D2815" i="4"/>
  <c r="D2816" i="4"/>
  <c r="D2817" i="4"/>
  <c r="D2818" i="4"/>
  <c r="D2819" i="4"/>
  <c r="D2820" i="4"/>
  <c r="D2821" i="4"/>
  <c r="D2822" i="4"/>
  <c r="D2823" i="4"/>
  <c r="D2824" i="4"/>
  <c r="D2825" i="4"/>
  <c r="D2826" i="4"/>
  <c r="D2827" i="4"/>
  <c r="D2828" i="4"/>
  <c r="D2829" i="4"/>
  <c r="D2830" i="4"/>
  <c r="D2831" i="4"/>
  <c r="D2832" i="4"/>
  <c r="D2833" i="4"/>
  <c r="D2834" i="4"/>
  <c r="D2835" i="4"/>
  <c r="D2836" i="4"/>
  <c r="D2837" i="4"/>
  <c r="D2838" i="4"/>
  <c r="D2839" i="4"/>
  <c r="D2840" i="4"/>
  <c r="D2841" i="4"/>
  <c r="D2842" i="4"/>
  <c r="D2843" i="4"/>
  <c r="D2844" i="4"/>
  <c r="D2845" i="4"/>
  <c r="D2846" i="4"/>
  <c r="D2847" i="4"/>
  <c r="D2848" i="4"/>
  <c r="D2849" i="4"/>
  <c r="D2850" i="4"/>
  <c r="D2851" i="4"/>
  <c r="D2852" i="4"/>
  <c r="D2853" i="4"/>
  <c r="D2854" i="4"/>
  <c r="D2855" i="4"/>
  <c r="D2856" i="4"/>
  <c r="D2857" i="4"/>
  <c r="D2858" i="4"/>
  <c r="D2859" i="4"/>
  <c r="D2860" i="4"/>
  <c r="D2861" i="4"/>
  <c r="D2862" i="4"/>
  <c r="D2863" i="4"/>
  <c r="D2864" i="4"/>
  <c r="D2865" i="4"/>
  <c r="D2866" i="4"/>
  <c r="D2867" i="4"/>
  <c r="D2868" i="4"/>
  <c r="D2869" i="4"/>
  <c r="D2870" i="4"/>
  <c r="D2871" i="4"/>
  <c r="D2872" i="4"/>
  <c r="D2873" i="4"/>
  <c r="D2874" i="4"/>
  <c r="D2875" i="4"/>
  <c r="D2876" i="4"/>
  <c r="D2877" i="4"/>
  <c r="D2878" i="4"/>
  <c r="D2879" i="4"/>
  <c r="D2880" i="4"/>
  <c r="D2881" i="4"/>
  <c r="D2882" i="4"/>
  <c r="D2883" i="4"/>
  <c r="D2884" i="4"/>
  <c r="D2885" i="4"/>
  <c r="D2886" i="4"/>
  <c r="D2887" i="4"/>
  <c r="D2888" i="4"/>
  <c r="D2889" i="4"/>
  <c r="D2890" i="4"/>
  <c r="D2891" i="4"/>
  <c r="D2892" i="4"/>
  <c r="D2893" i="4"/>
  <c r="D2894" i="4"/>
  <c r="D2895" i="4"/>
  <c r="D2896" i="4"/>
  <c r="D2897" i="4"/>
  <c r="D2898" i="4"/>
  <c r="D2899" i="4"/>
  <c r="D2900" i="4"/>
  <c r="D2901" i="4"/>
  <c r="D2902" i="4"/>
  <c r="D2903" i="4"/>
  <c r="D2904" i="4"/>
  <c r="D2905" i="4"/>
  <c r="D2906" i="4"/>
  <c r="D2907" i="4"/>
  <c r="D2908" i="4"/>
  <c r="D2909" i="4"/>
  <c r="D2910" i="4"/>
  <c r="D2911" i="4"/>
  <c r="D2912" i="4"/>
  <c r="D2913" i="4"/>
  <c r="D2914" i="4"/>
  <c r="D2915" i="4"/>
  <c r="D2916" i="4"/>
  <c r="D2917" i="4"/>
  <c r="D2918" i="4"/>
  <c r="D2919" i="4"/>
  <c r="D2920" i="4"/>
  <c r="D2921" i="4"/>
  <c r="D2922" i="4"/>
  <c r="D2923" i="4"/>
  <c r="D2924" i="4"/>
  <c r="D2925" i="4"/>
  <c r="D2926" i="4"/>
  <c r="D2927" i="4"/>
  <c r="D2928" i="4"/>
  <c r="D2929" i="4"/>
  <c r="D2930" i="4"/>
  <c r="D2931" i="4"/>
  <c r="D2932" i="4"/>
  <c r="D2933" i="4"/>
  <c r="D2934" i="4"/>
  <c r="D2935" i="4"/>
  <c r="D2936" i="4"/>
  <c r="D2937" i="4"/>
  <c r="D2938" i="4"/>
  <c r="D2939" i="4"/>
  <c r="D2940" i="4"/>
  <c r="D2941" i="4"/>
  <c r="D2942" i="4"/>
  <c r="D2943" i="4"/>
  <c r="D2944" i="4"/>
  <c r="D2945" i="4"/>
  <c r="D2946" i="4"/>
  <c r="D2947" i="4"/>
  <c r="D2948" i="4"/>
  <c r="D2949" i="4"/>
  <c r="D2950" i="4"/>
  <c r="D2951" i="4"/>
  <c r="D2952" i="4"/>
  <c r="D2953" i="4"/>
  <c r="D2954" i="4"/>
  <c r="D2955" i="4"/>
  <c r="D2956" i="4"/>
  <c r="D2957" i="4"/>
  <c r="D2958" i="4"/>
  <c r="D2959" i="4"/>
  <c r="D2960" i="4"/>
  <c r="D2961" i="4"/>
  <c r="D2962" i="4"/>
  <c r="D2963" i="4"/>
  <c r="D2964" i="4"/>
  <c r="D2965" i="4"/>
  <c r="D2966" i="4"/>
  <c r="D2967" i="4"/>
  <c r="D2968" i="4"/>
  <c r="D2969" i="4"/>
  <c r="D2970" i="4"/>
  <c r="D2971" i="4"/>
  <c r="D2972" i="4"/>
  <c r="D2973" i="4"/>
  <c r="D2974" i="4"/>
  <c r="D2975" i="4"/>
  <c r="D2976" i="4"/>
  <c r="D2977" i="4"/>
  <c r="D2978" i="4"/>
  <c r="D2979" i="4"/>
  <c r="D2980" i="4"/>
  <c r="D2981" i="4"/>
  <c r="D2982" i="4"/>
  <c r="D2983" i="4"/>
  <c r="D2984" i="4"/>
  <c r="D2985" i="4"/>
  <c r="D2986" i="4"/>
  <c r="D2987" i="4"/>
  <c r="D2988" i="4"/>
  <c r="D2989" i="4"/>
  <c r="D2990" i="4"/>
  <c r="D2991" i="4"/>
  <c r="D2992" i="4"/>
  <c r="D2993" i="4"/>
  <c r="D2994" i="4"/>
  <c r="D2995" i="4"/>
  <c r="D2996" i="4"/>
  <c r="D2997" i="4"/>
  <c r="D2998" i="4"/>
  <c r="D2999" i="4"/>
  <c r="D3000" i="4"/>
  <c r="D3001" i="4"/>
  <c r="D3002" i="4"/>
  <c r="D3003" i="4"/>
  <c r="D3004" i="4"/>
  <c r="D3005" i="4"/>
  <c r="D3006" i="4"/>
  <c r="D3007" i="4"/>
  <c r="D3008" i="4"/>
  <c r="D3009" i="4"/>
  <c r="D3010" i="4"/>
  <c r="D3011" i="4"/>
  <c r="D3012" i="4"/>
  <c r="D3013" i="4"/>
  <c r="D3014" i="4"/>
  <c r="D3015" i="4"/>
  <c r="D3016" i="4"/>
  <c r="D3017" i="4"/>
  <c r="D3018" i="4"/>
  <c r="D3019" i="4"/>
  <c r="D3020" i="4"/>
  <c r="D3021" i="4"/>
  <c r="D3022" i="4"/>
  <c r="D3023" i="4"/>
  <c r="D3024" i="4"/>
  <c r="D3025" i="4"/>
  <c r="D3026" i="4"/>
  <c r="D3027" i="4"/>
  <c r="D3028" i="4"/>
  <c r="D3029" i="4"/>
  <c r="D3030" i="4"/>
  <c r="D3031" i="4"/>
  <c r="D3032" i="4"/>
  <c r="D3033" i="4"/>
  <c r="D3034" i="4"/>
  <c r="D3035" i="4"/>
  <c r="D3036" i="4"/>
  <c r="D3037" i="4"/>
  <c r="D3038" i="4"/>
  <c r="D3039" i="4"/>
  <c r="D3040" i="4"/>
  <c r="D3041" i="4"/>
  <c r="D3042" i="4"/>
  <c r="D3043" i="4"/>
  <c r="D3044" i="4"/>
  <c r="D3045" i="4"/>
  <c r="D3046" i="4"/>
  <c r="D3047" i="4"/>
  <c r="D3048" i="4"/>
  <c r="D3049" i="4"/>
  <c r="D3050" i="4"/>
  <c r="D3051" i="4"/>
  <c r="D3052" i="4"/>
  <c r="D3053" i="4"/>
  <c r="D3054" i="4"/>
  <c r="D3055" i="4"/>
  <c r="D3056" i="4"/>
  <c r="D3057" i="4"/>
  <c r="D3058" i="4"/>
  <c r="D3059" i="4"/>
  <c r="D3060" i="4"/>
  <c r="D3061" i="4"/>
  <c r="D3062" i="4"/>
  <c r="D3063" i="4"/>
  <c r="D3064" i="4"/>
  <c r="D3065" i="4"/>
  <c r="D3066" i="4"/>
  <c r="D3067" i="4"/>
  <c r="D3068" i="4"/>
  <c r="D3069" i="4"/>
  <c r="D3070" i="4"/>
  <c r="D3071" i="4"/>
  <c r="D3072" i="4"/>
  <c r="D3073" i="4"/>
  <c r="D3074" i="4"/>
  <c r="D3075" i="4"/>
  <c r="D3076" i="4"/>
  <c r="D3077" i="4"/>
  <c r="D3078" i="4"/>
  <c r="D3079" i="4"/>
  <c r="D3080" i="4"/>
  <c r="D3081" i="4"/>
  <c r="D3082" i="4"/>
  <c r="D3083" i="4"/>
  <c r="D3084" i="4"/>
  <c r="D3085" i="4"/>
  <c r="D3086" i="4"/>
  <c r="D3087" i="4"/>
  <c r="D3088" i="4"/>
  <c r="D3089" i="4"/>
  <c r="D3090" i="4"/>
  <c r="D3091" i="4"/>
  <c r="D3092" i="4"/>
  <c r="D3093" i="4"/>
  <c r="D3094" i="4"/>
  <c r="D3095" i="4"/>
  <c r="D3096" i="4"/>
  <c r="D3097" i="4"/>
  <c r="D3098" i="4"/>
  <c r="D3099" i="4"/>
  <c r="D3100" i="4"/>
  <c r="D3101" i="4"/>
  <c r="D3102" i="4"/>
  <c r="D3103" i="4"/>
  <c r="D3104" i="4"/>
  <c r="D3105" i="4"/>
  <c r="D3106" i="4"/>
  <c r="D3107" i="4"/>
  <c r="D3108" i="4"/>
  <c r="D3109" i="4"/>
  <c r="D3110" i="4"/>
  <c r="D3111" i="4"/>
  <c r="D3112" i="4"/>
  <c r="D3113" i="4"/>
  <c r="D3114" i="4"/>
  <c r="D3115" i="4"/>
  <c r="D3116" i="4"/>
  <c r="D3117" i="4"/>
  <c r="D3118" i="4"/>
  <c r="D3119" i="4"/>
  <c r="D3120" i="4"/>
  <c r="D3121" i="4"/>
  <c r="D3122" i="4"/>
  <c r="D3123" i="4"/>
  <c r="D3124" i="4"/>
  <c r="D3125" i="4"/>
  <c r="D3126" i="4"/>
  <c r="D3127" i="4"/>
  <c r="D3128" i="4"/>
  <c r="D3129" i="4"/>
  <c r="D3130" i="4"/>
  <c r="D3131" i="4"/>
  <c r="D3132" i="4"/>
  <c r="D3133" i="4"/>
  <c r="D3134" i="4"/>
  <c r="D3135" i="4"/>
  <c r="D3136" i="4"/>
  <c r="D3137" i="4"/>
  <c r="D3138" i="4"/>
  <c r="D3139" i="4"/>
  <c r="D3140" i="4"/>
  <c r="D3141" i="4"/>
  <c r="D3142" i="4"/>
  <c r="D3143" i="4"/>
  <c r="D3144" i="4"/>
  <c r="D3145" i="4"/>
  <c r="D3146" i="4"/>
  <c r="D3147" i="4"/>
  <c r="D3148" i="4"/>
  <c r="D3149" i="4"/>
  <c r="D3150" i="4"/>
  <c r="D3151" i="4"/>
  <c r="D3152" i="4"/>
  <c r="D3153" i="4"/>
  <c r="D3154" i="4"/>
  <c r="D3155" i="4"/>
  <c r="D3156" i="4"/>
  <c r="D3157" i="4"/>
  <c r="D3158" i="4"/>
  <c r="D3159" i="4"/>
  <c r="D3160" i="4"/>
  <c r="D3161" i="4"/>
  <c r="D3162" i="4"/>
  <c r="D3163" i="4"/>
  <c r="D3164" i="4"/>
  <c r="D3165" i="4"/>
  <c r="D3166" i="4"/>
  <c r="D3167" i="4"/>
  <c r="D3168" i="4"/>
  <c r="D3169" i="4"/>
  <c r="D3170" i="4"/>
  <c r="D3171" i="4"/>
  <c r="D3172" i="4"/>
  <c r="D3173" i="4"/>
  <c r="D3174" i="4"/>
  <c r="D3175" i="4"/>
  <c r="D3176" i="4"/>
  <c r="D3177" i="4"/>
  <c r="D3178" i="4"/>
  <c r="D3179" i="4"/>
  <c r="D3180" i="4"/>
  <c r="D3181" i="4"/>
  <c r="D3182" i="4"/>
  <c r="D3183" i="4"/>
  <c r="D3184" i="4"/>
  <c r="D3185" i="4"/>
  <c r="D3186" i="4"/>
  <c r="D3187" i="4"/>
  <c r="D3188" i="4"/>
  <c r="D3189" i="4"/>
  <c r="D3190" i="4"/>
  <c r="D3191" i="4"/>
  <c r="D3192" i="4"/>
  <c r="D3193" i="4"/>
  <c r="D3194" i="4"/>
  <c r="D3195" i="4"/>
  <c r="D3196" i="4"/>
  <c r="D3197" i="4"/>
  <c r="D3198" i="4"/>
  <c r="D3199" i="4"/>
  <c r="D3200" i="4"/>
  <c r="D3201" i="4"/>
  <c r="D3202" i="4"/>
  <c r="D3203" i="4"/>
  <c r="D3204" i="4"/>
  <c r="D3205" i="4"/>
  <c r="D3206" i="4"/>
  <c r="D3207" i="4"/>
  <c r="D3208" i="4"/>
  <c r="D3209" i="4"/>
  <c r="D3210" i="4"/>
  <c r="D3211" i="4"/>
  <c r="D3212" i="4"/>
  <c r="D3213" i="4"/>
  <c r="D3214" i="4"/>
  <c r="D3215" i="4"/>
  <c r="D3216" i="4"/>
  <c r="D3217" i="4"/>
  <c r="D3218" i="4"/>
  <c r="D3219" i="4"/>
  <c r="D3220" i="4"/>
  <c r="D3221" i="4"/>
  <c r="D3222" i="4"/>
  <c r="D3223" i="4"/>
  <c r="D3224" i="4"/>
  <c r="D3225" i="4"/>
  <c r="D3226" i="4"/>
  <c r="D3227" i="4"/>
  <c r="D3228" i="4"/>
  <c r="D3229" i="4"/>
  <c r="D3230" i="4"/>
  <c r="D3231" i="4"/>
  <c r="D3232" i="4"/>
  <c r="D3233" i="4"/>
  <c r="D3234" i="4"/>
  <c r="D3235" i="4"/>
  <c r="D3236" i="4"/>
  <c r="D3237" i="4"/>
  <c r="D3238" i="4"/>
  <c r="D3239" i="4"/>
  <c r="D3240" i="4"/>
  <c r="D3241" i="4"/>
  <c r="D3242" i="4"/>
  <c r="D3243" i="4"/>
  <c r="D3244" i="4"/>
  <c r="D3245" i="4"/>
  <c r="D3246" i="4"/>
  <c r="D3247" i="4"/>
  <c r="D3248" i="4"/>
  <c r="D3249" i="4"/>
  <c r="D3250" i="4"/>
  <c r="D3251" i="4"/>
  <c r="D3252" i="4"/>
  <c r="D3253" i="4"/>
  <c r="D3254" i="4"/>
  <c r="D3255" i="4"/>
  <c r="D3256" i="4"/>
  <c r="D3257" i="4"/>
  <c r="D3258" i="4"/>
  <c r="D3259" i="4"/>
  <c r="D3260" i="4"/>
  <c r="D3261" i="4"/>
  <c r="D3262" i="4"/>
  <c r="D3263" i="4"/>
  <c r="D3264" i="4"/>
  <c r="D3265" i="4"/>
  <c r="D3266" i="4"/>
  <c r="D3267" i="4"/>
  <c r="D3268" i="4"/>
  <c r="D3269" i="4"/>
  <c r="D3270" i="4"/>
  <c r="D3271" i="4"/>
  <c r="D3272" i="4"/>
  <c r="D3273" i="4"/>
  <c r="D3274" i="4"/>
  <c r="D3275" i="4"/>
  <c r="D3276" i="4"/>
  <c r="D3277" i="4"/>
  <c r="D3278" i="4"/>
  <c r="D3279" i="4"/>
  <c r="D3280" i="4"/>
  <c r="D3281" i="4"/>
  <c r="D3282" i="4"/>
  <c r="D3283" i="4"/>
  <c r="D3284" i="4"/>
  <c r="D3285" i="4"/>
  <c r="D3286" i="4"/>
  <c r="D3287" i="4"/>
  <c r="D3288" i="4"/>
  <c r="D3289" i="4"/>
  <c r="D3290" i="4"/>
  <c r="D3291" i="4"/>
  <c r="D3292" i="4"/>
  <c r="D3293" i="4"/>
  <c r="D3294" i="4"/>
  <c r="D3295" i="4"/>
  <c r="D3296" i="4"/>
  <c r="D3297" i="4"/>
  <c r="D3298" i="4"/>
  <c r="D3299" i="4"/>
  <c r="D3300" i="4"/>
  <c r="D3301" i="4"/>
  <c r="D3302" i="4"/>
  <c r="D3303" i="4"/>
  <c r="D3304" i="4"/>
  <c r="D3305" i="4"/>
  <c r="D3306" i="4"/>
  <c r="D3307" i="4"/>
  <c r="D3308" i="4"/>
  <c r="D3309" i="4"/>
  <c r="D3310" i="4"/>
  <c r="D3311" i="4"/>
  <c r="D3312" i="4"/>
  <c r="D3313" i="4"/>
  <c r="D3314" i="4"/>
  <c r="D3315" i="4"/>
  <c r="D3316" i="4"/>
  <c r="D3317" i="4"/>
  <c r="D3318" i="4"/>
  <c r="D3319" i="4"/>
  <c r="D3320" i="4"/>
  <c r="D3321" i="4"/>
  <c r="D3322" i="4"/>
  <c r="D3323" i="4"/>
  <c r="D3324" i="4"/>
  <c r="D3325" i="4"/>
  <c r="D3326" i="4"/>
  <c r="D3327" i="4"/>
  <c r="D3328" i="4"/>
  <c r="D3329" i="4"/>
  <c r="D3330" i="4"/>
  <c r="D3331" i="4"/>
  <c r="D3332" i="4"/>
  <c r="D3333" i="4"/>
  <c r="D3334" i="4"/>
  <c r="D3335" i="4"/>
  <c r="D3336" i="4"/>
  <c r="D3337" i="4"/>
  <c r="D3338" i="4"/>
  <c r="D3339" i="4"/>
  <c r="D3340" i="4"/>
  <c r="D3341" i="4"/>
  <c r="D3342" i="4"/>
  <c r="D3343" i="4"/>
  <c r="D3344" i="4"/>
  <c r="D3345" i="4"/>
  <c r="D3346" i="4"/>
  <c r="D3347" i="4"/>
  <c r="D3348" i="4"/>
  <c r="D3349" i="4"/>
  <c r="D3350" i="4"/>
  <c r="D3351" i="4"/>
  <c r="D3352" i="4"/>
  <c r="D3353" i="4"/>
  <c r="D3354" i="4"/>
  <c r="D3355" i="4"/>
  <c r="D3356" i="4"/>
  <c r="D3357" i="4"/>
  <c r="D3358" i="4"/>
  <c r="D3359" i="4"/>
  <c r="D3360" i="4"/>
  <c r="D3361" i="4"/>
  <c r="D3362" i="4"/>
  <c r="D3363" i="4"/>
  <c r="D3364" i="4"/>
  <c r="D3365" i="4"/>
  <c r="D3366" i="4"/>
  <c r="D3367" i="4"/>
  <c r="D3368" i="4"/>
  <c r="D3369" i="4"/>
  <c r="D3370" i="4"/>
  <c r="D3371" i="4"/>
  <c r="D3372" i="4"/>
  <c r="D3373" i="4"/>
  <c r="D3374" i="4"/>
  <c r="D3375" i="4"/>
  <c r="D3376" i="4"/>
  <c r="D3377" i="4"/>
  <c r="D3378" i="4"/>
  <c r="D3379" i="4"/>
  <c r="D3380" i="4"/>
  <c r="D3381" i="4"/>
  <c r="D3382" i="4"/>
  <c r="D3383" i="4"/>
  <c r="D3384" i="4"/>
  <c r="D3385" i="4"/>
  <c r="D3386" i="4"/>
  <c r="D3387" i="4"/>
  <c r="D3388" i="4"/>
  <c r="D3389" i="4"/>
  <c r="D3390" i="4"/>
  <c r="D3391" i="4"/>
  <c r="D3392" i="4"/>
  <c r="D3393" i="4"/>
  <c r="D3394" i="4"/>
  <c r="D3395" i="4"/>
  <c r="D3396" i="4"/>
  <c r="D3397" i="4"/>
  <c r="D3398" i="4"/>
  <c r="D3399" i="4"/>
  <c r="D3400" i="4"/>
  <c r="D3401" i="4"/>
  <c r="D3402" i="4"/>
  <c r="D3403" i="4"/>
  <c r="D3404" i="4"/>
  <c r="D3405" i="4"/>
  <c r="D3406" i="4"/>
  <c r="D3407" i="4"/>
  <c r="D3408" i="4"/>
  <c r="D3409" i="4"/>
  <c r="D3410" i="4"/>
  <c r="D3411" i="4"/>
  <c r="D3412" i="4"/>
  <c r="D3413" i="4"/>
  <c r="D3414" i="4"/>
  <c r="D3415" i="4"/>
  <c r="D3416" i="4"/>
  <c r="D3417" i="4"/>
  <c r="D3418" i="4"/>
  <c r="D3419" i="4"/>
  <c r="D3420" i="4"/>
  <c r="D3421" i="4"/>
  <c r="D3422" i="4"/>
  <c r="D3423" i="4"/>
  <c r="D3424" i="4"/>
  <c r="D3425" i="4"/>
  <c r="D3426" i="4"/>
  <c r="D3427" i="4"/>
  <c r="D3428" i="4"/>
  <c r="D3429" i="4"/>
  <c r="D3430" i="4"/>
  <c r="D3431" i="4"/>
  <c r="D3432" i="4"/>
  <c r="D3433" i="4"/>
  <c r="D3434" i="4"/>
  <c r="D3435" i="4"/>
  <c r="D3436" i="4"/>
  <c r="D3437" i="4"/>
  <c r="D3438" i="4"/>
  <c r="D3439" i="4"/>
  <c r="D3440" i="4"/>
  <c r="D3441" i="4"/>
  <c r="D3442" i="4"/>
  <c r="D3443" i="4"/>
  <c r="D3444" i="4"/>
  <c r="D3445" i="4"/>
  <c r="D3446" i="4"/>
  <c r="D3447" i="4"/>
  <c r="D3448" i="4"/>
  <c r="D3449" i="4"/>
  <c r="D3450" i="4"/>
  <c r="D3451" i="4"/>
  <c r="D3452" i="4"/>
  <c r="D3453" i="4"/>
  <c r="D3454" i="4"/>
  <c r="D3455" i="4"/>
  <c r="D3456" i="4"/>
  <c r="D3457" i="4"/>
  <c r="D3458" i="4"/>
  <c r="D3459" i="4"/>
  <c r="D3460" i="4"/>
  <c r="D3461" i="4"/>
  <c r="D3462" i="4"/>
  <c r="D3463" i="4"/>
  <c r="D3464" i="4"/>
  <c r="D3465" i="4"/>
  <c r="D3466" i="4"/>
  <c r="D3467" i="4"/>
  <c r="D3468" i="4"/>
  <c r="D3469" i="4"/>
  <c r="D3470" i="4"/>
  <c r="D3471" i="4"/>
  <c r="D3472" i="4"/>
  <c r="D3473" i="4"/>
  <c r="D3474" i="4"/>
  <c r="D3475" i="4"/>
  <c r="D3476" i="4"/>
  <c r="D3477" i="4"/>
  <c r="D3478" i="4"/>
  <c r="D3479" i="4"/>
  <c r="D3480" i="4"/>
  <c r="D3481" i="4"/>
  <c r="D3482" i="4"/>
  <c r="D3483" i="4"/>
  <c r="D3484" i="4"/>
  <c r="D3485" i="4"/>
  <c r="D3486" i="4"/>
  <c r="D3487" i="4"/>
  <c r="D3488" i="4"/>
  <c r="D3489" i="4"/>
  <c r="D3490" i="4"/>
  <c r="D3491" i="4"/>
  <c r="D3492" i="4"/>
  <c r="D3493" i="4"/>
  <c r="D3494" i="4"/>
  <c r="D3495" i="4"/>
  <c r="D3496" i="4"/>
  <c r="D3497" i="4"/>
  <c r="D3498" i="4"/>
  <c r="D3499" i="4"/>
  <c r="D3500" i="4"/>
  <c r="D3501" i="4"/>
  <c r="D3502" i="4"/>
  <c r="D3503" i="4"/>
  <c r="D3504" i="4"/>
  <c r="D3505" i="4"/>
  <c r="D3506" i="4"/>
  <c r="D3507" i="4"/>
  <c r="D3508" i="4"/>
  <c r="D3509" i="4"/>
  <c r="D3510" i="4"/>
  <c r="D3511" i="4"/>
  <c r="D3512" i="4"/>
  <c r="D3513" i="4"/>
  <c r="D3514" i="4"/>
  <c r="D3515" i="4"/>
  <c r="D3516" i="4"/>
  <c r="D3517" i="4"/>
  <c r="D3518" i="4"/>
  <c r="D3519" i="4"/>
  <c r="D3520" i="4"/>
  <c r="D3521" i="4"/>
  <c r="D3522" i="4"/>
  <c r="D3523" i="4"/>
  <c r="D3524" i="4"/>
  <c r="D3525" i="4"/>
  <c r="D3526" i="4"/>
  <c r="D3527" i="4"/>
  <c r="D3528" i="4"/>
  <c r="D3529" i="4"/>
  <c r="D3530" i="4"/>
  <c r="D3531" i="4"/>
  <c r="D3532" i="4"/>
  <c r="D3533" i="4"/>
  <c r="D3534" i="4"/>
  <c r="D3535" i="4"/>
  <c r="D3536" i="4"/>
  <c r="D3537" i="4"/>
  <c r="D3538" i="4"/>
  <c r="D3539" i="4"/>
  <c r="D3540" i="4"/>
  <c r="D3541" i="4"/>
  <c r="D3542" i="4"/>
  <c r="D3543" i="4"/>
  <c r="D3544" i="4"/>
  <c r="D3545" i="4"/>
  <c r="D3546" i="4"/>
  <c r="D3547" i="4"/>
  <c r="D3548" i="4"/>
  <c r="D3549" i="4"/>
  <c r="D3550" i="4"/>
  <c r="D3551" i="4"/>
  <c r="D3552" i="4"/>
  <c r="D3553" i="4"/>
  <c r="D3554" i="4"/>
  <c r="D3555" i="4"/>
  <c r="D3556" i="4"/>
  <c r="D3557" i="4"/>
  <c r="D3558" i="4"/>
  <c r="D3559" i="4"/>
  <c r="D3560" i="4"/>
  <c r="D3561" i="4"/>
  <c r="D3562" i="4"/>
  <c r="D3563" i="4"/>
  <c r="D3564" i="4"/>
  <c r="D3565" i="4"/>
  <c r="D3566" i="4"/>
  <c r="D3567" i="4"/>
  <c r="D3568" i="4"/>
  <c r="D3569" i="4"/>
  <c r="D3570" i="4"/>
  <c r="D3571" i="4"/>
  <c r="D3572" i="4"/>
  <c r="D3573" i="4"/>
  <c r="D3574" i="4"/>
  <c r="D3575" i="4"/>
  <c r="D3576" i="4"/>
  <c r="D3577" i="4"/>
  <c r="D3578" i="4"/>
  <c r="D3579" i="4"/>
  <c r="D3580" i="4"/>
  <c r="D3581" i="4"/>
  <c r="D3582" i="4"/>
  <c r="D3583" i="4"/>
  <c r="D3584" i="4"/>
  <c r="D3585" i="4"/>
  <c r="D3586" i="4"/>
  <c r="D3587" i="4"/>
  <c r="D3588" i="4"/>
  <c r="D3589" i="4"/>
  <c r="D3590" i="4"/>
  <c r="D3591" i="4"/>
  <c r="D3592" i="4"/>
  <c r="D3593" i="4"/>
  <c r="D3594" i="4"/>
  <c r="D3595" i="4"/>
  <c r="D3596" i="4"/>
  <c r="D3597" i="4"/>
  <c r="D3598" i="4"/>
  <c r="D3599" i="4"/>
  <c r="D3600" i="4"/>
  <c r="D3601" i="4"/>
  <c r="D3602" i="4"/>
  <c r="D3603" i="4"/>
  <c r="D3604" i="4"/>
  <c r="D3605" i="4"/>
  <c r="D3606" i="4"/>
  <c r="D3607" i="4"/>
  <c r="D3608" i="4"/>
  <c r="D3609" i="4"/>
  <c r="D3610" i="4"/>
  <c r="D3611" i="4"/>
  <c r="D3612" i="4"/>
  <c r="D3613" i="4"/>
  <c r="D3614" i="4"/>
  <c r="D3615" i="4"/>
  <c r="D3616" i="4"/>
  <c r="D3617" i="4"/>
  <c r="D3618" i="4"/>
  <c r="D3619" i="4"/>
  <c r="D3620" i="4"/>
  <c r="D3621" i="4"/>
  <c r="D3622" i="4"/>
  <c r="D3623" i="4"/>
  <c r="D3624" i="4"/>
  <c r="D3625" i="4"/>
  <c r="D3626" i="4"/>
  <c r="D3627" i="4"/>
  <c r="D3628" i="4"/>
  <c r="D3629" i="4"/>
  <c r="D3630" i="4"/>
  <c r="D3631" i="4"/>
  <c r="D3632" i="4"/>
  <c r="D3633" i="4"/>
  <c r="D3634" i="4"/>
  <c r="D3635" i="4"/>
  <c r="D3636" i="4"/>
  <c r="D3637" i="4"/>
  <c r="D3638" i="4"/>
  <c r="D3639" i="4"/>
  <c r="D3640" i="4"/>
  <c r="D3641" i="4"/>
  <c r="D3642" i="4"/>
  <c r="D3643" i="4"/>
  <c r="D3644" i="4"/>
  <c r="D3645" i="4"/>
  <c r="D3646" i="4"/>
  <c r="D3647" i="4"/>
  <c r="D3648" i="4"/>
  <c r="D3649" i="4"/>
  <c r="D3650" i="4"/>
  <c r="D3651" i="4"/>
  <c r="D3652" i="4"/>
  <c r="D3653" i="4"/>
  <c r="D3654" i="4"/>
  <c r="D3655" i="4"/>
  <c r="D3656" i="4"/>
  <c r="D3657" i="4"/>
  <c r="D3658" i="4"/>
  <c r="D3659" i="4"/>
  <c r="D3660" i="4"/>
  <c r="D3661" i="4"/>
  <c r="D3662" i="4"/>
  <c r="D3663" i="4"/>
  <c r="D3664" i="4"/>
  <c r="D3665" i="4"/>
  <c r="D3666" i="4"/>
  <c r="D3667" i="4"/>
  <c r="D3668" i="4"/>
  <c r="D3669" i="4"/>
  <c r="D3670" i="4"/>
  <c r="D3671" i="4"/>
  <c r="D3672" i="4"/>
  <c r="D3673" i="4"/>
  <c r="D3674" i="4"/>
  <c r="D3675" i="4"/>
  <c r="D3676" i="4"/>
  <c r="D3677" i="4"/>
  <c r="D3678" i="4"/>
  <c r="D3679" i="4"/>
  <c r="D3680" i="4"/>
  <c r="D3681" i="4"/>
  <c r="D3682" i="4"/>
  <c r="D3683" i="4"/>
  <c r="D3684" i="4"/>
  <c r="D3685" i="4"/>
  <c r="D3686" i="4"/>
  <c r="D3687" i="4"/>
  <c r="D3688" i="4"/>
  <c r="D3689" i="4"/>
  <c r="D3690" i="4"/>
  <c r="D3691" i="4"/>
  <c r="D3692" i="4"/>
  <c r="D3693" i="4"/>
  <c r="D3694" i="4"/>
  <c r="D3695" i="4"/>
  <c r="D3696" i="4"/>
  <c r="D3697" i="4"/>
  <c r="D3698" i="4"/>
  <c r="D3699" i="4"/>
  <c r="D3700" i="4"/>
  <c r="D3701" i="4"/>
  <c r="D3702" i="4"/>
  <c r="D3703" i="4"/>
  <c r="D3704" i="4"/>
  <c r="D3705" i="4"/>
  <c r="D3706" i="4"/>
  <c r="D3707" i="4"/>
  <c r="D3708" i="4"/>
  <c r="D3709" i="4"/>
  <c r="D3710" i="4"/>
  <c r="D3711" i="4"/>
  <c r="D3712" i="4"/>
  <c r="D3713" i="4"/>
  <c r="D3714" i="4"/>
  <c r="D3715" i="4"/>
  <c r="D3716" i="4"/>
  <c r="D3717" i="4"/>
  <c r="D3718" i="4"/>
  <c r="D3719" i="4"/>
  <c r="D3720" i="4"/>
  <c r="D3721" i="4"/>
  <c r="D3722" i="4"/>
  <c r="D3723" i="4"/>
  <c r="D3724" i="4"/>
  <c r="D3725" i="4"/>
  <c r="D3726" i="4"/>
  <c r="D3727" i="4"/>
  <c r="D3728" i="4"/>
  <c r="D3729" i="4"/>
  <c r="D3730" i="4"/>
  <c r="D3731" i="4"/>
  <c r="D3732" i="4"/>
  <c r="D3733" i="4"/>
  <c r="D3734" i="4"/>
  <c r="D3735" i="4"/>
  <c r="D3736" i="4"/>
  <c r="D3737" i="4"/>
  <c r="D3738" i="4"/>
  <c r="D3739" i="4"/>
  <c r="D3740" i="4"/>
  <c r="D3741" i="4"/>
  <c r="D3742" i="4"/>
  <c r="D3743" i="4"/>
  <c r="D3744" i="4"/>
  <c r="D3745" i="4"/>
  <c r="D3746" i="4"/>
  <c r="D3747" i="4"/>
  <c r="D3748" i="4"/>
  <c r="D3749" i="4"/>
  <c r="D3750" i="4"/>
  <c r="D3751" i="4"/>
  <c r="D3752" i="4"/>
  <c r="D3753" i="4"/>
  <c r="D3754" i="4"/>
  <c r="D3755" i="4"/>
  <c r="D3756" i="4"/>
  <c r="D3757" i="4"/>
  <c r="D3758" i="4"/>
  <c r="D3759" i="4"/>
  <c r="D3760" i="4"/>
  <c r="D3761" i="4"/>
  <c r="D3762" i="4"/>
  <c r="D3763" i="4"/>
  <c r="D3764" i="4"/>
  <c r="D3765" i="4"/>
  <c r="D3766" i="4"/>
  <c r="D3767" i="4"/>
  <c r="D3768" i="4"/>
  <c r="D3769" i="4"/>
  <c r="D3770" i="4"/>
  <c r="D3771" i="4"/>
  <c r="D3772" i="4"/>
  <c r="D3773" i="4"/>
  <c r="D3774" i="4"/>
  <c r="D3775" i="4"/>
  <c r="D3776" i="4"/>
  <c r="D3777" i="4"/>
  <c r="D3778" i="4"/>
  <c r="D3779" i="4"/>
  <c r="D3780" i="4"/>
  <c r="D3781" i="4"/>
  <c r="D3782" i="4"/>
  <c r="D3783" i="4"/>
  <c r="D3784" i="4"/>
  <c r="D3785" i="4"/>
  <c r="D3786" i="4"/>
  <c r="D3787" i="4"/>
  <c r="D3788" i="4"/>
  <c r="D3789" i="4"/>
  <c r="D3790" i="4"/>
  <c r="D3791" i="4"/>
  <c r="D3792" i="4"/>
  <c r="D3793" i="4"/>
  <c r="D3794" i="4"/>
  <c r="D3795" i="4"/>
  <c r="D3796" i="4"/>
  <c r="D3797" i="4"/>
  <c r="D3798" i="4"/>
  <c r="D3799" i="4"/>
  <c r="D3800" i="4"/>
  <c r="D3801" i="4"/>
  <c r="D3802" i="4"/>
  <c r="D3803" i="4"/>
  <c r="D3804" i="4"/>
  <c r="D3805" i="4"/>
  <c r="D3806" i="4"/>
  <c r="D3807" i="4"/>
  <c r="D3808" i="4"/>
  <c r="D3809" i="4"/>
  <c r="D3810" i="4"/>
  <c r="D3811" i="4"/>
  <c r="D3812" i="4"/>
  <c r="D3813" i="4"/>
  <c r="D3814" i="4"/>
  <c r="D3815" i="4"/>
  <c r="D3816" i="4"/>
  <c r="D3817" i="4"/>
  <c r="D3818" i="4"/>
  <c r="D3819" i="4"/>
  <c r="D3820" i="4"/>
  <c r="D3821" i="4"/>
  <c r="D3822" i="4"/>
  <c r="D3823" i="4"/>
  <c r="D3824" i="4"/>
  <c r="D3825" i="4"/>
  <c r="D3826" i="4"/>
  <c r="D3827" i="4"/>
  <c r="D3828" i="4"/>
  <c r="D3829" i="4"/>
  <c r="D3830" i="4"/>
  <c r="D3831" i="4"/>
  <c r="D3832" i="4"/>
  <c r="D3833" i="4"/>
  <c r="D3834" i="4"/>
  <c r="D3835" i="4"/>
  <c r="D3836" i="4"/>
  <c r="D3837" i="4"/>
  <c r="D3838" i="4"/>
  <c r="D3839" i="4"/>
  <c r="D3840" i="4"/>
  <c r="D3841" i="4"/>
  <c r="D3842" i="4"/>
  <c r="D3843" i="4"/>
  <c r="D3844" i="4"/>
  <c r="D3845" i="4"/>
  <c r="D3846" i="4"/>
  <c r="D3847" i="4"/>
  <c r="D3848" i="4"/>
  <c r="D3849" i="4"/>
  <c r="D3850" i="4"/>
  <c r="D3851" i="4"/>
  <c r="D3852" i="4"/>
  <c r="D3853" i="4"/>
  <c r="D3854" i="4"/>
  <c r="D3855" i="4"/>
  <c r="D3856" i="4"/>
  <c r="D3857" i="4"/>
  <c r="D3858" i="4"/>
  <c r="D3859" i="4"/>
  <c r="D3860" i="4"/>
  <c r="D3861" i="4"/>
  <c r="D3862" i="4"/>
  <c r="D3863" i="4"/>
  <c r="D3864" i="4"/>
  <c r="D3865" i="4"/>
  <c r="D3866" i="4"/>
  <c r="D3867" i="4"/>
  <c r="D3868" i="4"/>
  <c r="D3869" i="4"/>
  <c r="D3870" i="4"/>
  <c r="D3871" i="4"/>
  <c r="D3872" i="4"/>
  <c r="D3873" i="4"/>
  <c r="D3874" i="4"/>
  <c r="D3875" i="4"/>
  <c r="D3876" i="4"/>
  <c r="D3877" i="4"/>
  <c r="D3878" i="4"/>
  <c r="D3879" i="4"/>
  <c r="D3880" i="4"/>
  <c r="D3881" i="4"/>
  <c r="D3882" i="4"/>
  <c r="D3883" i="4"/>
  <c r="D3884" i="4"/>
  <c r="D3885" i="4"/>
  <c r="D3886" i="4"/>
  <c r="D3887" i="4"/>
  <c r="D3888" i="4"/>
  <c r="D3889" i="4"/>
  <c r="D3890" i="4"/>
  <c r="D3891" i="4"/>
  <c r="D3892" i="4"/>
  <c r="D3893" i="4"/>
  <c r="D3894" i="4"/>
  <c r="D3895" i="4"/>
  <c r="D3896" i="4"/>
  <c r="D3897" i="4"/>
  <c r="D3898" i="4"/>
  <c r="D3899" i="4"/>
  <c r="D3900" i="4"/>
  <c r="D3901" i="4"/>
  <c r="D3902" i="4"/>
  <c r="D3903" i="4"/>
  <c r="D3904" i="4"/>
  <c r="D3905" i="4"/>
  <c r="D3906" i="4"/>
  <c r="D3907" i="4"/>
  <c r="D3908" i="4"/>
  <c r="D3909" i="4"/>
  <c r="D3910" i="4"/>
  <c r="D3911" i="4"/>
  <c r="D3912" i="4"/>
  <c r="D3913" i="4"/>
  <c r="D3914" i="4"/>
  <c r="D3915" i="4"/>
  <c r="D3916" i="4"/>
  <c r="D3917" i="4"/>
  <c r="D3918" i="4"/>
  <c r="D3919" i="4"/>
  <c r="D3920" i="4"/>
  <c r="D3921" i="4"/>
  <c r="D3922" i="4"/>
  <c r="D3923" i="4"/>
  <c r="D3924" i="4"/>
  <c r="D3925" i="4"/>
  <c r="D3926" i="4"/>
  <c r="D3927" i="4"/>
  <c r="D3928" i="4"/>
  <c r="D3929" i="4"/>
  <c r="D3930" i="4"/>
  <c r="D3931" i="4"/>
  <c r="D3932" i="4"/>
  <c r="D3933" i="4"/>
  <c r="D3934" i="4"/>
  <c r="D3935" i="4"/>
  <c r="D3936" i="4"/>
  <c r="D3937" i="4"/>
  <c r="D3938" i="4"/>
  <c r="D3939" i="4"/>
  <c r="D3940" i="4"/>
  <c r="D3941" i="4"/>
  <c r="D3942" i="4"/>
  <c r="D3943" i="4"/>
  <c r="D3944" i="4"/>
  <c r="D3945" i="4"/>
  <c r="D3946" i="4"/>
  <c r="D3947" i="4"/>
  <c r="D3948" i="4"/>
  <c r="D3949" i="4"/>
  <c r="D3950" i="4"/>
  <c r="D3951" i="4"/>
  <c r="D3952" i="4"/>
  <c r="D3953" i="4"/>
  <c r="D3954" i="4"/>
  <c r="D3955" i="4"/>
  <c r="D3956" i="4"/>
  <c r="D3957" i="4"/>
  <c r="D3958" i="4"/>
  <c r="D3959" i="4"/>
  <c r="D3960" i="4"/>
  <c r="D3961" i="4"/>
  <c r="D3962" i="4"/>
  <c r="D3963" i="4"/>
  <c r="D3964" i="4"/>
  <c r="D3965" i="4"/>
  <c r="D3966" i="4"/>
  <c r="D3967" i="4"/>
  <c r="D3968" i="4"/>
  <c r="D3969" i="4"/>
  <c r="D3970" i="4"/>
  <c r="D3971" i="4"/>
  <c r="D3972" i="4"/>
  <c r="D3973" i="4"/>
  <c r="D3974" i="4"/>
  <c r="D3975" i="4"/>
  <c r="D3976" i="4"/>
  <c r="D3977" i="4"/>
  <c r="D3978" i="4"/>
  <c r="D3979" i="4"/>
  <c r="D3980" i="4"/>
  <c r="D3981" i="4"/>
  <c r="D3982" i="4"/>
  <c r="D3983" i="4"/>
  <c r="D3984" i="4"/>
  <c r="D3985" i="4"/>
  <c r="D3986" i="4"/>
  <c r="D3987" i="4"/>
  <c r="D3988" i="4"/>
  <c r="D3989" i="4"/>
  <c r="D3990" i="4"/>
  <c r="D3991" i="4"/>
  <c r="D3992" i="4"/>
  <c r="D3993" i="4"/>
  <c r="D3994" i="4"/>
  <c r="D3995" i="4"/>
  <c r="D3996" i="4"/>
  <c r="D3997" i="4"/>
  <c r="D3998" i="4"/>
  <c r="D3999" i="4"/>
  <c r="D4000" i="4"/>
  <c r="D4001" i="4"/>
  <c r="D4002" i="4"/>
  <c r="D4003" i="4"/>
  <c r="D4004" i="4"/>
  <c r="D4005" i="4"/>
  <c r="D4006" i="4"/>
  <c r="D4007" i="4"/>
  <c r="D4008" i="4"/>
  <c r="D4009" i="4"/>
  <c r="D4010" i="4"/>
  <c r="D4011" i="4"/>
  <c r="D4012" i="4"/>
  <c r="D4013" i="4"/>
  <c r="D4014" i="4"/>
  <c r="D4015" i="4"/>
  <c r="D4016" i="4"/>
  <c r="D4017" i="4"/>
  <c r="D4018" i="4"/>
  <c r="D4019" i="4"/>
  <c r="D4020" i="4"/>
  <c r="D4021" i="4"/>
  <c r="D4022" i="4"/>
  <c r="D4023" i="4"/>
  <c r="D4024" i="4"/>
  <c r="D4025" i="4"/>
  <c r="D4026" i="4"/>
  <c r="D4027" i="4"/>
  <c r="D4028" i="4"/>
  <c r="D4029" i="4"/>
  <c r="D4030" i="4"/>
  <c r="D4031" i="4"/>
  <c r="D4032" i="4"/>
  <c r="D4033" i="4"/>
  <c r="D4034" i="4"/>
  <c r="D4035" i="4"/>
  <c r="D4036" i="4"/>
  <c r="D4037" i="4"/>
  <c r="D4038" i="4"/>
  <c r="D4039" i="4"/>
  <c r="D4040" i="4"/>
  <c r="D4041" i="4"/>
  <c r="D4042" i="4"/>
  <c r="D4043" i="4"/>
  <c r="D4044" i="4"/>
  <c r="D4045" i="4"/>
  <c r="D4046" i="4"/>
  <c r="D4047" i="4"/>
  <c r="D4048" i="4"/>
  <c r="D4049" i="4"/>
  <c r="D4050" i="4"/>
  <c r="D4051" i="4"/>
  <c r="D4052" i="4"/>
  <c r="D4053" i="4"/>
  <c r="D4054" i="4"/>
  <c r="D4055" i="4"/>
  <c r="D4056" i="4"/>
  <c r="D4057" i="4"/>
  <c r="D4058" i="4"/>
  <c r="D4059" i="4"/>
  <c r="D4060" i="4"/>
  <c r="D4061" i="4"/>
  <c r="D4062" i="4"/>
  <c r="D4063" i="4"/>
  <c r="D4064" i="4"/>
  <c r="D4065" i="4"/>
  <c r="D4066" i="4"/>
  <c r="D4067" i="4"/>
  <c r="D4068" i="4"/>
  <c r="D4069" i="4"/>
  <c r="D4070" i="4"/>
  <c r="D4071" i="4"/>
  <c r="D4072" i="4"/>
  <c r="D4073" i="4"/>
  <c r="D4074" i="4"/>
  <c r="D4075" i="4"/>
  <c r="D4076" i="4"/>
  <c r="D4077" i="4"/>
  <c r="D4078" i="4"/>
  <c r="D4079" i="4"/>
  <c r="D4080" i="4"/>
  <c r="D4081" i="4"/>
  <c r="D4082" i="4"/>
  <c r="D4083" i="4"/>
  <c r="D4084" i="4"/>
  <c r="D4085" i="4"/>
  <c r="D4086" i="4"/>
  <c r="D4087" i="4"/>
  <c r="D4088" i="4"/>
  <c r="D4089" i="4"/>
  <c r="D4090" i="4"/>
  <c r="D4091" i="4"/>
  <c r="D4092" i="4"/>
  <c r="D4093" i="4"/>
  <c r="D4094" i="4"/>
  <c r="D4095" i="4"/>
  <c r="D4096" i="4"/>
  <c r="D4097" i="4"/>
  <c r="D4098" i="4"/>
  <c r="D4099" i="4"/>
  <c r="D4100" i="4"/>
  <c r="D4101" i="4"/>
  <c r="D4102" i="4"/>
  <c r="D4103" i="4"/>
  <c r="D4104" i="4"/>
  <c r="D4105" i="4"/>
  <c r="D4106" i="4"/>
  <c r="D4107" i="4"/>
  <c r="D4108" i="4"/>
  <c r="D4109" i="4"/>
  <c r="D4110" i="4"/>
  <c r="D4111" i="4"/>
  <c r="D4112" i="4"/>
  <c r="D4113" i="4"/>
  <c r="D4114" i="4"/>
  <c r="D4115" i="4"/>
  <c r="D4116" i="4"/>
  <c r="D4117" i="4"/>
  <c r="D4118" i="4"/>
  <c r="D4119" i="4"/>
  <c r="D4120" i="4"/>
  <c r="D4121" i="4"/>
  <c r="D4122" i="4"/>
  <c r="D4123" i="4"/>
  <c r="D4124" i="4"/>
  <c r="D4125" i="4"/>
  <c r="D4126" i="4"/>
  <c r="D4127" i="4"/>
  <c r="D4128" i="4"/>
  <c r="D4129" i="4"/>
  <c r="D4130" i="4"/>
  <c r="D4131" i="4"/>
  <c r="D4132" i="4"/>
  <c r="D4133" i="4"/>
  <c r="D4134" i="4"/>
  <c r="D4135" i="4"/>
  <c r="D4136" i="4"/>
  <c r="D4137" i="4"/>
  <c r="D4138" i="4"/>
  <c r="D4139" i="4"/>
  <c r="D4140" i="4"/>
  <c r="D4141" i="4"/>
  <c r="D4142" i="4"/>
  <c r="D4143" i="4"/>
  <c r="D4144" i="4"/>
  <c r="D4145" i="4"/>
  <c r="D4146" i="4"/>
  <c r="D4147" i="4"/>
  <c r="D4148" i="4"/>
  <c r="D4149" i="4"/>
  <c r="D4150" i="4"/>
  <c r="D4151" i="4"/>
  <c r="D4152" i="4"/>
  <c r="D4153" i="4"/>
  <c r="D4154" i="4"/>
  <c r="D4155" i="4"/>
  <c r="D4156" i="4"/>
  <c r="D4157" i="4"/>
  <c r="D4158" i="4"/>
  <c r="D4159" i="4"/>
  <c r="D4160" i="4"/>
  <c r="D4161" i="4"/>
  <c r="D4162" i="4"/>
  <c r="D4163" i="4"/>
  <c r="D4164" i="4"/>
  <c r="D4165" i="4"/>
  <c r="D4166" i="4"/>
  <c r="D4167" i="4"/>
  <c r="D4168" i="4"/>
  <c r="D4169" i="4"/>
  <c r="D4170" i="4"/>
  <c r="D4171" i="4"/>
  <c r="D4172" i="4"/>
  <c r="D4173" i="4"/>
  <c r="D4174" i="4"/>
  <c r="D4175" i="4"/>
  <c r="D4176" i="4"/>
  <c r="D4177" i="4"/>
  <c r="D4178" i="4"/>
  <c r="D4179" i="4"/>
  <c r="D4180" i="4"/>
  <c r="D4181" i="4"/>
  <c r="D4182" i="4"/>
  <c r="D4183" i="4"/>
  <c r="D4184" i="4"/>
  <c r="D4185" i="4"/>
  <c r="D4186" i="4"/>
  <c r="D4187" i="4"/>
  <c r="D4188" i="4"/>
  <c r="D4189" i="4"/>
  <c r="D4190" i="4"/>
  <c r="D4191" i="4"/>
  <c r="D4192" i="4"/>
  <c r="D4193" i="4"/>
  <c r="D4194" i="4"/>
  <c r="D4195" i="4"/>
  <c r="D4196" i="4"/>
  <c r="D4197" i="4"/>
  <c r="D4198" i="4"/>
  <c r="D4199" i="4"/>
  <c r="D4200" i="4"/>
  <c r="D4201" i="4"/>
  <c r="D4202" i="4"/>
  <c r="D4203" i="4"/>
  <c r="D4204" i="4"/>
  <c r="D4205" i="4"/>
  <c r="D4206" i="4"/>
  <c r="D4207" i="4"/>
  <c r="D4208" i="4"/>
  <c r="D4209" i="4"/>
  <c r="D4210" i="4"/>
  <c r="D4211" i="4"/>
  <c r="D4212" i="4"/>
  <c r="D4213" i="4"/>
  <c r="D4214" i="4"/>
  <c r="D4215" i="4"/>
  <c r="D4216" i="4"/>
  <c r="D4217" i="4"/>
  <c r="D4218" i="4"/>
  <c r="D4219" i="4"/>
  <c r="D4220" i="4"/>
  <c r="D4221" i="4"/>
  <c r="D4222" i="4"/>
  <c r="D4223" i="4"/>
  <c r="D4224" i="4"/>
  <c r="D4225" i="4"/>
  <c r="D4226" i="4"/>
  <c r="D4227" i="4"/>
  <c r="D4228" i="4"/>
  <c r="D4229" i="4"/>
  <c r="D4230" i="4"/>
  <c r="D4231" i="4"/>
  <c r="D4232" i="4"/>
  <c r="D4233" i="4"/>
  <c r="D4234" i="4"/>
  <c r="D4235" i="4"/>
  <c r="D4236" i="4"/>
  <c r="D4237" i="4"/>
  <c r="D4238" i="4"/>
  <c r="D4239" i="4"/>
  <c r="D4240" i="4"/>
  <c r="D4241" i="4"/>
  <c r="D4242" i="4"/>
  <c r="D4243" i="4"/>
  <c r="D4244" i="4"/>
  <c r="D4245" i="4"/>
  <c r="D4246" i="4"/>
  <c r="D4247" i="4"/>
  <c r="D4248" i="4"/>
  <c r="D4249" i="4"/>
  <c r="D4250" i="4"/>
  <c r="D4251" i="4"/>
  <c r="D4252" i="4"/>
  <c r="D4253" i="4"/>
  <c r="D4254" i="4"/>
  <c r="D4255" i="4"/>
  <c r="D4256" i="4"/>
  <c r="D4257" i="4"/>
  <c r="D4258" i="4"/>
  <c r="D4259" i="4"/>
  <c r="D4260" i="4"/>
  <c r="D4261" i="4"/>
  <c r="D4262" i="4"/>
  <c r="D4263" i="4"/>
  <c r="D4264" i="4"/>
  <c r="D4265" i="4"/>
  <c r="D4266" i="4"/>
  <c r="D4267" i="4"/>
  <c r="D4268" i="4"/>
  <c r="D4269" i="4"/>
  <c r="D4270" i="4"/>
  <c r="D4271" i="4"/>
  <c r="D4272" i="4"/>
  <c r="D4273" i="4"/>
  <c r="D4274" i="4"/>
  <c r="D4275" i="4"/>
  <c r="D4276" i="4"/>
  <c r="D4277" i="4"/>
  <c r="D4278" i="4"/>
  <c r="D4279" i="4"/>
  <c r="D4280" i="4"/>
  <c r="D4281" i="4"/>
  <c r="D4282" i="4"/>
  <c r="D4283" i="4"/>
  <c r="D4284" i="4"/>
  <c r="D4285" i="4"/>
  <c r="D4286" i="4"/>
  <c r="D4287" i="4"/>
  <c r="D4288" i="4"/>
  <c r="D4289" i="4"/>
  <c r="D4290" i="4"/>
  <c r="D4291" i="4"/>
  <c r="D4292" i="4"/>
  <c r="D4293" i="4"/>
  <c r="D4294" i="4"/>
  <c r="D4295" i="4"/>
  <c r="D4296" i="4"/>
  <c r="D4297" i="4"/>
  <c r="D4298" i="4"/>
  <c r="D4299" i="4"/>
  <c r="D4300" i="4"/>
  <c r="D4301" i="4"/>
  <c r="D4302" i="4"/>
  <c r="D4303" i="4"/>
  <c r="D4304" i="4"/>
  <c r="D4305" i="4"/>
  <c r="D4306" i="4"/>
  <c r="D4307" i="4"/>
  <c r="D4308" i="4"/>
  <c r="D4309" i="4"/>
  <c r="D4310" i="4"/>
  <c r="D4311" i="4"/>
  <c r="D4312" i="4"/>
  <c r="D4313" i="4"/>
  <c r="D4314" i="4"/>
  <c r="D4315" i="4"/>
  <c r="D4316" i="4"/>
  <c r="D4317" i="4"/>
  <c r="D4318" i="4"/>
  <c r="D4319" i="4"/>
  <c r="D4320" i="4"/>
  <c r="D4321" i="4"/>
  <c r="D4322" i="4"/>
  <c r="D4323" i="4"/>
  <c r="D4324" i="4"/>
  <c r="D4325" i="4"/>
  <c r="D4326" i="4"/>
  <c r="D4327" i="4"/>
  <c r="D4328" i="4"/>
  <c r="D4329" i="4"/>
  <c r="D4330" i="4"/>
  <c r="D4331" i="4"/>
  <c r="D4332" i="4"/>
  <c r="D4333" i="4"/>
  <c r="D4334" i="4"/>
  <c r="D4335" i="4"/>
  <c r="D4336" i="4"/>
  <c r="D4337" i="4"/>
  <c r="D4338" i="4"/>
  <c r="D4339" i="4"/>
  <c r="D4340" i="4"/>
  <c r="D4341" i="4"/>
  <c r="D4342" i="4"/>
  <c r="D4343" i="4"/>
  <c r="D4344" i="4"/>
  <c r="D4345" i="4"/>
  <c r="D4346" i="4"/>
  <c r="D4347" i="4"/>
  <c r="D4348" i="4"/>
  <c r="D4349" i="4"/>
  <c r="D4350" i="4"/>
  <c r="D4351" i="4"/>
  <c r="D4352" i="4"/>
  <c r="D4353" i="4"/>
  <c r="D4354" i="4"/>
  <c r="D4355" i="4"/>
  <c r="D4356" i="4"/>
  <c r="D4357" i="4"/>
  <c r="D4358" i="4"/>
  <c r="D4359" i="4"/>
  <c r="D4360" i="4"/>
  <c r="D4361" i="4"/>
  <c r="D3" i="4"/>
  <c r="K662" i="12" l="1"/>
  <c r="L662" i="12" s="1"/>
  <c r="K661" i="12"/>
  <c r="L661" i="12" s="1"/>
  <c r="U3" i="10"/>
  <c r="U2" i="10"/>
  <c r="T3" i="10"/>
  <c r="T2" i="10"/>
  <c r="W3" i="10"/>
  <c r="V3" i="10"/>
  <c r="W2" i="10"/>
  <c r="V2" i="10"/>
  <c r="Q3" i="12" l="1"/>
  <c r="Q2" i="12"/>
  <c r="I2" i="15" l="1"/>
  <c r="J2" i="15" s="1"/>
  <c r="I3" i="15"/>
  <c r="J3" i="15" s="1"/>
  <c r="I4" i="15"/>
  <c r="J4" i="15" s="1"/>
  <c r="I5" i="15"/>
  <c r="J5" i="15" s="1"/>
  <c r="I6" i="15"/>
  <c r="J6" i="15" s="1"/>
  <c r="D6" i="15"/>
  <c r="D5" i="15"/>
  <c r="D4" i="15"/>
  <c r="C4" i="15"/>
  <c r="D3" i="15"/>
  <c r="C3" i="15"/>
  <c r="D2" i="15"/>
  <c r="C2" i="15"/>
  <c r="N6" i="15" l="1"/>
  <c r="N5" i="15"/>
  <c r="N3" i="15"/>
  <c r="E2" i="15"/>
  <c r="F4" i="15"/>
  <c r="E4" i="15"/>
  <c r="F6" i="15"/>
  <c r="C6" i="15"/>
  <c r="E6" i="15" s="1"/>
  <c r="F2" i="15"/>
  <c r="F3" i="15"/>
  <c r="F5" i="15"/>
  <c r="E3" i="15"/>
  <c r="C5" i="15"/>
  <c r="E5" i="15" s="1"/>
  <c r="I553" i="6" l="1"/>
  <c r="J553" i="6" s="1"/>
  <c r="I552" i="6"/>
  <c r="J552" i="6" s="1"/>
  <c r="I551" i="6"/>
  <c r="J551" i="6" s="1"/>
  <c r="I550" i="6"/>
  <c r="J550" i="6" s="1"/>
  <c r="I531" i="6"/>
  <c r="J531" i="6" s="1"/>
  <c r="I530" i="6"/>
  <c r="J530" i="6" s="1"/>
  <c r="I525" i="6"/>
  <c r="J525" i="6" s="1"/>
  <c r="I524" i="6"/>
  <c r="J524" i="6" s="1"/>
  <c r="I411" i="6"/>
  <c r="J411" i="6" s="1"/>
  <c r="I410" i="6"/>
  <c r="J410" i="6" s="1"/>
  <c r="I407" i="6"/>
  <c r="J407" i="6" s="1"/>
  <c r="I406" i="6"/>
  <c r="J406" i="6" s="1"/>
  <c r="I404" i="6"/>
  <c r="J404" i="6" s="1"/>
  <c r="I402" i="6"/>
  <c r="J402" i="6" s="1"/>
  <c r="I401" i="6"/>
  <c r="J401" i="6" s="1"/>
  <c r="I400" i="6"/>
  <c r="J400" i="6" s="1"/>
  <c r="I399" i="6"/>
  <c r="J399" i="6" s="1"/>
  <c r="I394" i="6"/>
  <c r="J394" i="6" s="1"/>
  <c r="I393" i="6"/>
  <c r="J393" i="6" s="1"/>
  <c r="I392" i="6"/>
  <c r="J392" i="6" s="1"/>
  <c r="I391" i="6"/>
  <c r="J391" i="6" s="1"/>
  <c r="I390" i="6"/>
  <c r="J390" i="6" s="1"/>
  <c r="I389" i="6"/>
  <c r="J389" i="6" s="1"/>
  <c r="I388" i="6"/>
  <c r="J388" i="6" s="1"/>
  <c r="I387" i="6"/>
  <c r="J387" i="6" s="1"/>
  <c r="I386" i="6"/>
  <c r="J386" i="6" s="1"/>
  <c r="I385" i="6"/>
  <c r="J385" i="6" s="1"/>
  <c r="I384" i="6"/>
  <c r="J384" i="6" s="1"/>
  <c r="I383" i="6"/>
  <c r="J383" i="6" s="1"/>
  <c r="I382" i="6"/>
  <c r="J382" i="6" s="1"/>
  <c r="I381" i="6"/>
  <c r="J381" i="6" s="1"/>
  <c r="I380" i="6"/>
  <c r="J380" i="6" s="1"/>
  <c r="I379" i="6"/>
  <c r="J379" i="6" s="1"/>
  <c r="I378" i="6"/>
  <c r="J378" i="6" s="1"/>
  <c r="I377" i="6"/>
  <c r="J377" i="6" s="1"/>
  <c r="I374" i="6"/>
  <c r="J374" i="6" s="1"/>
  <c r="I373" i="6"/>
  <c r="J373" i="6" s="1"/>
  <c r="I372" i="6"/>
  <c r="J372" i="6" s="1"/>
  <c r="I371" i="6"/>
  <c r="J371" i="6" s="1"/>
  <c r="I370" i="6"/>
  <c r="J370" i="6" s="1"/>
  <c r="I369" i="6"/>
  <c r="J369" i="6" s="1"/>
  <c r="I368" i="6"/>
  <c r="J368" i="6" s="1"/>
  <c r="I367" i="6"/>
  <c r="J367" i="6" s="1"/>
  <c r="I366" i="6"/>
  <c r="J366" i="6" s="1"/>
  <c r="I365" i="6"/>
  <c r="J365" i="6" s="1"/>
  <c r="I364" i="6"/>
  <c r="J364" i="6" s="1"/>
  <c r="I353" i="6"/>
  <c r="J353" i="6" s="1"/>
  <c r="I354" i="6"/>
  <c r="J354" i="6" s="1"/>
  <c r="I355" i="6"/>
  <c r="J355" i="6" s="1"/>
  <c r="I356" i="6"/>
  <c r="J356" i="6" s="1"/>
  <c r="I357" i="6"/>
  <c r="J357" i="6" s="1"/>
  <c r="I358" i="6"/>
  <c r="J358" i="6" s="1"/>
  <c r="I359" i="6"/>
  <c r="J359" i="6" s="1"/>
  <c r="I337" i="6"/>
  <c r="J337" i="6" s="1"/>
  <c r="I338" i="6"/>
  <c r="J338" i="6" s="1"/>
  <c r="I339" i="6"/>
  <c r="J339" i="6" s="1"/>
  <c r="I340" i="6"/>
  <c r="J340" i="6" s="1"/>
  <c r="I341" i="6"/>
  <c r="J341" i="6" s="1"/>
  <c r="I342" i="6"/>
  <c r="J342" i="6" s="1"/>
  <c r="I343" i="6"/>
  <c r="J343" i="6" s="1"/>
  <c r="I344" i="6"/>
  <c r="J344" i="6" s="1"/>
  <c r="I345" i="6"/>
  <c r="J345" i="6" s="1"/>
  <c r="I346" i="6"/>
  <c r="J346" i="6" s="1"/>
  <c r="I347" i="6"/>
  <c r="J347" i="6" s="1"/>
  <c r="I348" i="6"/>
  <c r="J348" i="6" s="1"/>
  <c r="I349" i="6"/>
  <c r="J349" i="6" s="1"/>
  <c r="I350" i="6"/>
  <c r="J350" i="6" s="1"/>
  <c r="I351" i="6"/>
  <c r="J351" i="6" s="1"/>
  <c r="I352" i="6"/>
  <c r="J352" i="6" s="1"/>
  <c r="I324" i="6"/>
  <c r="J324" i="6" s="1"/>
  <c r="I325" i="6"/>
  <c r="J325" i="6" s="1"/>
  <c r="I326" i="6"/>
  <c r="J326" i="6" s="1"/>
  <c r="I327" i="6"/>
  <c r="J327" i="6" s="1"/>
  <c r="I328" i="6"/>
  <c r="J328" i="6" s="1"/>
  <c r="I329" i="6"/>
  <c r="J329" i="6" s="1"/>
  <c r="I330" i="6"/>
  <c r="J330" i="6" s="1"/>
  <c r="I331" i="6"/>
  <c r="J331" i="6" s="1"/>
  <c r="I332" i="6"/>
  <c r="J332" i="6" s="1"/>
  <c r="I333" i="6"/>
  <c r="J333" i="6" s="1"/>
  <c r="I334" i="6"/>
  <c r="J334" i="6" s="1"/>
  <c r="I335" i="6"/>
  <c r="J335" i="6" s="1"/>
  <c r="I336" i="6"/>
  <c r="J336" i="6" s="1"/>
  <c r="I307" i="6"/>
  <c r="J307" i="6" s="1"/>
  <c r="I308" i="6"/>
  <c r="J308" i="6" s="1"/>
  <c r="I309" i="6"/>
  <c r="J309" i="6" s="1"/>
  <c r="I310" i="6"/>
  <c r="J310" i="6" s="1"/>
  <c r="I311" i="6"/>
  <c r="J311" i="6" s="1"/>
  <c r="I312" i="6"/>
  <c r="J312" i="6" s="1"/>
  <c r="I313" i="6"/>
  <c r="J313" i="6" s="1"/>
  <c r="I314" i="6"/>
  <c r="J314" i="6" s="1"/>
  <c r="I315" i="6"/>
  <c r="J315" i="6" s="1"/>
  <c r="I316" i="6"/>
  <c r="J316" i="6" s="1"/>
  <c r="I317" i="6"/>
  <c r="J317" i="6" s="1"/>
  <c r="I318" i="6"/>
  <c r="J318" i="6" s="1"/>
  <c r="I319" i="6"/>
  <c r="J319" i="6" s="1"/>
  <c r="I320" i="6"/>
  <c r="J320" i="6" s="1"/>
  <c r="I321" i="6"/>
  <c r="J321" i="6" s="1"/>
  <c r="I322" i="6"/>
  <c r="J322" i="6" s="1"/>
  <c r="I323" i="6"/>
  <c r="J323" i="6" s="1"/>
  <c r="I306" i="6"/>
  <c r="J306" i="6" s="1"/>
  <c r="I305" i="6"/>
  <c r="J305" i="6" s="1"/>
  <c r="I304" i="6"/>
  <c r="J304" i="6" s="1"/>
  <c r="I303" i="6"/>
  <c r="J303" i="6" s="1"/>
  <c r="I302" i="6"/>
  <c r="J302" i="6" s="1"/>
  <c r="I301" i="6"/>
  <c r="J301" i="6" s="1"/>
  <c r="I300" i="6"/>
  <c r="J300" i="6" s="1"/>
  <c r="I299" i="6"/>
  <c r="J299" i="6" s="1"/>
  <c r="I298" i="6"/>
  <c r="J298" i="6" s="1"/>
  <c r="I297" i="6"/>
  <c r="J297" i="6" s="1"/>
  <c r="I296" i="6"/>
  <c r="J296" i="6" s="1"/>
  <c r="I295" i="6"/>
  <c r="J295" i="6" s="1"/>
  <c r="I294" i="6"/>
  <c r="J294" i="6" s="1"/>
  <c r="I293" i="6"/>
  <c r="J293" i="6" s="1"/>
  <c r="I292" i="6"/>
  <c r="J292" i="6" s="1"/>
  <c r="I291" i="6"/>
  <c r="J291" i="6" s="1"/>
  <c r="I290" i="6"/>
  <c r="J290" i="6" s="1"/>
  <c r="I289" i="6"/>
  <c r="J289" i="6" s="1"/>
  <c r="I288" i="6"/>
  <c r="J288" i="6" s="1"/>
  <c r="I287" i="6"/>
  <c r="J287" i="6" s="1"/>
  <c r="I286" i="6"/>
  <c r="J286" i="6" s="1"/>
  <c r="I285" i="6"/>
  <c r="J285" i="6" s="1"/>
  <c r="I284" i="6"/>
  <c r="J284" i="6" s="1"/>
  <c r="I278" i="6"/>
  <c r="J278" i="6" s="1"/>
  <c r="I277" i="6"/>
  <c r="J277" i="6" s="1"/>
  <c r="I276" i="6"/>
  <c r="J276" i="6" s="1"/>
  <c r="I275" i="6"/>
  <c r="J275" i="6" s="1"/>
  <c r="I274" i="6"/>
  <c r="J274" i="6" s="1"/>
  <c r="I273" i="6"/>
  <c r="J273" i="6" s="1"/>
  <c r="I272" i="6"/>
  <c r="J272" i="6" s="1"/>
  <c r="I271" i="6"/>
  <c r="J271" i="6" s="1"/>
  <c r="I270" i="6"/>
  <c r="J270" i="6" s="1"/>
  <c r="I269" i="6"/>
  <c r="J269" i="6" s="1"/>
  <c r="I268" i="6"/>
  <c r="J268" i="6" s="1"/>
  <c r="I267" i="6"/>
  <c r="J267" i="6" s="1"/>
  <c r="I266" i="6"/>
  <c r="J266" i="6" s="1"/>
  <c r="I265" i="6"/>
  <c r="J265" i="6" s="1"/>
  <c r="I264" i="6"/>
  <c r="J264" i="6" s="1"/>
  <c r="I263" i="6"/>
  <c r="J263" i="6" s="1"/>
  <c r="I262" i="6"/>
  <c r="J262" i="6" s="1"/>
  <c r="I261" i="6"/>
  <c r="J261" i="6" s="1"/>
  <c r="I260" i="6"/>
  <c r="J260" i="6" s="1"/>
  <c r="I259" i="6"/>
  <c r="J259" i="6" s="1"/>
  <c r="I258" i="6"/>
  <c r="J258" i="6" s="1"/>
  <c r="I257" i="6"/>
  <c r="J257" i="6" s="1"/>
  <c r="I256" i="6"/>
  <c r="J256" i="6" s="1"/>
  <c r="I255" i="6"/>
  <c r="J255" i="6" s="1"/>
  <c r="I254" i="6"/>
  <c r="J254" i="6" s="1"/>
  <c r="I253" i="6"/>
  <c r="J253" i="6" s="1"/>
  <c r="I252" i="6"/>
  <c r="J252" i="6" s="1"/>
  <c r="I251" i="6"/>
  <c r="J251" i="6" s="1"/>
  <c r="I250" i="6"/>
  <c r="J250" i="6" s="1"/>
  <c r="I249" i="6"/>
  <c r="J249" i="6" s="1"/>
  <c r="I248" i="6"/>
  <c r="J248" i="6" s="1"/>
  <c r="I247" i="6"/>
  <c r="J247" i="6" s="1"/>
  <c r="I246" i="6"/>
  <c r="J246" i="6" s="1"/>
  <c r="I245" i="6"/>
  <c r="J245" i="6" s="1"/>
  <c r="I244" i="6"/>
  <c r="J244" i="6" s="1"/>
  <c r="I243" i="6"/>
  <c r="J243" i="6" s="1"/>
  <c r="I242" i="6"/>
  <c r="J242" i="6" s="1"/>
  <c r="I241" i="6"/>
  <c r="J241" i="6" s="1"/>
  <c r="I240" i="6"/>
  <c r="J240" i="6" s="1"/>
  <c r="I239" i="6"/>
  <c r="J239" i="6" s="1"/>
  <c r="I238" i="6"/>
  <c r="J238" i="6" s="1"/>
  <c r="I237" i="6"/>
  <c r="J237" i="6" s="1"/>
  <c r="I193" i="6"/>
  <c r="J193" i="6" s="1"/>
  <c r="I189" i="6"/>
  <c r="J189" i="6" s="1"/>
  <c r="I169" i="6"/>
  <c r="J169" i="6" s="1"/>
  <c r="I165" i="6"/>
  <c r="J165" i="6" s="1"/>
  <c r="I101" i="6"/>
  <c r="J101" i="6" s="1"/>
  <c r="I100" i="6"/>
  <c r="J100" i="6" s="1"/>
  <c r="I96" i="6"/>
  <c r="J96" i="6" s="1"/>
  <c r="I95" i="6"/>
  <c r="J95" i="6" s="1"/>
  <c r="I91" i="6"/>
  <c r="J91" i="6" s="1"/>
  <c r="I90" i="6"/>
  <c r="J90" i="6" s="1"/>
  <c r="I86" i="6"/>
  <c r="J86" i="6" s="1"/>
  <c r="I85" i="6"/>
  <c r="J85" i="6" s="1"/>
  <c r="I74" i="6"/>
  <c r="J74" i="6" s="1"/>
  <c r="I73" i="6"/>
  <c r="J73" i="6" s="1"/>
  <c r="I69" i="6"/>
  <c r="J69" i="6" s="1"/>
  <c r="I68" i="6"/>
  <c r="J68" i="6" s="1"/>
  <c r="I64" i="6"/>
  <c r="J64" i="6" s="1"/>
  <c r="I63" i="6"/>
  <c r="J63" i="6" s="1"/>
  <c r="I59" i="6"/>
  <c r="J59" i="6" s="1"/>
  <c r="I58" i="6"/>
  <c r="J58" i="6" s="1"/>
  <c r="J3" i="7" l="1"/>
  <c r="K3" i="7" s="1"/>
  <c r="J4" i="7"/>
  <c r="K4" i="7" s="1"/>
  <c r="J5" i="7"/>
  <c r="K5" i="7" s="1"/>
  <c r="J6" i="7"/>
  <c r="K6" i="7" s="1"/>
  <c r="J9" i="7"/>
  <c r="K9" i="7" s="1"/>
  <c r="J10" i="7"/>
  <c r="K10" i="7" s="1"/>
  <c r="J11" i="7"/>
  <c r="K11" i="7" s="1"/>
  <c r="J12" i="7"/>
  <c r="K12" i="7" s="1"/>
  <c r="J13" i="7"/>
  <c r="K13" i="7" s="1"/>
  <c r="J14" i="7"/>
  <c r="K14" i="7" s="1"/>
  <c r="J17" i="7"/>
  <c r="K17" i="7" s="1"/>
  <c r="J18" i="7"/>
  <c r="K18" i="7" s="1"/>
  <c r="J19" i="7"/>
  <c r="K19" i="7" s="1"/>
  <c r="J20" i="7"/>
  <c r="K20" i="7" s="1"/>
  <c r="J21" i="7"/>
  <c r="K21" i="7" s="1"/>
  <c r="J22" i="7"/>
  <c r="K22" i="7" s="1"/>
  <c r="J23" i="7"/>
  <c r="K23" i="7" s="1"/>
  <c r="J24" i="7"/>
  <c r="K24" i="7" s="1"/>
  <c r="J25" i="7"/>
  <c r="K25" i="7" s="1"/>
  <c r="J26" i="7"/>
  <c r="K26" i="7" s="1"/>
  <c r="J27" i="7"/>
  <c r="K27" i="7" s="1"/>
  <c r="J28" i="7"/>
  <c r="K28" i="7" s="1"/>
  <c r="J29" i="7"/>
  <c r="K29" i="7" s="1"/>
  <c r="J30" i="7"/>
  <c r="K30" i="7" s="1"/>
  <c r="J31" i="7"/>
  <c r="K31" i="7" s="1"/>
  <c r="J32" i="7"/>
  <c r="K32" i="7" s="1"/>
  <c r="J33" i="7"/>
  <c r="K33" i="7" s="1"/>
  <c r="J34" i="7"/>
  <c r="K34" i="7" s="1"/>
  <c r="J35" i="7"/>
  <c r="K35" i="7" s="1"/>
  <c r="J36" i="7"/>
  <c r="K36" i="7" s="1"/>
  <c r="J37" i="7"/>
  <c r="K37" i="7" s="1"/>
  <c r="J38" i="7"/>
  <c r="K38" i="7" s="1"/>
  <c r="J39" i="7"/>
  <c r="K39" i="7" s="1"/>
  <c r="J40" i="7"/>
  <c r="K40" i="7" s="1"/>
  <c r="J41" i="7"/>
  <c r="K41" i="7" s="1"/>
  <c r="J42" i="7"/>
  <c r="K42" i="7" s="1"/>
  <c r="J43" i="7"/>
  <c r="K43" i="7" s="1"/>
  <c r="J44" i="7"/>
  <c r="K44" i="7" s="1"/>
  <c r="J45" i="7"/>
  <c r="K45" i="7" s="1"/>
  <c r="J46" i="7"/>
  <c r="K46" i="7" s="1"/>
  <c r="J47" i="7"/>
  <c r="K47" i="7" s="1"/>
  <c r="J48" i="7"/>
  <c r="K48" i="7" s="1"/>
  <c r="J49" i="7"/>
  <c r="K49" i="7" s="1"/>
  <c r="J50" i="7"/>
  <c r="K50" i="7" s="1"/>
  <c r="J51" i="7"/>
  <c r="K51" i="7" s="1"/>
  <c r="J52" i="7"/>
  <c r="K52" i="7" s="1"/>
  <c r="J53" i="7"/>
  <c r="K53" i="7" s="1"/>
  <c r="J54" i="7"/>
  <c r="K54" i="7" s="1"/>
  <c r="J55" i="7"/>
  <c r="K55" i="7" s="1"/>
  <c r="J56" i="7"/>
  <c r="K56" i="7" s="1"/>
  <c r="J2" i="7"/>
  <c r="K2" i="7" s="1"/>
  <c r="E26" i="7" l="1"/>
  <c r="G26" i="7" s="1"/>
  <c r="E27" i="7"/>
  <c r="G27" i="7" s="1"/>
  <c r="E28" i="7"/>
  <c r="G28" i="7" s="1"/>
  <c r="E29" i="7"/>
  <c r="G29" i="7" s="1"/>
  <c r="E30" i="7"/>
  <c r="G30" i="7" s="1"/>
  <c r="E31" i="7"/>
  <c r="G31" i="7" s="1"/>
  <c r="E32" i="7"/>
  <c r="G32" i="7" s="1"/>
  <c r="E33" i="7"/>
  <c r="G33" i="7" s="1"/>
  <c r="E34" i="7"/>
  <c r="G34" i="7" s="1"/>
  <c r="E35" i="7"/>
  <c r="G35" i="7" s="1"/>
  <c r="E36" i="7"/>
  <c r="G36" i="7" s="1"/>
  <c r="E37" i="7"/>
  <c r="G37" i="7" s="1"/>
  <c r="E38" i="7"/>
  <c r="G38" i="7" s="1"/>
  <c r="E39" i="7"/>
  <c r="G39" i="7" s="1"/>
  <c r="E40" i="7"/>
  <c r="G40" i="7" s="1"/>
  <c r="E41" i="7"/>
  <c r="G41" i="7" s="1"/>
  <c r="E42" i="7"/>
  <c r="G42" i="7" s="1"/>
  <c r="E43" i="7"/>
  <c r="G43" i="7" s="1"/>
  <c r="E44" i="7"/>
  <c r="G44" i="7" s="1"/>
  <c r="E45" i="7"/>
  <c r="G45" i="7" s="1"/>
  <c r="E46" i="7"/>
  <c r="G46" i="7" s="1"/>
  <c r="E47" i="7"/>
  <c r="G47" i="7" s="1"/>
  <c r="E48" i="7"/>
  <c r="G48" i="7" s="1"/>
  <c r="E49" i="7"/>
  <c r="G49" i="7" s="1"/>
  <c r="E50" i="7"/>
  <c r="G50" i="7" s="1"/>
  <c r="E51" i="7"/>
  <c r="G51" i="7" s="1"/>
  <c r="E52" i="7"/>
  <c r="G52" i="7" s="1"/>
  <c r="E53" i="7"/>
  <c r="G53" i="7" s="1"/>
  <c r="E54" i="7"/>
  <c r="G54" i="7" s="1"/>
  <c r="E55" i="7"/>
  <c r="G55" i="7" s="1"/>
  <c r="E56" i="7"/>
  <c r="G56" i="7" s="1"/>
  <c r="D26" i="7"/>
  <c r="F26" i="7" s="1"/>
  <c r="D27" i="7"/>
  <c r="F27" i="7" s="1"/>
  <c r="D28" i="7"/>
  <c r="F28" i="7" s="1"/>
  <c r="D29" i="7"/>
  <c r="F29" i="7" s="1"/>
  <c r="D30" i="7"/>
  <c r="F30" i="7" s="1"/>
  <c r="D31" i="7"/>
  <c r="F31" i="7" s="1"/>
  <c r="D32" i="7"/>
  <c r="F32" i="7" s="1"/>
  <c r="D33" i="7"/>
  <c r="F33" i="7" s="1"/>
  <c r="D34" i="7"/>
  <c r="F34" i="7" s="1"/>
  <c r="D35" i="7"/>
  <c r="F35" i="7" s="1"/>
  <c r="D36" i="7"/>
  <c r="F36" i="7" s="1"/>
  <c r="D37" i="7"/>
  <c r="F37" i="7" s="1"/>
  <c r="D38" i="7"/>
  <c r="F38" i="7" s="1"/>
  <c r="D39" i="7"/>
  <c r="F39" i="7" s="1"/>
  <c r="D40" i="7"/>
  <c r="F40" i="7" s="1"/>
  <c r="D41" i="7"/>
  <c r="F41" i="7" s="1"/>
  <c r="D42" i="7"/>
  <c r="F42" i="7" s="1"/>
  <c r="D43" i="7"/>
  <c r="F43" i="7" s="1"/>
  <c r="D44" i="7"/>
  <c r="F44" i="7" s="1"/>
  <c r="D45" i="7"/>
  <c r="F45" i="7" s="1"/>
  <c r="D46" i="7"/>
  <c r="F46" i="7" s="1"/>
  <c r="D47" i="7"/>
  <c r="F47" i="7" s="1"/>
  <c r="D48" i="7"/>
  <c r="F48" i="7" s="1"/>
  <c r="D49" i="7"/>
  <c r="F49" i="7" s="1"/>
  <c r="D50" i="7"/>
  <c r="F50" i="7" s="1"/>
  <c r="D51" i="7"/>
  <c r="F51" i="7" s="1"/>
  <c r="D52" i="7"/>
  <c r="F52" i="7" s="1"/>
  <c r="D53" i="7"/>
  <c r="F53" i="7" s="1"/>
  <c r="D54" i="7"/>
  <c r="F54" i="7" s="1"/>
  <c r="D55" i="7"/>
  <c r="F55" i="7" s="1"/>
  <c r="D56" i="7"/>
  <c r="F56" i="7" s="1"/>
  <c r="J42" i="8"/>
  <c r="K42" i="8" s="1"/>
  <c r="J41" i="8"/>
  <c r="K41" i="8" s="1"/>
  <c r="J40" i="8"/>
  <c r="K40" i="8" s="1"/>
  <c r="J39" i="8"/>
  <c r="K39" i="8" s="1"/>
  <c r="J38" i="8"/>
  <c r="K38" i="8" s="1"/>
  <c r="J37" i="8"/>
  <c r="K37" i="8" s="1"/>
  <c r="J36" i="8"/>
  <c r="K36" i="8" s="1"/>
  <c r="J35" i="8"/>
  <c r="K35" i="8" s="1"/>
  <c r="J34" i="8"/>
  <c r="K34" i="8" s="1"/>
  <c r="J33" i="8"/>
  <c r="K33" i="8" s="1"/>
  <c r="J32" i="8"/>
  <c r="K32" i="8" s="1"/>
  <c r="J31" i="8"/>
  <c r="K31" i="8" s="1"/>
  <c r="J30" i="8"/>
  <c r="K30" i="8" s="1"/>
  <c r="J29" i="8"/>
  <c r="K29" i="8" s="1"/>
  <c r="J28" i="8"/>
  <c r="K28" i="8" s="1"/>
  <c r="J27" i="8"/>
  <c r="K27" i="8" s="1"/>
  <c r="J26" i="8"/>
  <c r="K26" i="8" s="1"/>
  <c r="J25" i="8"/>
  <c r="K25" i="8" s="1"/>
  <c r="J24" i="8"/>
  <c r="K24" i="8" s="1"/>
  <c r="J23" i="8"/>
  <c r="K23" i="8" s="1"/>
  <c r="J22" i="8"/>
  <c r="K22" i="8" s="1"/>
  <c r="J21" i="8"/>
  <c r="K21" i="8" s="1"/>
  <c r="J20" i="8"/>
  <c r="K20" i="8" s="1"/>
  <c r="E42" i="8"/>
  <c r="G42" i="8" s="1"/>
  <c r="E41" i="8"/>
  <c r="G41" i="8" s="1"/>
  <c r="E40" i="8"/>
  <c r="G40" i="8" s="1"/>
  <c r="E39" i="8"/>
  <c r="G39" i="8" s="1"/>
  <c r="E38" i="8"/>
  <c r="G38" i="8" s="1"/>
  <c r="E37" i="8"/>
  <c r="G37" i="8" s="1"/>
  <c r="E36" i="8"/>
  <c r="G36" i="8" s="1"/>
  <c r="E35" i="8"/>
  <c r="G35" i="8" s="1"/>
  <c r="E34" i="8"/>
  <c r="G34" i="8" s="1"/>
  <c r="E33" i="8"/>
  <c r="G33" i="8" s="1"/>
  <c r="E32" i="8"/>
  <c r="G32" i="8" s="1"/>
  <c r="E31" i="8"/>
  <c r="G31" i="8" s="1"/>
  <c r="E30" i="8"/>
  <c r="G30" i="8" s="1"/>
  <c r="E29" i="8"/>
  <c r="G29" i="8" s="1"/>
  <c r="E28" i="8"/>
  <c r="G28" i="8" s="1"/>
  <c r="E27" i="8"/>
  <c r="G27" i="8" s="1"/>
  <c r="E26" i="8"/>
  <c r="G26" i="8" s="1"/>
  <c r="E25" i="8"/>
  <c r="G25" i="8" s="1"/>
  <c r="E24" i="8"/>
  <c r="G24" i="8" s="1"/>
  <c r="E23" i="8"/>
  <c r="G23" i="8" s="1"/>
  <c r="E22" i="8"/>
  <c r="G22" i="8" s="1"/>
  <c r="E21" i="8"/>
  <c r="G21" i="8" s="1"/>
  <c r="E20" i="8"/>
  <c r="G20" i="8" s="1"/>
  <c r="D42" i="8"/>
  <c r="F42" i="8" s="1"/>
  <c r="D41" i="8"/>
  <c r="F41" i="8" s="1"/>
  <c r="D40" i="8"/>
  <c r="F40" i="8" s="1"/>
  <c r="D39" i="8"/>
  <c r="F39" i="8" s="1"/>
  <c r="D38" i="8"/>
  <c r="F38" i="8" s="1"/>
  <c r="D37" i="8"/>
  <c r="F37" i="8" s="1"/>
  <c r="D36" i="8"/>
  <c r="F36" i="8" s="1"/>
  <c r="D35" i="8"/>
  <c r="F35" i="8" s="1"/>
  <c r="D34" i="8"/>
  <c r="F34" i="8" s="1"/>
  <c r="D33" i="8"/>
  <c r="F33" i="8" s="1"/>
  <c r="D32" i="8"/>
  <c r="F32" i="8" s="1"/>
  <c r="D31" i="8"/>
  <c r="F31" i="8" s="1"/>
  <c r="D30" i="8"/>
  <c r="F30" i="8" s="1"/>
  <c r="D29" i="8"/>
  <c r="F29" i="8" s="1"/>
  <c r="D28" i="8"/>
  <c r="F28" i="8" s="1"/>
  <c r="D27" i="8"/>
  <c r="F27" i="8" s="1"/>
  <c r="D26" i="8"/>
  <c r="F26" i="8" s="1"/>
  <c r="D25" i="8"/>
  <c r="F25" i="8" s="1"/>
  <c r="D24" i="8"/>
  <c r="F24" i="8" s="1"/>
  <c r="D23" i="8"/>
  <c r="F23" i="8" s="1"/>
  <c r="D22" i="8"/>
  <c r="F22" i="8" s="1"/>
  <c r="D21" i="8"/>
  <c r="F21" i="8" s="1"/>
  <c r="D20" i="8"/>
  <c r="F20" i="8" s="1"/>
  <c r="I548" i="6" l="1"/>
  <c r="I547" i="6"/>
  <c r="I540" i="6"/>
  <c r="I532" i="6"/>
  <c r="I471" i="6"/>
  <c r="I453" i="6"/>
  <c r="I452" i="6"/>
  <c r="I445" i="6"/>
  <c r="I449" i="6"/>
  <c r="I435" i="6"/>
  <c r="I161" i="6" l="1"/>
  <c r="I160" i="6"/>
  <c r="I145" i="6"/>
  <c r="I144" i="6"/>
  <c r="I143" i="6"/>
  <c r="I142" i="6"/>
  <c r="J142" i="6" l="1"/>
  <c r="J143" i="6"/>
  <c r="J144" i="6"/>
  <c r="J145" i="6"/>
  <c r="J160" i="6"/>
  <c r="J161" i="6"/>
  <c r="J435" i="6"/>
  <c r="J445" i="6"/>
  <c r="J449" i="6"/>
  <c r="J452" i="6"/>
  <c r="J453" i="6"/>
  <c r="J471" i="6"/>
  <c r="J532" i="6"/>
  <c r="J540" i="6"/>
  <c r="J547" i="6"/>
  <c r="J548" i="6"/>
  <c r="C3" i="12"/>
  <c r="E3" i="12" s="1"/>
  <c r="D3" i="12"/>
  <c r="F3" i="12" s="1"/>
  <c r="C4" i="12"/>
  <c r="E4" i="12" s="1"/>
  <c r="D4" i="12"/>
  <c r="F4" i="12" s="1"/>
  <c r="C5" i="12"/>
  <c r="E5" i="12" s="1"/>
  <c r="D5" i="12"/>
  <c r="F5" i="12" s="1"/>
  <c r="C6" i="12"/>
  <c r="E6" i="12" s="1"/>
  <c r="D6" i="12"/>
  <c r="F6" i="12" s="1"/>
  <c r="C7" i="12"/>
  <c r="E7" i="12" s="1"/>
  <c r="D7" i="12"/>
  <c r="F7" i="12" s="1"/>
  <c r="C8" i="12"/>
  <c r="E8" i="12" s="1"/>
  <c r="D8" i="12"/>
  <c r="F8" i="12" s="1"/>
  <c r="C9" i="12"/>
  <c r="E9" i="12" s="1"/>
  <c r="D9" i="12"/>
  <c r="F9" i="12" s="1"/>
  <c r="C10" i="12"/>
  <c r="E10" i="12" s="1"/>
  <c r="D10" i="12"/>
  <c r="F10" i="12" s="1"/>
  <c r="C11" i="12"/>
  <c r="E11" i="12" s="1"/>
  <c r="D11" i="12"/>
  <c r="F11" i="12" s="1"/>
  <c r="C12" i="12"/>
  <c r="E12" i="12" s="1"/>
  <c r="D12" i="12"/>
  <c r="F12" i="12" s="1"/>
  <c r="C13" i="12"/>
  <c r="E13" i="12" s="1"/>
  <c r="D13" i="12"/>
  <c r="F13" i="12" s="1"/>
  <c r="C14" i="12"/>
  <c r="E14" i="12" s="1"/>
  <c r="D14" i="12"/>
  <c r="F14" i="12" s="1"/>
  <c r="C15" i="12"/>
  <c r="E15" i="12" s="1"/>
  <c r="D15" i="12"/>
  <c r="F15" i="12" s="1"/>
  <c r="C16" i="12"/>
  <c r="E16" i="12" s="1"/>
  <c r="D16" i="12"/>
  <c r="F16" i="12" s="1"/>
  <c r="C17" i="12"/>
  <c r="E17" i="12" s="1"/>
  <c r="D17" i="12"/>
  <c r="F17" i="12" s="1"/>
  <c r="C18" i="12"/>
  <c r="E18" i="12" s="1"/>
  <c r="D18" i="12"/>
  <c r="F18" i="12" s="1"/>
  <c r="C19" i="12"/>
  <c r="E19" i="12" s="1"/>
  <c r="D19" i="12"/>
  <c r="F19" i="12" s="1"/>
  <c r="C20" i="12"/>
  <c r="E20" i="12" s="1"/>
  <c r="D20" i="12"/>
  <c r="F20" i="12" s="1"/>
  <c r="C21" i="12"/>
  <c r="E21" i="12" s="1"/>
  <c r="D21" i="12"/>
  <c r="F21" i="12" s="1"/>
  <c r="C22" i="12"/>
  <c r="E22" i="12" s="1"/>
  <c r="D22" i="12"/>
  <c r="F22" i="12" s="1"/>
  <c r="C23" i="12"/>
  <c r="E23" i="12" s="1"/>
  <c r="D23" i="12"/>
  <c r="F23" i="12" s="1"/>
  <c r="C24" i="12"/>
  <c r="E24" i="12" s="1"/>
  <c r="D24" i="12"/>
  <c r="F24" i="12" s="1"/>
  <c r="C25" i="12"/>
  <c r="E25" i="12" s="1"/>
  <c r="D25" i="12"/>
  <c r="F25" i="12" s="1"/>
  <c r="C26" i="12"/>
  <c r="E26" i="12" s="1"/>
  <c r="D26" i="12"/>
  <c r="F26" i="12" s="1"/>
  <c r="C27" i="12"/>
  <c r="E27" i="12" s="1"/>
  <c r="D27" i="12"/>
  <c r="F27" i="12" s="1"/>
  <c r="C28" i="12"/>
  <c r="E28" i="12" s="1"/>
  <c r="D28" i="12"/>
  <c r="F28" i="12" s="1"/>
  <c r="C29" i="12"/>
  <c r="E29" i="12" s="1"/>
  <c r="D29" i="12"/>
  <c r="F29" i="12" s="1"/>
  <c r="C30" i="12"/>
  <c r="E30" i="12" s="1"/>
  <c r="D30" i="12"/>
  <c r="F30" i="12" s="1"/>
  <c r="C31" i="12"/>
  <c r="E31" i="12" s="1"/>
  <c r="D31" i="12"/>
  <c r="F31" i="12" s="1"/>
  <c r="C32" i="12"/>
  <c r="E32" i="12" s="1"/>
  <c r="D32" i="12"/>
  <c r="F32" i="12" s="1"/>
  <c r="C33" i="12"/>
  <c r="E33" i="12" s="1"/>
  <c r="D33" i="12"/>
  <c r="F33" i="12" s="1"/>
  <c r="C34" i="12"/>
  <c r="E34" i="12" s="1"/>
  <c r="D34" i="12"/>
  <c r="F34" i="12" s="1"/>
  <c r="C35" i="12"/>
  <c r="E35" i="12" s="1"/>
  <c r="D35" i="12"/>
  <c r="F35" i="12" s="1"/>
  <c r="C36" i="12"/>
  <c r="E36" i="12" s="1"/>
  <c r="D36" i="12"/>
  <c r="F36" i="12" s="1"/>
  <c r="C37" i="12"/>
  <c r="E37" i="12" s="1"/>
  <c r="D37" i="12"/>
  <c r="F37" i="12" s="1"/>
  <c r="C38" i="12"/>
  <c r="E38" i="12" s="1"/>
  <c r="D38" i="12"/>
  <c r="F38" i="12" s="1"/>
  <c r="C39" i="12"/>
  <c r="E39" i="12" s="1"/>
  <c r="D39" i="12"/>
  <c r="F39" i="12" s="1"/>
  <c r="C40" i="12"/>
  <c r="E40" i="12" s="1"/>
  <c r="D40" i="12"/>
  <c r="F40" i="12" s="1"/>
  <c r="C41" i="12"/>
  <c r="E41" i="12" s="1"/>
  <c r="D41" i="12"/>
  <c r="F41" i="12" s="1"/>
  <c r="C42" i="12"/>
  <c r="E42" i="12" s="1"/>
  <c r="D42" i="12"/>
  <c r="F42" i="12" s="1"/>
  <c r="C43" i="12"/>
  <c r="E43" i="12" s="1"/>
  <c r="D43" i="12"/>
  <c r="F43" i="12" s="1"/>
  <c r="C44" i="12"/>
  <c r="E44" i="12" s="1"/>
  <c r="D44" i="12"/>
  <c r="F44" i="12" s="1"/>
  <c r="C45" i="12"/>
  <c r="E45" i="12" s="1"/>
  <c r="D45" i="12"/>
  <c r="F45" i="12" s="1"/>
  <c r="C46" i="12"/>
  <c r="E46" i="12" s="1"/>
  <c r="D46" i="12"/>
  <c r="F46" i="12" s="1"/>
  <c r="C47" i="12"/>
  <c r="E47" i="12" s="1"/>
  <c r="D47" i="12"/>
  <c r="F47" i="12" s="1"/>
  <c r="C48" i="12"/>
  <c r="E48" i="12" s="1"/>
  <c r="D48" i="12"/>
  <c r="F48" i="12" s="1"/>
  <c r="C49" i="12"/>
  <c r="E49" i="12" s="1"/>
  <c r="D49" i="12"/>
  <c r="F49" i="12" s="1"/>
  <c r="C50" i="12"/>
  <c r="E50" i="12" s="1"/>
  <c r="D50" i="12"/>
  <c r="F50" i="12" s="1"/>
  <c r="C51" i="12"/>
  <c r="E51" i="12" s="1"/>
  <c r="D51" i="12"/>
  <c r="F51" i="12" s="1"/>
  <c r="C52" i="12"/>
  <c r="E52" i="12" s="1"/>
  <c r="D52" i="12"/>
  <c r="F52" i="12" s="1"/>
  <c r="C53" i="12"/>
  <c r="E53" i="12" s="1"/>
  <c r="D53" i="12"/>
  <c r="F53" i="12" s="1"/>
  <c r="C54" i="12"/>
  <c r="E54" i="12" s="1"/>
  <c r="D54" i="12"/>
  <c r="F54" i="12" s="1"/>
  <c r="C55" i="12"/>
  <c r="E55" i="12" s="1"/>
  <c r="D55" i="12"/>
  <c r="F55" i="12" s="1"/>
  <c r="C56" i="12"/>
  <c r="E56" i="12" s="1"/>
  <c r="D56" i="12"/>
  <c r="F56" i="12" s="1"/>
  <c r="C57" i="12"/>
  <c r="E57" i="12" s="1"/>
  <c r="D57" i="12"/>
  <c r="F57" i="12" s="1"/>
  <c r="C58" i="12"/>
  <c r="E58" i="12" s="1"/>
  <c r="D58" i="12"/>
  <c r="F58" i="12" s="1"/>
  <c r="C59" i="12"/>
  <c r="E59" i="12" s="1"/>
  <c r="D59" i="12"/>
  <c r="F59" i="12" s="1"/>
  <c r="C60" i="12"/>
  <c r="E60" i="12" s="1"/>
  <c r="D60" i="12"/>
  <c r="F60" i="12" s="1"/>
  <c r="C61" i="12"/>
  <c r="E61" i="12" s="1"/>
  <c r="D61" i="12"/>
  <c r="F61" i="12" s="1"/>
  <c r="C62" i="12"/>
  <c r="E62" i="12" s="1"/>
  <c r="D62" i="12"/>
  <c r="F62" i="12" s="1"/>
  <c r="C63" i="12"/>
  <c r="E63" i="12" s="1"/>
  <c r="D63" i="12"/>
  <c r="F63" i="12" s="1"/>
  <c r="C64" i="12"/>
  <c r="E64" i="12" s="1"/>
  <c r="D64" i="12"/>
  <c r="F64" i="12" s="1"/>
  <c r="C65" i="12"/>
  <c r="E65" i="12" s="1"/>
  <c r="D65" i="12"/>
  <c r="F65" i="12" s="1"/>
  <c r="C66" i="12"/>
  <c r="E66" i="12" s="1"/>
  <c r="D66" i="12"/>
  <c r="F66" i="12" s="1"/>
  <c r="C67" i="12"/>
  <c r="E67" i="12" s="1"/>
  <c r="D67" i="12"/>
  <c r="F67" i="12" s="1"/>
  <c r="C68" i="12"/>
  <c r="E68" i="12" s="1"/>
  <c r="D68" i="12"/>
  <c r="F68" i="12" s="1"/>
  <c r="C69" i="12"/>
  <c r="E69" i="12" s="1"/>
  <c r="D69" i="12"/>
  <c r="F69" i="12" s="1"/>
  <c r="C70" i="12"/>
  <c r="E70" i="12" s="1"/>
  <c r="D70" i="12"/>
  <c r="F70" i="12" s="1"/>
  <c r="C71" i="12"/>
  <c r="E71" i="12" s="1"/>
  <c r="D71" i="12"/>
  <c r="F71" i="12" s="1"/>
  <c r="C72" i="12"/>
  <c r="E72" i="12" s="1"/>
  <c r="D72" i="12"/>
  <c r="F72" i="12" s="1"/>
  <c r="C73" i="12"/>
  <c r="E73" i="12" s="1"/>
  <c r="D73" i="12"/>
  <c r="F73" i="12" s="1"/>
  <c r="C74" i="12"/>
  <c r="E74" i="12" s="1"/>
  <c r="D74" i="12"/>
  <c r="F74" i="12" s="1"/>
  <c r="C75" i="12"/>
  <c r="E75" i="12" s="1"/>
  <c r="D75" i="12"/>
  <c r="F75" i="12" s="1"/>
  <c r="C76" i="12"/>
  <c r="E76" i="12" s="1"/>
  <c r="D76" i="12"/>
  <c r="F76" i="12" s="1"/>
  <c r="C77" i="12"/>
  <c r="E77" i="12" s="1"/>
  <c r="D77" i="12"/>
  <c r="F77" i="12" s="1"/>
  <c r="C78" i="12"/>
  <c r="E78" i="12" s="1"/>
  <c r="D78" i="12"/>
  <c r="F78" i="12" s="1"/>
  <c r="C79" i="12"/>
  <c r="E79" i="12" s="1"/>
  <c r="D79" i="12"/>
  <c r="F79" i="12" s="1"/>
  <c r="C80" i="12"/>
  <c r="E80" i="12" s="1"/>
  <c r="D80" i="12"/>
  <c r="F80" i="12" s="1"/>
  <c r="C81" i="12"/>
  <c r="E81" i="12" s="1"/>
  <c r="D81" i="12"/>
  <c r="F81" i="12" s="1"/>
  <c r="C82" i="12"/>
  <c r="E82" i="12" s="1"/>
  <c r="D82" i="12"/>
  <c r="F82" i="12" s="1"/>
  <c r="C83" i="12"/>
  <c r="E83" i="12" s="1"/>
  <c r="D83" i="12"/>
  <c r="F83" i="12" s="1"/>
  <c r="C84" i="12"/>
  <c r="E84" i="12" s="1"/>
  <c r="D84" i="12"/>
  <c r="F84" i="12" s="1"/>
  <c r="C85" i="12"/>
  <c r="E85" i="12" s="1"/>
  <c r="D85" i="12"/>
  <c r="F85" i="12" s="1"/>
  <c r="C86" i="12"/>
  <c r="E86" i="12" s="1"/>
  <c r="D86" i="12"/>
  <c r="F86" i="12" s="1"/>
  <c r="C87" i="12"/>
  <c r="E87" i="12" s="1"/>
  <c r="D87" i="12"/>
  <c r="F87" i="12" s="1"/>
  <c r="C88" i="12"/>
  <c r="E88" i="12" s="1"/>
  <c r="D88" i="12"/>
  <c r="F88" i="12" s="1"/>
  <c r="C89" i="12"/>
  <c r="E89" i="12" s="1"/>
  <c r="D89" i="12"/>
  <c r="F89" i="12" s="1"/>
  <c r="C90" i="12"/>
  <c r="E90" i="12" s="1"/>
  <c r="D90" i="12"/>
  <c r="F90" i="12" s="1"/>
  <c r="C91" i="12"/>
  <c r="E91" i="12" s="1"/>
  <c r="D91" i="12"/>
  <c r="F91" i="12" s="1"/>
  <c r="C92" i="12"/>
  <c r="E92" i="12" s="1"/>
  <c r="D92" i="12"/>
  <c r="F92" i="12" s="1"/>
  <c r="C93" i="12"/>
  <c r="E93" i="12" s="1"/>
  <c r="D93" i="12"/>
  <c r="F93" i="12" s="1"/>
  <c r="C94" i="12"/>
  <c r="E94" i="12" s="1"/>
  <c r="D94" i="12"/>
  <c r="F94" i="12" s="1"/>
  <c r="C95" i="12"/>
  <c r="E95" i="12" s="1"/>
  <c r="D95" i="12"/>
  <c r="F95" i="12" s="1"/>
  <c r="C96" i="12"/>
  <c r="E96" i="12" s="1"/>
  <c r="D96" i="12"/>
  <c r="F96" i="12" s="1"/>
  <c r="C97" i="12"/>
  <c r="E97" i="12" s="1"/>
  <c r="D97" i="12"/>
  <c r="F97" i="12" s="1"/>
  <c r="C98" i="12"/>
  <c r="E98" i="12" s="1"/>
  <c r="D98" i="12"/>
  <c r="F98" i="12" s="1"/>
  <c r="C99" i="12"/>
  <c r="E99" i="12" s="1"/>
  <c r="D99" i="12"/>
  <c r="F99" i="12" s="1"/>
  <c r="C100" i="12"/>
  <c r="E100" i="12" s="1"/>
  <c r="D100" i="12"/>
  <c r="F100" i="12" s="1"/>
  <c r="C101" i="12"/>
  <c r="E101" i="12" s="1"/>
  <c r="D101" i="12"/>
  <c r="F101" i="12" s="1"/>
  <c r="C102" i="12"/>
  <c r="E102" i="12" s="1"/>
  <c r="D102" i="12"/>
  <c r="F102" i="12" s="1"/>
  <c r="C103" i="12"/>
  <c r="E103" i="12" s="1"/>
  <c r="D103" i="12"/>
  <c r="F103" i="12" s="1"/>
  <c r="C104" i="12"/>
  <c r="E104" i="12" s="1"/>
  <c r="D104" i="12"/>
  <c r="F104" i="12" s="1"/>
  <c r="C105" i="12"/>
  <c r="E105" i="12" s="1"/>
  <c r="D105" i="12"/>
  <c r="F105" i="12" s="1"/>
  <c r="C106" i="12"/>
  <c r="E106" i="12" s="1"/>
  <c r="D106" i="12"/>
  <c r="F106" i="12" s="1"/>
  <c r="C107" i="12"/>
  <c r="E107" i="12" s="1"/>
  <c r="D107" i="12"/>
  <c r="F107" i="12" s="1"/>
  <c r="C108" i="12"/>
  <c r="E108" i="12" s="1"/>
  <c r="D108" i="12"/>
  <c r="F108" i="12" s="1"/>
  <c r="C109" i="12"/>
  <c r="E109" i="12" s="1"/>
  <c r="D109" i="12"/>
  <c r="F109" i="12" s="1"/>
  <c r="C110" i="12"/>
  <c r="E110" i="12" s="1"/>
  <c r="D110" i="12"/>
  <c r="F110" i="12" s="1"/>
  <c r="C111" i="12"/>
  <c r="E111" i="12" s="1"/>
  <c r="D111" i="12"/>
  <c r="F111" i="12" s="1"/>
  <c r="C112" i="12"/>
  <c r="E112" i="12" s="1"/>
  <c r="D112" i="12"/>
  <c r="F112" i="12" s="1"/>
  <c r="C113" i="12"/>
  <c r="E113" i="12" s="1"/>
  <c r="D113" i="12"/>
  <c r="F113" i="12" s="1"/>
  <c r="C114" i="12"/>
  <c r="E114" i="12" s="1"/>
  <c r="D114" i="12"/>
  <c r="F114" i="12" s="1"/>
  <c r="C115" i="12"/>
  <c r="E115" i="12" s="1"/>
  <c r="D115" i="12"/>
  <c r="F115" i="12" s="1"/>
  <c r="C116" i="12"/>
  <c r="E116" i="12" s="1"/>
  <c r="D116" i="12"/>
  <c r="F116" i="12" s="1"/>
  <c r="C117" i="12"/>
  <c r="E117" i="12" s="1"/>
  <c r="D117" i="12"/>
  <c r="F117" i="12" s="1"/>
  <c r="C118" i="12"/>
  <c r="E118" i="12" s="1"/>
  <c r="D118" i="12"/>
  <c r="F118" i="12" s="1"/>
  <c r="C119" i="12"/>
  <c r="E119" i="12" s="1"/>
  <c r="D119" i="12"/>
  <c r="F119" i="12" s="1"/>
  <c r="C120" i="12"/>
  <c r="E120" i="12" s="1"/>
  <c r="D120" i="12"/>
  <c r="F120" i="12" s="1"/>
  <c r="C121" i="12"/>
  <c r="E121" i="12" s="1"/>
  <c r="D121" i="12"/>
  <c r="F121" i="12" s="1"/>
  <c r="C122" i="12"/>
  <c r="E122" i="12" s="1"/>
  <c r="D122" i="12"/>
  <c r="F122" i="12" s="1"/>
  <c r="C123" i="12"/>
  <c r="E123" i="12" s="1"/>
  <c r="D123" i="12"/>
  <c r="F123" i="12" s="1"/>
  <c r="C124" i="12"/>
  <c r="E124" i="12" s="1"/>
  <c r="D124" i="12"/>
  <c r="F124" i="12" s="1"/>
  <c r="C125" i="12"/>
  <c r="E125" i="12" s="1"/>
  <c r="D125" i="12"/>
  <c r="F125" i="12" s="1"/>
  <c r="C126" i="12"/>
  <c r="E126" i="12" s="1"/>
  <c r="D126" i="12"/>
  <c r="F126" i="12" s="1"/>
  <c r="C127" i="12"/>
  <c r="E127" i="12" s="1"/>
  <c r="D127" i="12"/>
  <c r="F127" i="12" s="1"/>
  <c r="C128" i="12"/>
  <c r="E128" i="12" s="1"/>
  <c r="D128" i="12"/>
  <c r="F128" i="12" s="1"/>
  <c r="C129" i="12"/>
  <c r="E129" i="12" s="1"/>
  <c r="D129" i="12"/>
  <c r="F129" i="12" s="1"/>
  <c r="C130" i="12"/>
  <c r="E130" i="12" s="1"/>
  <c r="D130" i="12"/>
  <c r="F130" i="12" s="1"/>
  <c r="C131" i="12"/>
  <c r="E131" i="12" s="1"/>
  <c r="D131" i="12"/>
  <c r="F131" i="12" s="1"/>
  <c r="C132" i="12"/>
  <c r="E132" i="12" s="1"/>
  <c r="D132" i="12"/>
  <c r="F132" i="12" s="1"/>
  <c r="C133" i="12"/>
  <c r="E133" i="12" s="1"/>
  <c r="D133" i="12"/>
  <c r="F133" i="12" s="1"/>
  <c r="C134" i="12"/>
  <c r="E134" i="12" s="1"/>
  <c r="D134" i="12"/>
  <c r="F134" i="12" s="1"/>
  <c r="C135" i="12"/>
  <c r="E135" i="12" s="1"/>
  <c r="D135" i="12"/>
  <c r="F135" i="12" s="1"/>
  <c r="C136" i="12"/>
  <c r="E136" i="12" s="1"/>
  <c r="D136" i="12"/>
  <c r="F136" i="12" s="1"/>
  <c r="C137" i="12"/>
  <c r="E137" i="12" s="1"/>
  <c r="D137" i="12"/>
  <c r="F137" i="12" s="1"/>
  <c r="C138" i="12"/>
  <c r="E138" i="12" s="1"/>
  <c r="D138" i="12"/>
  <c r="F138" i="12" s="1"/>
  <c r="C139" i="12"/>
  <c r="E139" i="12" s="1"/>
  <c r="D139" i="12"/>
  <c r="F139" i="12" s="1"/>
  <c r="C140" i="12"/>
  <c r="E140" i="12" s="1"/>
  <c r="D140" i="12"/>
  <c r="F140" i="12" s="1"/>
  <c r="C141" i="12"/>
  <c r="E141" i="12" s="1"/>
  <c r="D141" i="12"/>
  <c r="F141" i="12" s="1"/>
  <c r="C142" i="12"/>
  <c r="E142" i="12" s="1"/>
  <c r="D142" i="12"/>
  <c r="F142" i="12" s="1"/>
  <c r="C143" i="12"/>
  <c r="E143" i="12" s="1"/>
  <c r="D143" i="12"/>
  <c r="F143" i="12" s="1"/>
  <c r="C144" i="12"/>
  <c r="E144" i="12" s="1"/>
  <c r="D144" i="12"/>
  <c r="F144" i="12" s="1"/>
  <c r="C145" i="12"/>
  <c r="E145" i="12" s="1"/>
  <c r="D145" i="12"/>
  <c r="F145" i="12" s="1"/>
  <c r="C146" i="12"/>
  <c r="E146" i="12" s="1"/>
  <c r="D146" i="12"/>
  <c r="F146" i="12" s="1"/>
  <c r="C147" i="12"/>
  <c r="E147" i="12" s="1"/>
  <c r="D147" i="12"/>
  <c r="F147" i="12" s="1"/>
  <c r="C148" i="12"/>
  <c r="E148" i="12" s="1"/>
  <c r="D148" i="12"/>
  <c r="F148" i="12" s="1"/>
  <c r="C149" i="12"/>
  <c r="E149" i="12" s="1"/>
  <c r="D149" i="12"/>
  <c r="F149" i="12" s="1"/>
  <c r="C150" i="12"/>
  <c r="E150" i="12" s="1"/>
  <c r="D150" i="12"/>
  <c r="F150" i="12" s="1"/>
  <c r="C151" i="12"/>
  <c r="E151" i="12" s="1"/>
  <c r="D151" i="12"/>
  <c r="F151" i="12" s="1"/>
  <c r="C152" i="12"/>
  <c r="E152" i="12" s="1"/>
  <c r="D152" i="12"/>
  <c r="F152" i="12" s="1"/>
  <c r="C153" i="12"/>
  <c r="E153" i="12" s="1"/>
  <c r="D153" i="12"/>
  <c r="F153" i="12" s="1"/>
  <c r="C154" i="12"/>
  <c r="E154" i="12" s="1"/>
  <c r="D154" i="12"/>
  <c r="F154" i="12" s="1"/>
  <c r="C155" i="12"/>
  <c r="E155" i="12" s="1"/>
  <c r="D155" i="12"/>
  <c r="F155" i="12" s="1"/>
  <c r="C156" i="12"/>
  <c r="E156" i="12" s="1"/>
  <c r="D156" i="12"/>
  <c r="F156" i="12" s="1"/>
  <c r="C157" i="12"/>
  <c r="E157" i="12" s="1"/>
  <c r="D157" i="12"/>
  <c r="F157" i="12" s="1"/>
  <c r="C158" i="12"/>
  <c r="E158" i="12" s="1"/>
  <c r="D158" i="12"/>
  <c r="F158" i="12" s="1"/>
  <c r="C159" i="12"/>
  <c r="E159" i="12" s="1"/>
  <c r="D159" i="12"/>
  <c r="F159" i="12" s="1"/>
  <c r="C160" i="12"/>
  <c r="E160" i="12" s="1"/>
  <c r="D160" i="12"/>
  <c r="F160" i="12" s="1"/>
  <c r="C161" i="12"/>
  <c r="E161" i="12" s="1"/>
  <c r="D161" i="12"/>
  <c r="F161" i="12" s="1"/>
  <c r="C162" i="12"/>
  <c r="E162" i="12" s="1"/>
  <c r="D162" i="12"/>
  <c r="F162" i="12" s="1"/>
  <c r="C163" i="12"/>
  <c r="E163" i="12" s="1"/>
  <c r="D163" i="12"/>
  <c r="F163" i="12" s="1"/>
  <c r="C164" i="12"/>
  <c r="E164" i="12" s="1"/>
  <c r="D164" i="12"/>
  <c r="F164" i="12" s="1"/>
  <c r="C165" i="12"/>
  <c r="E165" i="12" s="1"/>
  <c r="D165" i="12"/>
  <c r="F165" i="12" s="1"/>
  <c r="C166" i="12"/>
  <c r="E166" i="12" s="1"/>
  <c r="D166" i="12"/>
  <c r="F166" i="12" s="1"/>
  <c r="C167" i="12"/>
  <c r="E167" i="12" s="1"/>
  <c r="D167" i="12"/>
  <c r="F167" i="12" s="1"/>
  <c r="C168" i="12"/>
  <c r="E168" i="12" s="1"/>
  <c r="D168" i="12"/>
  <c r="F168" i="12" s="1"/>
  <c r="C169" i="12"/>
  <c r="E169" i="12" s="1"/>
  <c r="D169" i="12"/>
  <c r="F169" i="12" s="1"/>
  <c r="C170" i="12"/>
  <c r="E170" i="12" s="1"/>
  <c r="D170" i="12"/>
  <c r="F170" i="12" s="1"/>
  <c r="C171" i="12"/>
  <c r="E171" i="12" s="1"/>
  <c r="D171" i="12"/>
  <c r="F171" i="12" s="1"/>
  <c r="C172" i="12"/>
  <c r="E172" i="12" s="1"/>
  <c r="D172" i="12"/>
  <c r="F172" i="12" s="1"/>
  <c r="C173" i="12"/>
  <c r="E173" i="12" s="1"/>
  <c r="D173" i="12"/>
  <c r="F173" i="12" s="1"/>
  <c r="C174" i="12"/>
  <c r="E174" i="12" s="1"/>
  <c r="D174" i="12"/>
  <c r="F174" i="12" s="1"/>
  <c r="C175" i="12"/>
  <c r="E175" i="12" s="1"/>
  <c r="D175" i="12"/>
  <c r="F175" i="12" s="1"/>
  <c r="C176" i="12"/>
  <c r="E176" i="12" s="1"/>
  <c r="D176" i="12"/>
  <c r="F176" i="12" s="1"/>
  <c r="C177" i="12"/>
  <c r="E177" i="12" s="1"/>
  <c r="D177" i="12"/>
  <c r="F177" i="12" s="1"/>
  <c r="C178" i="12"/>
  <c r="E178" i="12" s="1"/>
  <c r="D178" i="12"/>
  <c r="F178" i="12" s="1"/>
  <c r="C179" i="12"/>
  <c r="E179" i="12" s="1"/>
  <c r="D179" i="12"/>
  <c r="F179" i="12" s="1"/>
  <c r="C180" i="12"/>
  <c r="E180" i="12" s="1"/>
  <c r="D180" i="12"/>
  <c r="F180" i="12" s="1"/>
  <c r="C181" i="12"/>
  <c r="E181" i="12" s="1"/>
  <c r="D181" i="12"/>
  <c r="F181" i="12" s="1"/>
  <c r="C182" i="12"/>
  <c r="E182" i="12" s="1"/>
  <c r="D182" i="12"/>
  <c r="F182" i="12" s="1"/>
  <c r="C183" i="12"/>
  <c r="E183" i="12" s="1"/>
  <c r="D183" i="12"/>
  <c r="F183" i="12" s="1"/>
  <c r="C184" i="12"/>
  <c r="E184" i="12" s="1"/>
  <c r="D184" i="12"/>
  <c r="F184" i="12" s="1"/>
  <c r="C185" i="12"/>
  <c r="E185" i="12" s="1"/>
  <c r="D185" i="12"/>
  <c r="F185" i="12" s="1"/>
  <c r="C186" i="12"/>
  <c r="E186" i="12" s="1"/>
  <c r="D186" i="12"/>
  <c r="F186" i="12" s="1"/>
  <c r="C187" i="12"/>
  <c r="E187" i="12" s="1"/>
  <c r="D187" i="12"/>
  <c r="F187" i="12" s="1"/>
  <c r="C188" i="12"/>
  <c r="E188" i="12" s="1"/>
  <c r="D188" i="12"/>
  <c r="F188" i="12" s="1"/>
  <c r="C189" i="12"/>
  <c r="E189" i="12" s="1"/>
  <c r="D189" i="12"/>
  <c r="F189" i="12" s="1"/>
  <c r="C190" i="12"/>
  <c r="E190" i="12" s="1"/>
  <c r="D190" i="12"/>
  <c r="F190" i="12" s="1"/>
  <c r="C191" i="12"/>
  <c r="E191" i="12" s="1"/>
  <c r="D191" i="12"/>
  <c r="F191" i="12" s="1"/>
  <c r="C192" i="12"/>
  <c r="E192" i="12" s="1"/>
  <c r="D192" i="12"/>
  <c r="F192" i="12" s="1"/>
  <c r="C193" i="12"/>
  <c r="E193" i="12" s="1"/>
  <c r="D193" i="12"/>
  <c r="F193" i="12" s="1"/>
  <c r="C194" i="12"/>
  <c r="E194" i="12" s="1"/>
  <c r="D194" i="12"/>
  <c r="F194" i="12" s="1"/>
  <c r="C195" i="12"/>
  <c r="E195" i="12" s="1"/>
  <c r="D195" i="12"/>
  <c r="F195" i="12" s="1"/>
  <c r="C196" i="12"/>
  <c r="E196" i="12" s="1"/>
  <c r="D196" i="12"/>
  <c r="F196" i="12" s="1"/>
  <c r="C197" i="12"/>
  <c r="E197" i="12" s="1"/>
  <c r="D197" i="12"/>
  <c r="F197" i="12" s="1"/>
  <c r="C198" i="12"/>
  <c r="E198" i="12" s="1"/>
  <c r="D198" i="12"/>
  <c r="F198" i="12" s="1"/>
  <c r="C199" i="12"/>
  <c r="E199" i="12" s="1"/>
  <c r="D199" i="12"/>
  <c r="F199" i="12" s="1"/>
  <c r="C200" i="12"/>
  <c r="E200" i="12" s="1"/>
  <c r="D200" i="12"/>
  <c r="F200" i="12" s="1"/>
  <c r="C201" i="12"/>
  <c r="E201" i="12" s="1"/>
  <c r="D201" i="12"/>
  <c r="F201" i="12" s="1"/>
  <c r="C202" i="12"/>
  <c r="E202" i="12" s="1"/>
  <c r="D202" i="12"/>
  <c r="F202" i="12" s="1"/>
  <c r="C203" i="12"/>
  <c r="E203" i="12" s="1"/>
  <c r="D203" i="12"/>
  <c r="F203" i="12" s="1"/>
  <c r="C204" i="12"/>
  <c r="E204" i="12" s="1"/>
  <c r="D204" i="12"/>
  <c r="F204" i="12" s="1"/>
  <c r="C205" i="12"/>
  <c r="E205" i="12" s="1"/>
  <c r="D205" i="12"/>
  <c r="F205" i="12" s="1"/>
  <c r="C206" i="12"/>
  <c r="E206" i="12" s="1"/>
  <c r="D206" i="12"/>
  <c r="F206" i="12" s="1"/>
  <c r="C207" i="12"/>
  <c r="E207" i="12" s="1"/>
  <c r="D207" i="12"/>
  <c r="F207" i="12" s="1"/>
  <c r="C208" i="12"/>
  <c r="E208" i="12" s="1"/>
  <c r="D208" i="12"/>
  <c r="F208" i="12" s="1"/>
  <c r="C209" i="12"/>
  <c r="E209" i="12" s="1"/>
  <c r="D209" i="12"/>
  <c r="F209" i="12" s="1"/>
  <c r="C210" i="12"/>
  <c r="E210" i="12" s="1"/>
  <c r="D210" i="12"/>
  <c r="F210" i="12" s="1"/>
  <c r="C211" i="12"/>
  <c r="E211" i="12" s="1"/>
  <c r="D211" i="12"/>
  <c r="F211" i="12" s="1"/>
  <c r="C212" i="12"/>
  <c r="E212" i="12" s="1"/>
  <c r="D212" i="12"/>
  <c r="F212" i="12" s="1"/>
  <c r="C213" i="12"/>
  <c r="E213" i="12" s="1"/>
  <c r="D213" i="12"/>
  <c r="F213" i="12" s="1"/>
  <c r="C214" i="12"/>
  <c r="E214" i="12" s="1"/>
  <c r="D214" i="12"/>
  <c r="F214" i="12" s="1"/>
  <c r="C215" i="12"/>
  <c r="E215" i="12" s="1"/>
  <c r="D215" i="12"/>
  <c r="F215" i="12" s="1"/>
  <c r="C216" i="12"/>
  <c r="E216" i="12" s="1"/>
  <c r="D216" i="12"/>
  <c r="F216" i="12" s="1"/>
  <c r="C217" i="12"/>
  <c r="E217" i="12" s="1"/>
  <c r="D217" i="12"/>
  <c r="F217" i="12" s="1"/>
  <c r="C218" i="12"/>
  <c r="E218" i="12" s="1"/>
  <c r="D218" i="12"/>
  <c r="F218" i="12" s="1"/>
  <c r="C219" i="12"/>
  <c r="E219" i="12" s="1"/>
  <c r="D219" i="12"/>
  <c r="F219" i="12" s="1"/>
  <c r="C220" i="12"/>
  <c r="E220" i="12" s="1"/>
  <c r="D220" i="12"/>
  <c r="F220" i="12" s="1"/>
  <c r="C221" i="12"/>
  <c r="E221" i="12" s="1"/>
  <c r="D221" i="12"/>
  <c r="F221" i="12" s="1"/>
  <c r="C222" i="12"/>
  <c r="E222" i="12" s="1"/>
  <c r="D222" i="12"/>
  <c r="F222" i="12" s="1"/>
  <c r="C223" i="12"/>
  <c r="E223" i="12" s="1"/>
  <c r="D223" i="12"/>
  <c r="F223" i="12" s="1"/>
  <c r="C224" i="12"/>
  <c r="E224" i="12" s="1"/>
  <c r="D224" i="12"/>
  <c r="F224" i="12" s="1"/>
  <c r="C225" i="12"/>
  <c r="E225" i="12" s="1"/>
  <c r="D225" i="12"/>
  <c r="F225" i="12" s="1"/>
  <c r="C226" i="12"/>
  <c r="E226" i="12" s="1"/>
  <c r="D226" i="12"/>
  <c r="F226" i="12" s="1"/>
  <c r="C227" i="12"/>
  <c r="E227" i="12" s="1"/>
  <c r="D227" i="12"/>
  <c r="F227" i="12" s="1"/>
  <c r="C228" i="12"/>
  <c r="E228" i="12" s="1"/>
  <c r="D228" i="12"/>
  <c r="F228" i="12" s="1"/>
  <c r="C229" i="12"/>
  <c r="E229" i="12" s="1"/>
  <c r="D229" i="12"/>
  <c r="F229" i="12" s="1"/>
  <c r="C230" i="12"/>
  <c r="E230" i="12" s="1"/>
  <c r="D230" i="12"/>
  <c r="F230" i="12" s="1"/>
  <c r="C231" i="12"/>
  <c r="E231" i="12" s="1"/>
  <c r="D231" i="12"/>
  <c r="F231" i="12" s="1"/>
  <c r="C232" i="12"/>
  <c r="E232" i="12" s="1"/>
  <c r="D232" i="12"/>
  <c r="F232" i="12" s="1"/>
  <c r="C233" i="12"/>
  <c r="E233" i="12" s="1"/>
  <c r="D233" i="12"/>
  <c r="F233" i="12" s="1"/>
  <c r="C234" i="12"/>
  <c r="E234" i="12" s="1"/>
  <c r="D234" i="12"/>
  <c r="F234" i="12" s="1"/>
  <c r="C235" i="12"/>
  <c r="E235" i="12" s="1"/>
  <c r="D235" i="12"/>
  <c r="F235" i="12" s="1"/>
  <c r="C236" i="12"/>
  <c r="E236" i="12" s="1"/>
  <c r="D236" i="12"/>
  <c r="F236" i="12" s="1"/>
  <c r="C237" i="12"/>
  <c r="E237" i="12" s="1"/>
  <c r="D237" i="12"/>
  <c r="F237" i="12" s="1"/>
  <c r="C238" i="12"/>
  <c r="E238" i="12" s="1"/>
  <c r="D238" i="12"/>
  <c r="F238" i="12" s="1"/>
  <c r="C239" i="12"/>
  <c r="E239" i="12" s="1"/>
  <c r="D239" i="12"/>
  <c r="F239" i="12" s="1"/>
  <c r="C240" i="12"/>
  <c r="E240" i="12" s="1"/>
  <c r="D240" i="12"/>
  <c r="F240" i="12" s="1"/>
  <c r="C241" i="12"/>
  <c r="E241" i="12" s="1"/>
  <c r="D241" i="12"/>
  <c r="F241" i="12" s="1"/>
  <c r="C242" i="12"/>
  <c r="E242" i="12" s="1"/>
  <c r="D242" i="12"/>
  <c r="F242" i="12" s="1"/>
  <c r="C243" i="12"/>
  <c r="E243" i="12" s="1"/>
  <c r="D243" i="12"/>
  <c r="F243" i="12" s="1"/>
  <c r="C244" i="12"/>
  <c r="E244" i="12" s="1"/>
  <c r="D244" i="12"/>
  <c r="F244" i="12" s="1"/>
  <c r="C245" i="12"/>
  <c r="E245" i="12" s="1"/>
  <c r="D245" i="12"/>
  <c r="F245" i="12" s="1"/>
  <c r="C246" i="12"/>
  <c r="E246" i="12" s="1"/>
  <c r="D246" i="12"/>
  <c r="F246" i="12" s="1"/>
  <c r="C247" i="12"/>
  <c r="E247" i="12" s="1"/>
  <c r="D247" i="12"/>
  <c r="F247" i="12" s="1"/>
  <c r="C248" i="12"/>
  <c r="E248" i="12" s="1"/>
  <c r="D248" i="12"/>
  <c r="F248" i="12" s="1"/>
  <c r="C249" i="12"/>
  <c r="E249" i="12" s="1"/>
  <c r="D249" i="12"/>
  <c r="F249" i="12" s="1"/>
  <c r="C250" i="12"/>
  <c r="E250" i="12" s="1"/>
  <c r="D250" i="12"/>
  <c r="F250" i="12" s="1"/>
  <c r="C251" i="12"/>
  <c r="E251" i="12" s="1"/>
  <c r="D251" i="12"/>
  <c r="F251" i="12" s="1"/>
  <c r="C252" i="12"/>
  <c r="E252" i="12" s="1"/>
  <c r="D252" i="12"/>
  <c r="F252" i="12" s="1"/>
  <c r="C253" i="12"/>
  <c r="E253" i="12" s="1"/>
  <c r="D253" i="12"/>
  <c r="F253" i="12" s="1"/>
  <c r="C254" i="12"/>
  <c r="E254" i="12" s="1"/>
  <c r="D254" i="12"/>
  <c r="F254" i="12" s="1"/>
  <c r="C255" i="12"/>
  <c r="E255" i="12" s="1"/>
  <c r="D255" i="12"/>
  <c r="F255" i="12" s="1"/>
  <c r="C256" i="12"/>
  <c r="E256" i="12" s="1"/>
  <c r="D256" i="12"/>
  <c r="F256" i="12" s="1"/>
  <c r="C257" i="12"/>
  <c r="E257" i="12" s="1"/>
  <c r="D257" i="12"/>
  <c r="F257" i="12" s="1"/>
  <c r="C258" i="12"/>
  <c r="E258" i="12" s="1"/>
  <c r="D258" i="12"/>
  <c r="F258" i="12" s="1"/>
  <c r="C259" i="12"/>
  <c r="E259" i="12" s="1"/>
  <c r="D259" i="12"/>
  <c r="F259" i="12" s="1"/>
  <c r="C260" i="12"/>
  <c r="E260" i="12" s="1"/>
  <c r="D260" i="12"/>
  <c r="F260" i="12" s="1"/>
  <c r="C261" i="12"/>
  <c r="E261" i="12" s="1"/>
  <c r="D261" i="12"/>
  <c r="F261" i="12" s="1"/>
  <c r="C262" i="12"/>
  <c r="E262" i="12" s="1"/>
  <c r="D262" i="12"/>
  <c r="F262" i="12" s="1"/>
  <c r="C263" i="12"/>
  <c r="E263" i="12" s="1"/>
  <c r="D263" i="12"/>
  <c r="F263" i="12" s="1"/>
  <c r="C264" i="12"/>
  <c r="E264" i="12" s="1"/>
  <c r="D264" i="12"/>
  <c r="F264" i="12" s="1"/>
  <c r="C265" i="12"/>
  <c r="E265" i="12" s="1"/>
  <c r="D265" i="12"/>
  <c r="F265" i="12" s="1"/>
  <c r="C266" i="12"/>
  <c r="E266" i="12" s="1"/>
  <c r="D266" i="12"/>
  <c r="F266" i="12" s="1"/>
  <c r="C267" i="12"/>
  <c r="E267" i="12" s="1"/>
  <c r="D267" i="12"/>
  <c r="F267" i="12" s="1"/>
  <c r="C268" i="12"/>
  <c r="E268" i="12" s="1"/>
  <c r="D268" i="12"/>
  <c r="F268" i="12" s="1"/>
  <c r="C269" i="12"/>
  <c r="E269" i="12" s="1"/>
  <c r="D269" i="12"/>
  <c r="F269" i="12" s="1"/>
  <c r="C270" i="12"/>
  <c r="E270" i="12" s="1"/>
  <c r="D270" i="12"/>
  <c r="F270" i="12" s="1"/>
  <c r="C271" i="12"/>
  <c r="E271" i="12" s="1"/>
  <c r="D271" i="12"/>
  <c r="F271" i="12" s="1"/>
  <c r="C272" i="12"/>
  <c r="E272" i="12" s="1"/>
  <c r="D272" i="12"/>
  <c r="F272" i="12" s="1"/>
  <c r="C273" i="12"/>
  <c r="E273" i="12" s="1"/>
  <c r="D273" i="12"/>
  <c r="F273" i="12" s="1"/>
  <c r="C274" i="12"/>
  <c r="E274" i="12" s="1"/>
  <c r="D274" i="12"/>
  <c r="F274" i="12" s="1"/>
  <c r="C275" i="12"/>
  <c r="E275" i="12" s="1"/>
  <c r="D275" i="12"/>
  <c r="F275" i="12" s="1"/>
  <c r="C276" i="12"/>
  <c r="E276" i="12" s="1"/>
  <c r="D276" i="12"/>
  <c r="F276" i="12" s="1"/>
  <c r="C277" i="12"/>
  <c r="E277" i="12" s="1"/>
  <c r="D277" i="12"/>
  <c r="F277" i="12" s="1"/>
  <c r="C278" i="12"/>
  <c r="E278" i="12" s="1"/>
  <c r="D278" i="12"/>
  <c r="F278" i="12" s="1"/>
  <c r="C279" i="12"/>
  <c r="E279" i="12" s="1"/>
  <c r="D279" i="12"/>
  <c r="F279" i="12" s="1"/>
  <c r="C280" i="12"/>
  <c r="E280" i="12" s="1"/>
  <c r="D280" i="12"/>
  <c r="F280" i="12" s="1"/>
  <c r="C281" i="12"/>
  <c r="E281" i="12" s="1"/>
  <c r="D281" i="12"/>
  <c r="F281" i="12" s="1"/>
  <c r="C282" i="12"/>
  <c r="E282" i="12" s="1"/>
  <c r="D282" i="12"/>
  <c r="F282" i="12" s="1"/>
  <c r="C283" i="12"/>
  <c r="E283" i="12" s="1"/>
  <c r="D283" i="12"/>
  <c r="F283" i="12" s="1"/>
  <c r="C284" i="12"/>
  <c r="E284" i="12" s="1"/>
  <c r="D284" i="12"/>
  <c r="F284" i="12" s="1"/>
  <c r="C285" i="12"/>
  <c r="E285" i="12" s="1"/>
  <c r="D285" i="12"/>
  <c r="F285" i="12" s="1"/>
  <c r="C286" i="12"/>
  <c r="E286" i="12" s="1"/>
  <c r="D286" i="12"/>
  <c r="F286" i="12" s="1"/>
  <c r="C287" i="12"/>
  <c r="E287" i="12" s="1"/>
  <c r="D287" i="12"/>
  <c r="F287" i="12" s="1"/>
  <c r="C288" i="12"/>
  <c r="E288" i="12" s="1"/>
  <c r="D288" i="12"/>
  <c r="F288" i="12" s="1"/>
  <c r="C289" i="12"/>
  <c r="E289" i="12" s="1"/>
  <c r="D289" i="12"/>
  <c r="F289" i="12" s="1"/>
  <c r="C290" i="12"/>
  <c r="E290" i="12" s="1"/>
  <c r="D290" i="12"/>
  <c r="F290" i="12" s="1"/>
  <c r="C291" i="12"/>
  <c r="E291" i="12" s="1"/>
  <c r="D291" i="12"/>
  <c r="F291" i="12" s="1"/>
  <c r="C292" i="12"/>
  <c r="E292" i="12" s="1"/>
  <c r="D292" i="12"/>
  <c r="F292" i="12" s="1"/>
  <c r="C293" i="12"/>
  <c r="E293" i="12" s="1"/>
  <c r="D293" i="12"/>
  <c r="F293" i="12" s="1"/>
  <c r="C294" i="12"/>
  <c r="E294" i="12" s="1"/>
  <c r="D294" i="12"/>
  <c r="F294" i="12" s="1"/>
  <c r="C295" i="12"/>
  <c r="E295" i="12" s="1"/>
  <c r="D295" i="12"/>
  <c r="F295" i="12" s="1"/>
  <c r="C296" i="12"/>
  <c r="E296" i="12" s="1"/>
  <c r="D296" i="12"/>
  <c r="F296" i="12" s="1"/>
  <c r="C297" i="12"/>
  <c r="E297" i="12" s="1"/>
  <c r="D297" i="12"/>
  <c r="F297" i="12" s="1"/>
  <c r="C298" i="12"/>
  <c r="E298" i="12" s="1"/>
  <c r="D298" i="12"/>
  <c r="F298" i="12" s="1"/>
  <c r="C299" i="12"/>
  <c r="E299" i="12" s="1"/>
  <c r="D299" i="12"/>
  <c r="F299" i="12" s="1"/>
  <c r="C300" i="12"/>
  <c r="E300" i="12" s="1"/>
  <c r="D300" i="12"/>
  <c r="F300" i="12" s="1"/>
  <c r="C301" i="12"/>
  <c r="E301" i="12" s="1"/>
  <c r="D301" i="12"/>
  <c r="F301" i="12" s="1"/>
  <c r="C302" i="12"/>
  <c r="E302" i="12" s="1"/>
  <c r="D302" i="12"/>
  <c r="F302" i="12" s="1"/>
  <c r="C303" i="12"/>
  <c r="E303" i="12" s="1"/>
  <c r="D303" i="12"/>
  <c r="F303" i="12" s="1"/>
  <c r="C304" i="12"/>
  <c r="E304" i="12" s="1"/>
  <c r="D304" i="12"/>
  <c r="F304" i="12" s="1"/>
  <c r="C305" i="12"/>
  <c r="E305" i="12" s="1"/>
  <c r="D305" i="12"/>
  <c r="F305" i="12" s="1"/>
  <c r="C306" i="12"/>
  <c r="E306" i="12" s="1"/>
  <c r="D306" i="12"/>
  <c r="F306" i="12" s="1"/>
  <c r="C307" i="12"/>
  <c r="E307" i="12" s="1"/>
  <c r="D307" i="12"/>
  <c r="F307" i="12" s="1"/>
  <c r="C308" i="12"/>
  <c r="E308" i="12" s="1"/>
  <c r="D308" i="12"/>
  <c r="F308" i="12" s="1"/>
  <c r="C309" i="12"/>
  <c r="E309" i="12" s="1"/>
  <c r="D309" i="12"/>
  <c r="F309" i="12" s="1"/>
  <c r="C310" i="12"/>
  <c r="E310" i="12" s="1"/>
  <c r="D310" i="12"/>
  <c r="F310" i="12" s="1"/>
  <c r="C311" i="12"/>
  <c r="E311" i="12" s="1"/>
  <c r="D311" i="12"/>
  <c r="F311" i="12" s="1"/>
  <c r="C312" i="12"/>
  <c r="E312" i="12" s="1"/>
  <c r="D312" i="12"/>
  <c r="F312" i="12" s="1"/>
  <c r="C313" i="12"/>
  <c r="E313" i="12" s="1"/>
  <c r="D313" i="12"/>
  <c r="F313" i="12" s="1"/>
  <c r="C314" i="12"/>
  <c r="E314" i="12" s="1"/>
  <c r="D314" i="12"/>
  <c r="F314" i="12" s="1"/>
  <c r="C315" i="12"/>
  <c r="E315" i="12" s="1"/>
  <c r="D315" i="12"/>
  <c r="F315" i="12" s="1"/>
  <c r="C316" i="12"/>
  <c r="E316" i="12" s="1"/>
  <c r="D316" i="12"/>
  <c r="F316" i="12" s="1"/>
  <c r="C317" i="12"/>
  <c r="E317" i="12" s="1"/>
  <c r="D317" i="12"/>
  <c r="F317" i="12" s="1"/>
  <c r="C318" i="12"/>
  <c r="E318" i="12" s="1"/>
  <c r="D318" i="12"/>
  <c r="F318" i="12" s="1"/>
  <c r="C319" i="12"/>
  <c r="E319" i="12" s="1"/>
  <c r="D319" i="12"/>
  <c r="F319" i="12" s="1"/>
  <c r="C320" i="12"/>
  <c r="E320" i="12" s="1"/>
  <c r="D320" i="12"/>
  <c r="F320" i="12" s="1"/>
  <c r="C321" i="12"/>
  <c r="E321" i="12" s="1"/>
  <c r="D321" i="12"/>
  <c r="F321" i="12" s="1"/>
  <c r="C322" i="12"/>
  <c r="E322" i="12" s="1"/>
  <c r="D322" i="12"/>
  <c r="F322" i="12" s="1"/>
  <c r="C323" i="12"/>
  <c r="E323" i="12" s="1"/>
  <c r="D323" i="12"/>
  <c r="F323" i="12" s="1"/>
  <c r="C324" i="12"/>
  <c r="E324" i="12" s="1"/>
  <c r="D324" i="12"/>
  <c r="F324" i="12" s="1"/>
  <c r="C325" i="12"/>
  <c r="E325" i="12" s="1"/>
  <c r="D325" i="12"/>
  <c r="F325" i="12" s="1"/>
  <c r="C326" i="12"/>
  <c r="E326" i="12" s="1"/>
  <c r="D326" i="12"/>
  <c r="F326" i="12" s="1"/>
  <c r="C327" i="12"/>
  <c r="E327" i="12" s="1"/>
  <c r="D327" i="12"/>
  <c r="F327" i="12" s="1"/>
  <c r="C328" i="12"/>
  <c r="E328" i="12" s="1"/>
  <c r="D328" i="12"/>
  <c r="F328" i="12" s="1"/>
  <c r="C329" i="12"/>
  <c r="E329" i="12" s="1"/>
  <c r="D329" i="12"/>
  <c r="F329" i="12" s="1"/>
  <c r="C330" i="12"/>
  <c r="E330" i="12" s="1"/>
  <c r="D330" i="12"/>
  <c r="F330" i="12" s="1"/>
  <c r="C331" i="12"/>
  <c r="E331" i="12" s="1"/>
  <c r="D331" i="12"/>
  <c r="F331" i="12" s="1"/>
  <c r="C332" i="12"/>
  <c r="E332" i="12" s="1"/>
  <c r="D332" i="12"/>
  <c r="F332" i="12" s="1"/>
  <c r="C333" i="12"/>
  <c r="E333" i="12" s="1"/>
  <c r="D333" i="12"/>
  <c r="F333" i="12" s="1"/>
  <c r="C334" i="12"/>
  <c r="E334" i="12" s="1"/>
  <c r="D334" i="12"/>
  <c r="F334" i="12" s="1"/>
  <c r="C335" i="12"/>
  <c r="E335" i="12" s="1"/>
  <c r="D335" i="12"/>
  <c r="F335" i="12" s="1"/>
  <c r="C336" i="12"/>
  <c r="E336" i="12" s="1"/>
  <c r="D336" i="12"/>
  <c r="F336" i="12" s="1"/>
  <c r="C337" i="12"/>
  <c r="E337" i="12" s="1"/>
  <c r="D337" i="12"/>
  <c r="F337" i="12" s="1"/>
  <c r="C338" i="12"/>
  <c r="E338" i="12" s="1"/>
  <c r="D338" i="12"/>
  <c r="F338" i="12" s="1"/>
  <c r="C339" i="12"/>
  <c r="E339" i="12" s="1"/>
  <c r="D339" i="12"/>
  <c r="F339" i="12" s="1"/>
  <c r="C340" i="12"/>
  <c r="E340" i="12" s="1"/>
  <c r="D340" i="12"/>
  <c r="F340" i="12" s="1"/>
  <c r="C341" i="12"/>
  <c r="E341" i="12" s="1"/>
  <c r="D341" i="12"/>
  <c r="F341" i="12" s="1"/>
  <c r="C342" i="12"/>
  <c r="E342" i="12" s="1"/>
  <c r="D342" i="12"/>
  <c r="F342" i="12" s="1"/>
  <c r="C343" i="12"/>
  <c r="E343" i="12" s="1"/>
  <c r="D343" i="12"/>
  <c r="F343" i="12" s="1"/>
  <c r="C344" i="12"/>
  <c r="E344" i="12" s="1"/>
  <c r="D344" i="12"/>
  <c r="F344" i="12" s="1"/>
  <c r="C345" i="12"/>
  <c r="E345" i="12" s="1"/>
  <c r="D345" i="12"/>
  <c r="F345" i="12" s="1"/>
  <c r="C346" i="12"/>
  <c r="E346" i="12" s="1"/>
  <c r="D346" i="12"/>
  <c r="F346" i="12" s="1"/>
  <c r="C347" i="12"/>
  <c r="E347" i="12" s="1"/>
  <c r="D347" i="12"/>
  <c r="F347" i="12" s="1"/>
  <c r="C348" i="12"/>
  <c r="E348" i="12" s="1"/>
  <c r="D348" i="12"/>
  <c r="F348" i="12" s="1"/>
  <c r="C349" i="12"/>
  <c r="E349" i="12" s="1"/>
  <c r="D349" i="12"/>
  <c r="F349" i="12" s="1"/>
  <c r="C350" i="12"/>
  <c r="E350" i="12" s="1"/>
  <c r="D350" i="12"/>
  <c r="F350" i="12" s="1"/>
  <c r="C351" i="12"/>
  <c r="E351" i="12" s="1"/>
  <c r="D351" i="12"/>
  <c r="F351" i="12" s="1"/>
  <c r="C352" i="12"/>
  <c r="E352" i="12" s="1"/>
  <c r="D352" i="12"/>
  <c r="F352" i="12" s="1"/>
  <c r="C353" i="12"/>
  <c r="E353" i="12" s="1"/>
  <c r="D353" i="12"/>
  <c r="F353" i="12" s="1"/>
  <c r="C354" i="12"/>
  <c r="E354" i="12" s="1"/>
  <c r="D354" i="12"/>
  <c r="F354" i="12" s="1"/>
  <c r="C355" i="12"/>
  <c r="E355" i="12" s="1"/>
  <c r="D355" i="12"/>
  <c r="F355" i="12" s="1"/>
  <c r="C356" i="12"/>
  <c r="E356" i="12" s="1"/>
  <c r="D356" i="12"/>
  <c r="F356" i="12" s="1"/>
  <c r="C357" i="12"/>
  <c r="E357" i="12" s="1"/>
  <c r="D357" i="12"/>
  <c r="F357" i="12" s="1"/>
  <c r="C358" i="12"/>
  <c r="E358" i="12" s="1"/>
  <c r="D358" i="12"/>
  <c r="F358" i="12" s="1"/>
  <c r="C359" i="12"/>
  <c r="E359" i="12" s="1"/>
  <c r="D359" i="12"/>
  <c r="F359" i="12" s="1"/>
  <c r="C360" i="12"/>
  <c r="E360" i="12" s="1"/>
  <c r="D360" i="12"/>
  <c r="F360" i="12" s="1"/>
  <c r="C361" i="12"/>
  <c r="E361" i="12" s="1"/>
  <c r="D361" i="12"/>
  <c r="F361" i="12" s="1"/>
  <c r="C362" i="12"/>
  <c r="E362" i="12" s="1"/>
  <c r="D362" i="12"/>
  <c r="F362" i="12" s="1"/>
  <c r="C363" i="12"/>
  <c r="E363" i="12" s="1"/>
  <c r="D363" i="12"/>
  <c r="F363" i="12" s="1"/>
  <c r="C364" i="12"/>
  <c r="E364" i="12" s="1"/>
  <c r="D364" i="12"/>
  <c r="F364" i="12" s="1"/>
  <c r="C365" i="12"/>
  <c r="E365" i="12" s="1"/>
  <c r="D365" i="12"/>
  <c r="F365" i="12" s="1"/>
  <c r="C366" i="12"/>
  <c r="E366" i="12" s="1"/>
  <c r="D366" i="12"/>
  <c r="F366" i="12" s="1"/>
  <c r="C367" i="12"/>
  <c r="E367" i="12" s="1"/>
  <c r="D367" i="12"/>
  <c r="F367" i="12" s="1"/>
  <c r="C368" i="12"/>
  <c r="E368" i="12" s="1"/>
  <c r="D368" i="12"/>
  <c r="F368" i="12" s="1"/>
  <c r="C369" i="12"/>
  <c r="E369" i="12" s="1"/>
  <c r="D369" i="12"/>
  <c r="F369" i="12" s="1"/>
  <c r="C370" i="12"/>
  <c r="E370" i="12" s="1"/>
  <c r="D370" i="12"/>
  <c r="F370" i="12" s="1"/>
  <c r="C371" i="12"/>
  <c r="E371" i="12" s="1"/>
  <c r="D371" i="12"/>
  <c r="F371" i="12" s="1"/>
  <c r="C372" i="12"/>
  <c r="E372" i="12" s="1"/>
  <c r="D372" i="12"/>
  <c r="F372" i="12" s="1"/>
  <c r="C373" i="12"/>
  <c r="E373" i="12" s="1"/>
  <c r="D373" i="12"/>
  <c r="F373" i="12" s="1"/>
  <c r="C374" i="12"/>
  <c r="E374" i="12" s="1"/>
  <c r="D374" i="12"/>
  <c r="F374" i="12" s="1"/>
  <c r="C375" i="12"/>
  <c r="E375" i="12" s="1"/>
  <c r="D375" i="12"/>
  <c r="F375" i="12" s="1"/>
  <c r="C376" i="12"/>
  <c r="E376" i="12" s="1"/>
  <c r="D376" i="12"/>
  <c r="F376" i="12" s="1"/>
  <c r="C377" i="12"/>
  <c r="E377" i="12" s="1"/>
  <c r="D377" i="12"/>
  <c r="F377" i="12" s="1"/>
  <c r="C378" i="12"/>
  <c r="E378" i="12" s="1"/>
  <c r="D378" i="12"/>
  <c r="F378" i="12" s="1"/>
  <c r="C379" i="12"/>
  <c r="E379" i="12" s="1"/>
  <c r="D379" i="12"/>
  <c r="F379" i="12" s="1"/>
  <c r="C380" i="12"/>
  <c r="E380" i="12" s="1"/>
  <c r="D380" i="12"/>
  <c r="F380" i="12" s="1"/>
  <c r="C381" i="12"/>
  <c r="E381" i="12" s="1"/>
  <c r="D381" i="12"/>
  <c r="F381" i="12" s="1"/>
  <c r="C382" i="12"/>
  <c r="E382" i="12" s="1"/>
  <c r="D382" i="12"/>
  <c r="F382" i="12" s="1"/>
  <c r="C383" i="12"/>
  <c r="E383" i="12" s="1"/>
  <c r="D383" i="12"/>
  <c r="F383" i="12" s="1"/>
  <c r="C384" i="12"/>
  <c r="E384" i="12" s="1"/>
  <c r="D384" i="12"/>
  <c r="F384" i="12" s="1"/>
  <c r="C385" i="12"/>
  <c r="E385" i="12" s="1"/>
  <c r="D385" i="12"/>
  <c r="F385" i="12" s="1"/>
  <c r="C386" i="12"/>
  <c r="E386" i="12" s="1"/>
  <c r="D386" i="12"/>
  <c r="F386" i="12" s="1"/>
  <c r="C387" i="12"/>
  <c r="E387" i="12" s="1"/>
  <c r="D387" i="12"/>
  <c r="F387" i="12" s="1"/>
  <c r="C388" i="12"/>
  <c r="E388" i="12" s="1"/>
  <c r="D388" i="12"/>
  <c r="F388" i="12" s="1"/>
  <c r="C389" i="12"/>
  <c r="E389" i="12" s="1"/>
  <c r="D389" i="12"/>
  <c r="F389" i="12" s="1"/>
  <c r="C390" i="12"/>
  <c r="E390" i="12" s="1"/>
  <c r="D390" i="12"/>
  <c r="F390" i="12" s="1"/>
  <c r="C391" i="12"/>
  <c r="E391" i="12" s="1"/>
  <c r="D391" i="12"/>
  <c r="F391" i="12" s="1"/>
  <c r="C392" i="12"/>
  <c r="E392" i="12" s="1"/>
  <c r="D392" i="12"/>
  <c r="F392" i="12" s="1"/>
  <c r="C393" i="12"/>
  <c r="E393" i="12" s="1"/>
  <c r="D393" i="12"/>
  <c r="F393" i="12" s="1"/>
  <c r="C394" i="12"/>
  <c r="E394" i="12" s="1"/>
  <c r="D394" i="12"/>
  <c r="F394" i="12" s="1"/>
  <c r="C395" i="12"/>
  <c r="E395" i="12" s="1"/>
  <c r="D395" i="12"/>
  <c r="F395" i="12" s="1"/>
  <c r="C396" i="12"/>
  <c r="E396" i="12" s="1"/>
  <c r="D396" i="12"/>
  <c r="F396" i="12" s="1"/>
  <c r="C397" i="12"/>
  <c r="E397" i="12" s="1"/>
  <c r="D397" i="12"/>
  <c r="F397" i="12" s="1"/>
  <c r="C398" i="12"/>
  <c r="E398" i="12" s="1"/>
  <c r="D398" i="12"/>
  <c r="F398" i="12" s="1"/>
  <c r="C399" i="12"/>
  <c r="E399" i="12" s="1"/>
  <c r="D399" i="12"/>
  <c r="F399" i="12" s="1"/>
  <c r="C400" i="12"/>
  <c r="E400" i="12" s="1"/>
  <c r="D400" i="12"/>
  <c r="F400" i="12" s="1"/>
  <c r="C401" i="12"/>
  <c r="E401" i="12" s="1"/>
  <c r="D401" i="12"/>
  <c r="F401" i="12" s="1"/>
  <c r="C402" i="12"/>
  <c r="E402" i="12" s="1"/>
  <c r="D402" i="12"/>
  <c r="F402" i="12" s="1"/>
  <c r="C403" i="12"/>
  <c r="E403" i="12" s="1"/>
  <c r="D403" i="12"/>
  <c r="F403" i="12" s="1"/>
  <c r="C404" i="12"/>
  <c r="E404" i="12" s="1"/>
  <c r="D404" i="12"/>
  <c r="F404" i="12" s="1"/>
  <c r="C405" i="12"/>
  <c r="E405" i="12" s="1"/>
  <c r="D405" i="12"/>
  <c r="F405" i="12" s="1"/>
  <c r="C406" i="12"/>
  <c r="E406" i="12" s="1"/>
  <c r="D406" i="12"/>
  <c r="F406" i="12" s="1"/>
  <c r="C407" i="12"/>
  <c r="E407" i="12" s="1"/>
  <c r="D407" i="12"/>
  <c r="F407" i="12" s="1"/>
  <c r="C408" i="12"/>
  <c r="E408" i="12" s="1"/>
  <c r="D408" i="12"/>
  <c r="F408" i="12" s="1"/>
  <c r="C409" i="12"/>
  <c r="E409" i="12" s="1"/>
  <c r="D409" i="12"/>
  <c r="F409" i="12" s="1"/>
  <c r="C410" i="12"/>
  <c r="E410" i="12" s="1"/>
  <c r="D410" i="12"/>
  <c r="F410" i="12" s="1"/>
  <c r="C411" i="12"/>
  <c r="E411" i="12" s="1"/>
  <c r="D411" i="12"/>
  <c r="F411" i="12" s="1"/>
  <c r="C412" i="12"/>
  <c r="E412" i="12" s="1"/>
  <c r="D412" i="12"/>
  <c r="F412" i="12" s="1"/>
  <c r="C413" i="12"/>
  <c r="E413" i="12" s="1"/>
  <c r="D413" i="12"/>
  <c r="F413" i="12" s="1"/>
  <c r="C414" i="12"/>
  <c r="E414" i="12" s="1"/>
  <c r="D414" i="12"/>
  <c r="F414" i="12" s="1"/>
  <c r="C415" i="12"/>
  <c r="E415" i="12" s="1"/>
  <c r="D415" i="12"/>
  <c r="F415" i="12" s="1"/>
  <c r="C416" i="12"/>
  <c r="E416" i="12" s="1"/>
  <c r="D416" i="12"/>
  <c r="F416" i="12" s="1"/>
  <c r="C417" i="12"/>
  <c r="E417" i="12" s="1"/>
  <c r="D417" i="12"/>
  <c r="F417" i="12" s="1"/>
  <c r="C418" i="12"/>
  <c r="E418" i="12" s="1"/>
  <c r="D418" i="12"/>
  <c r="F418" i="12" s="1"/>
  <c r="C419" i="12"/>
  <c r="E419" i="12" s="1"/>
  <c r="D419" i="12"/>
  <c r="F419" i="12" s="1"/>
  <c r="C420" i="12"/>
  <c r="E420" i="12" s="1"/>
  <c r="D420" i="12"/>
  <c r="F420" i="12" s="1"/>
  <c r="C421" i="12"/>
  <c r="E421" i="12" s="1"/>
  <c r="D421" i="12"/>
  <c r="F421" i="12" s="1"/>
  <c r="C422" i="12"/>
  <c r="E422" i="12" s="1"/>
  <c r="D422" i="12"/>
  <c r="F422" i="12" s="1"/>
  <c r="C423" i="12"/>
  <c r="E423" i="12" s="1"/>
  <c r="D423" i="12"/>
  <c r="F423" i="12" s="1"/>
  <c r="C424" i="12"/>
  <c r="E424" i="12" s="1"/>
  <c r="D424" i="12"/>
  <c r="F424" i="12" s="1"/>
  <c r="C425" i="12"/>
  <c r="E425" i="12" s="1"/>
  <c r="D425" i="12"/>
  <c r="F425" i="12" s="1"/>
  <c r="C426" i="12"/>
  <c r="E426" i="12" s="1"/>
  <c r="D426" i="12"/>
  <c r="F426" i="12" s="1"/>
  <c r="C427" i="12"/>
  <c r="E427" i="12" s="1"/>
  <c r="D427" i="12"/>
  <c r="F427" i="12" s="1"/>
  <c r="C428" i="12"/>
  <c r="E428" i="12" s="1"/>
  <c r="D428" i="12"/>
  <c r="F428" i="12" s="1"/>
  <c r="C429" i="12"/>
  <c r="E429" i="12" s="1"/>
  <c r="D429" i="12"/>
  <c r="F429" i="12" s="1"/>
  <c r="C430" i="12"/>
  <c r="E430" i="12" s="1"/>
  <c r="D430" i="12"/>
  <c r="F430" i="12" s="1"/>
  <c r="C431" i="12"/>
  <c r="E431" i="12" s="1"/>
  <c r="D431" i="12"/>
  <c r="F431" i="12" s="1"/>
  <c r="C432" i="12"/>
  <c r="E432" i="12" s="1"/>
  <c r="D432" i="12"/>
  <c r="F432" i="12" s="1"/>
  <c r="C433" i="12"/>
  <c r="E433" i="12" s="1"/>
  <c r="D433" i="12"/>
  <c r="F433" i="12" s="1"/>
  <c r="C434" i="12"/>
  <c r="E434" i="12" s="1"/>
  <c r="D434" i="12"/>
  <c r="F434" i="12" s="1"/>
  <c r="C435" i="12"/>
  <c r="E435" i="12" s="1"/>
  <c r="D435" i="12"/>
  <c r="F435" i="12" s="1"/>
  <c r="C436" i="12"/>
  <c r="E436" i="12" s="1"/>
  <c r="D436" i="12"/>
  <c r="F436" i="12" s="1"/>
  <c r="C437" i="12"/>
  <c r="E437" i="12" s="1"/>
  <c r="D437" i="12"/>
  <c r="F437" i="12" s="1"/>
  <c r="C438" i="12"/>
  <c r="E438" i="12" s="1"/>
  <c r="D438" i="12"/>
  <c r="F438" i="12" s="1"/>
  <c r="C439" i="12"/>
  <c r="E439" i="12" s="1"/>
  <c r="D439" i="12"/>
  <c r="F439" i="12" s="1"/>
  <c r="C440" i="12"/>
  <c r="E440" i="12" s="1"/>
  <c r="D440" i="12"/>
  <c r="F440" i="12" s="1"/>
  <c r="C441" i="12"/>
  <c r="E441" i="12" s="1"/>
  <c r="D441" i="12"/>
  <c r="F441" i="12" s="1"/>
  <c r="C442" i="12"/>
  <c r="E442" i="12" s="1"/>
  <c r="D442" i="12"/>
  <c r="F442" i="12" s="1"/>
  <c r="C443" i="12"/>
  <c r="E443" i="12" s="1"/>
  <c r="D443" i="12"/>
  <c r="F443" i="12" s="1"/>
  <c r="C444" i="12"/>
  <c r="E444" i="12" s="1"/>
  <c r="D444" i="12"/>
  <c r="F444" i="12" s="1"/>
  <c r="C445" i="12"/>
  <c r="E445" i="12" s="1"/>
  <c r="D445" i="12"/>
  <c r="F445" i="12" s="1"/>
  <c r="C446" i="12"/>
  <c r="E446" i="12" s="1"/>
  <c r="D446" i="12"/>
  <c r="F446" i="12" s="1"/>
  <c r="C447" i="12"/>
  <c r="E447" i="12" s="1"/>
  <c r="D447" i="12"/>
  <c r="F447" i="12" s="1"/>
  <c r="C448" i="12"/>
  <c r="E448" i="12" s="1"/>
  <c r="D448" i="12"/>
  <c r="F448" i="12" s="1"/>
  <c r="C449" i="12"/>
  <c r="E449" i="12" s="1"/>
  <c r="D449" i="12"/>
  <c r="F449" i="12" s="1"/>
  <c r="C450" i="12"/>
  <c r="E450" i="12" s="1"/>
  <c r="D450" i="12"/>
  <c r="F450" i="12" s="1"/>
  <c r="C451" i="12"/>
  <c r="E451" i="12" s="1"/>
  <c r="D451" i="12"/>
  <c r="F451" i="12" s="1"/>
  <c r="C452" i="12"/>
  <c r="E452" i="12" s="1"/>
  <c r="D452" i="12"/>
  <c r="F452" i="12" s="1"/>
  <c r="C453" i="12"/>
  <c r="E453" i="12" s="1"/>
  <c r="D453" i="12"/>
  <c r="F453" i="12" s="1"/>
  <c r="C454" i="12"/>
  <c r="E454" i="12" s="1"/>
  <c r="D454" i="12"/>
  <c r="F454" i="12" s="1"/>
  <c r="C455" i="12"/>
  <c r="E455" i="12" s="1"/>
  <c r="D455" i="12"/>
  <c r="F455" i="12" s="1"/>
  <c r="C456" i="12"/>
  <c r="E456" i="12" s="1"/>
  <c r="D456" i="12"/>
  <c r="F456" i="12" s="1"/>
  <c r="C457" i="12"/>
  <c r="E457" i="12" s="1"/>
  <c r="D457" i="12"/>
  <c r="F457" i="12" s="1"/>
  <c r="C458" i="12"/>
  <c r="E458" i="12" s="1"/>
  <c r="D458" i="12"/>
  <c r="F458" i="12" s="1"/>
  <c r="C459" i="12"/>
  <c r="E459" i="12" s="1"/>
  <c r="D459" i="12"/>
  <c r="F459" i="12" s="1"/>
  <c r="C460" i="12"/>
  <c r="E460" i="12" s="1"/>
  <c r="D460" i="12"/>
  <c r="F460" i="12" s="1"/>
  <c r="C461" i="12"/>
  <c r="E461" i="12" s="1"/>
  <c r="D461" i="12"/>
  <c r="F461" i="12" s="1"/>
  <c r="C462" i="12"/>
  <c r="E462" i="12" s="1"/>
  <c r="D462" i="12"/>
  <c r="F462" i="12" s="1"/>
  <c r="C463" i="12"/>
  <c r="E463" i="12" s="1"/>
  <c r="D463" i="12"/>
  <c r="F463" i="12" s="1"/>
  <c r="C464" i="12"/>
  <c r="E464" i="12" s="1"/>
  <c r="D464" i="12"/>
  <c r="F464" i="12" s="1"/>
  <c r="C465" i="12"/>
  <c r="E465" i="12" s="1"/>
  <c r="D465" i="12"/>
  <c r="F465" i="12" s="1"/>
  <c r="C466" i="12"/>
  <c r="E466" i="12" s="1"/>
  <c r="D466" i="12"/>
  <c r="F466" i="12" s="1"/>
  <c r="C467" i="12"/>
  <c r="E467" i="12" s="1"/>
  <c r="D467" i="12"/>
  <c r="F467" i="12" s="1"/>
  <c r="C468" i="12"/>
  <c r="E468" i="12" s="1"/>
  <c r="D468" i="12"/>
  <c r="F468" i="12" s="1"/>
  <c r="C469" i="12"/>
  <c r="E469" i="12" s="1"/>
  <c r="D469" i="12"/>
  <c r="F469" i="12" s="1"/>
  <c r="C470" i="12"/>
  <c r="E470" i="12" s="1"/>
  <c r="D470" i="12"/>
  <c r="F470" i="12" s="1"/>
  <c r="C471" i="12"/>
  <c r="E471" i="12" s="1"/>
  <c r="D471" i="12"/>
  <c r="F471" i="12" s="1"/>
  <c r="C472" i="12"/>
  <c r="E472" i="12" s="1"/>
  <c r="D472" i="12"/>
  <c r="F472" i="12" s="1"/>
  <c r="C473" i="12"/>
  <c r="E473" i="12" s="1"/>
  <c r="D473" i="12"/>
  <c r="F473" i="12" s="1"/>
  <c r="C474" i="12"/>
  <c r="E474" i="12" s="1"/>
  <c r="D474" i="12"/>
  <c r="F474" i="12" s="1"/>
  <c r="C475" i="12"/>
  <c r="E475" i="12" s="1"/>
  <c r="D475" i="12"/>
  <c r="F475" i="12" s="1"/>
  <c r="C476" i="12"/>
  <c r="E476" i="12" s="1"/>
  <c r="D476" i="12"/>
  <c r="F476" i="12" s="1"/>
  <c r="C477" i="12"/>
  <c r="E477" i="12" s="1"/>
  <c r="D477" i="12"/>
  <c r="F477" i="12" s="1"/>
  <c r="C478" i="12"/>
  <c r="E478" i="12" s="1"/>
  <c r="D478" i="12"/>
  <c r="F478" i="12" s="1"/>
  <c r="C479" i="12"/>
  <c r="E479" i="12" s="1"/>
  <c r="D479" i="12"/>
  <c r="F479" i="12" s="1"/>
  <c r="C480" i="12"/>
  <c r="E480" i="12" s="1"/>
  <c r="D480" i="12"/>
  <c r="F480" i="12" s="1"/>
  <c r="C481" i="12"/>
  <c r="E481" i="12" s="1"/>
  <c r="D481" i="12"/>
  <c r="F481" i="12" s="1"/>
  <c r="C482" i="12"/>
  <c r="E482" i="12" s="1"/>
  <c r="D482" i="12"/>
  <c r="F482" i="12" s="1"/>
  <c r="C483" i="12"/>
  <c r="E483" i="12" s="1"/>
  <c r="D483" i="12"/>
  <c r="F483" i="12" s="1"/>
  <c r="C484" i="12"/>
  <c r="E484" i="12" s="1"/>
  <c r="D484" i="12"/>
  <c r="F484" i="12" s="1"/>
  <c r="C485" i="12"/>
  <c r="E485" i="12" s="1"/>
  <c r="D485" i="12"/>
  <c r="F485" i="12" s="1"/>
  <c r="C486" i="12"/>
  <c r="E486" i="12" s="1"/>
  <c r="D486" i="12"/>
  <c r="F486" i="12" s="1"/>
  <c r="C487" i="12"/>
  <c r="E487" i="12" s="1"/>
  <c r="D487" i="12"/>
  <c r="F487" i="12" s="1"/>
  <c r="C488" i="12"/>
  <c r="E488" i="12" s="1"/>
  <c r="D488" i="12"/>
  <c r="F488" i="12" s="1"/>
  <c r="C489" i="12"/>
  <c r="E489" i="12" s="1"/>
  <c r="D489" i="12"/>
  <c r="F489" i="12" s="1"/>
  <c r="C490" i="12"/>
  <c r="E490" i="12" s="1"/>
  <c r="D490" i="12"/>
  <c r="F490" i="12" s="1"/>
  <c r="C491" i="12"/>
  <c r="E491" i="12" s="1"/>
  <c r="D491" i="12"/>
  <c r="F491" i="12" s="1"/>
  <c r="C492" i="12"/>
  <c r="E492" i="12" s="1"/>
  <c r="D492" i="12"/>
  <c r="F492" i="12" s="1"/>
  <c r="C493" i="12"/>
  <c r="E493" i="12" s="1"/>
  <c r="D493" i="12"/>
  <c r="F493" i="12" s="1"/>
  <c r="C494" i="12"/>
  <c r="E494" i="12" s="1"/>
  <c r="D494" i="12"/>
  <c r="F494" i="12" s="1"/>
  <c r="C495" i="12"/>
  <c r="E495" i="12" s="1"/>
  <c r="D495" i="12"/>
  <c r="F495" i="12" s="1"/>
  <c r="C496" i="12"/>
  <c r="E496" i="12" s="1"/>
  <c r="D496" i="12"/>
  <c r="F496" i="12" s="1"/>
  <c r="C497" i="12"/>
  <c r="E497" i="12" s="1"/>
  <c r="D497" i="12"/>
  <c r="F497" i="12" s="1"/>
  <c r="C498" i="12"/>
  <c r="E498" i="12" s="1"/>
  <c r="D498" i="12"/>
  <c r="F498" i="12" s="1"/>
  <c r="C499" i="12"/>
  <c r="E499" i="12" s="1"/>
  <c r="D499" i="12"/>
  <c r="F499" i="12" s="1"/>
  <c r="C500" i="12"/>
  <c r="E500" i="12" s="1"/>
  <c r="D500" i="12"/>
  <c r="F500" i="12" s="1"/>
  <c r="C501" i="12"/>
  <c r="E501" i="12" s="1"/>
  <c r="D501" i="12"/>
  <c r="F501" i="12" s="1"/>
  <c r="C502" i="12"/>
  <c r="E502" i="12" s="1"/>
  <c r="D502" i="12"/>
  <c r="F502" i="12" s="1"/>
  <c r="C503" i="12"/>
  <c r="E503" i="12" s="1"/>
  <c r="D503" i="12"/>
  <c r="F503" i="12" s="1"/>
  <c r="C504" i="12"/>
  <c r="E504" i="12" s="1"/>
  <c r="D504" i="12"/>
  <c r="F504" i="12" s="1"/>
  <c r="C505" i="12"/>
  <c r="E505" i="12" s="1"/>
  <c r="D505" i="12"/>
  <c r="F505" i="12" s="1"/>
  <c r="C506" i="12"/>
  <c r="E506" i="12" s="1"/>
  <c r="D506" i="12"/>
  <c r="F506" i="12" s="1"/>
  <c r="C507" i="12"/>
  <c r="E507" i="12" s="1"/>
  <c r="D507" i="12"/>
  <c r="F507" i="12" s="1"/>
  <c r="C508" i="12"/>
  <c r="E508" i="12" s="1"/>
  <c r="D508" i="12"/>
  <c r="F508" i="12" s="1"/>
  <c r="C509" i="12"/>
  <c r="E509" i="12" s="1"/>
  <c r="D509" i="12"/>
  <c r="F509" i="12" s="1"/>
  <c r="C510" i="12"/>
  <c r="E510" i="12" s="1"/>
  <c r="D510" i="12"/>
  <c r="F510" i="12" s="1"/>
  <c r="C511" i="12"/>
  <c r="E511" i="12" s="1"/>
  <c r="D511" i="12"/>
  <c r="F511" i="12" s="1"/>
  <c r="C512" i="12"/>
  <c r="E512" i="12" s="1"/>
  <c r="D512" i="12"/>
  <c r="F512" i="12" s="1"/>
  <c r="C513" i="12"/>
  <c r="E513" i="12" s="1"/>
  <c r="D513" i="12"/>
  <c r="F513" i="12" s="1"/>
  <c r="C514" i="12"/>
  <c r="E514" i="12" s="1"/>
  <c r="D514" i="12"/>
  <c r="F514" i="12" s="1"/>
  <c r="C515" i="12"/>
  <c r="E515" i="12" s="1"/>
  <c r="D515" i="12"/>
  <c r="F515" i="12" s="1"/>
  <c r="C516" i="12"/>
  <c r="E516" i="12" s="1"/>
  <c r="D516" i="12"/>
  <c r="F516" i="12" s="1"/>
  <c r="C517" i="12"/>
  <c r="E517" i="12" s="1"/>
  <c r="D517" i="12"/>
  <c r="F517" i="12" s="1"/>
  <c r="C518" i="12"/>
  <c r="E518" i="12" s="1"/>
  <c r="D518" i="12"/>
  <c r="F518" i="12" s="1"/>
  <c r="C519" i="12"/>
  <c r="E519" i="12" s="1"/>
  <c r="D519" i="12"/>
  <c r="F519" i="12" s="1"/>
  <c r="C520" i="12"/>
  <c r="E520" i="12" s="1"/>
  <c r="D520" i="12"/>
  <c r="F520" i="12" s="1"/>
  <c r="C521" i="12"/>
  <c r="E521" i="12" s="1"/>
  <c r="D521" i="12"/>
  <c r="F521" i="12" s="1"/>
  <c r="C522" i="12"/>
  <c r="E522" i="12" s="1"/>
  <c r="D522" i="12"/>
  <c r="F522" i="12" s="1"/>
  <c r="C523" i="12"/>
  <c r="E523" i="12" s="1"/>
  <c r="D523" i="12"/>
  <c r="F523" i="12" s="1"/>
  <c r="C524" i="12"/>
  <c r="E524" i="12" s="1"/>
  <c r="D524" i="12"/>
  <c r="F524" i="12" s="1"/>
  <c r="C525" i="12"/>
  <c r="E525" i="12" s="1"/>
  <c r="D525" i="12"/>
  <c r="F525" i="12" s="1"/>
  <c r="C526" i="12"/>
  <c r="E526" i="12" s="1"/>
  <c r="D526" i="12"/>
  <c r="F526" i="12" s="1"/>
  <c r="C527" i="12"/>
  <c r="E527" i="12" s="1"/>
  <c r="D527" i="12"/>
  <c r="F527" i="12" s="1"/>
  <c r="C528" i="12"/>
  <c r="E528" i="12" s="1"/>
  <c r="D528" i="12"/>
  <c r="F528" i="12" s="1"/>
  <c r="C529" i="12"/>
  <c r="E529" i="12" s="1"/>
  <c r="D529" i="12"/>
  <c r="F529" i="12" s="1"/>
  <c r="C530" i="12"/>
  <c r="E530" i="12" s="1"/>
  <c r="D530" i="12"/>
  <c r="F530" i="12" s="1"/>
  <c r="C531" i="12"/>
  <c r="E531" i="12" s="1"/>
  <c r="D531" i="12"/>
  <c r="F531" i="12" s="1"/>
  <c r="C532" i="12"/>
  <c r="E532" i="12" s="1"/>
  <c r="D532" i="12"/>
  <c r="F532" i="12" s="1"/>
  <c r="C533" i="12"/>
  <c r="E533" i="12" s="1"/>
  <c r="D533" i="12"/>
  <c r="F533" i="12" s="1"/>
  <c r="C534" i="12"/>
  <c r="E534" i="12" s="1"/>
  <c r="D534" i="12"/>
  <c r="F534" i="12" s="1"/>
  <c r="C535" i="12"/>
  <c r="E535" i="12" s="1"/>
  <c r="D535" i="12"/>
  <c r="F535" i="12" s="1"/>
  <c r="C536" i="12"/>
  <c r="E536" i="12" s="1"/>
  <c r="D536" i="12"/>
  <c r="F536" i="12" s="1"/>
  <c r="C537" i="12"/>
  <c r="E537" i="12" s="1"/>
  <c r="D537" i="12"/>
  <c r="F537" i="12" s="1"/>
  <c r="C538" i="12"/>
  <c r="E538" i="12" s="1"/>
  <c r="D538" i="12"/>
  <c r="F538" i="12" s="1"/>
  <c r="C539" i="12"/>
  <c r="E539" i="12" s="1"/>
  <c r="D539" i="12"/>
  <c r="F539" i="12" s="1"/>
  <c r="C540" i="12"/>
  <c r="E540" i="12" s="1"/>
  <c r="D540" i="12"/>
  <c r="F540" i="12" s="1"/>
  <c r="C541" i="12"/>
  <c r="E541" i="12" s="1"/>
  <c r="D541" i="12"/>
  <c r="F541" i="12" s="1"/>
  <c r="C542" i="12"/>
  <c r="E542" i="12" s="1"/>
  <c r="D542" i="12"/>
  <c r="F542" i="12" s="1"/>
  <c r="C543" i="12"/>
  <c r="E543" i="12" s="1"/>
  <c r="D543" i="12"/>
  <c r="F543" i="12" s="1"/>
  <c r="C544" i="12"/>
  <c r="E544" i="12" s="1"/>
  <c r="D544" i="12"/>
  <c r="F544" i="12" s="1"/>
  <c r="C545" i="12"/>
  <c r="E545" i="12" s="1"/>
  <c r="D545" i="12"/>
  <c r="F545" i="12" s="1"/>
  <c r="C546" i="12"/>
  <c r="E546" i="12" s="1"/>
  <c r="D546" i="12"/>
  <c r="F546" i="12" s="1"/>
  <c r="C547" i="12"/>
  <c r="E547" i="12" s="1"/>
  <c r="D547" i="12"/>
  <c r="F547" i="12" s="1"/>
  <c r="C548" i="12"/>
  <c r="E548" i="12" s="1"/>
  <c r="D548" i="12"/>
  <c r="F548" i="12" s="1"/>
  <c r="C549" i="12"/>
  <c r="E549" i="12" s="1"/>
  <c r="D549" i="12"/>
  <c r="F549" i="12" s="1"/>
  <c r="C550" i="12"/>
  <c r="E550" i="12" s="1"/>
  <c r="D550" i="12"/>
  <c r="F550" i="12" s="1"/>
  <c r="C551" i="12"/>
  <c r="E551" i="12" s="1"/>
  <c r="D551" i="12"/>
  <c r="F551" i="12" s="1"/>
  <c r="C552" i="12"/>
  <c r="E552" i="12" s="1"/>
  <c r="D552" i="12"/>
  <c r="F552" i="12" s="1"/>
  <c r="C553" i="12"/>
  <c r="E553" i="12" s="1"/>
  <c r="D553" i="12"/>
  <c r="F553" i="12" s="1"/>
  <c r="C554" i="12"/>
  <c r="E554" i="12" s="1"/>
  <c r="D554" i="12"/>
  <c r="F554" i="12" s="1"/>
  <c r="C555" i="12"/>
  <c r="E555" i="12" s="1"/>
  <c r="D555" i="12"/>
  <c r="F555" i="12" s="1"/>
  <c r="C556" i="12"/>
  <c r="E556" i="12" s="1"/>
  <c r="D556" i="12"/>
  <c r="F556" i="12" s="1"/>
  <c r="C557" i="12"/>
  <c r="E557" i="12" s="1"/>
  <c r="D557" i="12"/>
  <c r="F557" i="12" s="1"/>
  <c r="C558" i="12"/>
  <c r="E558" i="12" s="1"/>
  <c r="D558" i="12"/>
  <c r="F558" i="12" s="1"/>
  <c r="C559" i="12"/>
  <c r="E559" i="12" s="1"/>
  <c r="D559" i="12"/>
  <c r="F559" i="12" s="1"/>
  <c r="C560" i="12"/>
  <c r="E560" i="12" s="1"/>
  <c r="D560" i="12"/>
  <c r="F560" i="12" s="1"/>
  <c r="C561" i="12"/>
  <c r="E561" i="12" s="1"/>
  <c r="D561" i="12"/>
  <c r="F561" i="12" s="1"/>
  <c r="C562" i="12"/>
  <c r="E562" i="12" s="1"/>
  <c r="D562" i="12"/>
  <c r="F562" i="12" s="1"/>
  <c r="C563" i="12"/>
  <c r="E563" i="12" s="1"/>
  <c r="D563" i="12"/>
  <c r="F563" i="12" s="1"/>
  <c r="C564" i="12"/>
  <c r="E564" i="12" s="1"/>
  <c r="D564" i="12"/>
  <c r="F564" i="12" s="1"/>
  <c r="C565" i="12"/>
  <c r="E565" i="12" s="1"/>
  <c r="D565" i="12"/>
  <c r="F565" i="12" s="1"/>
  <c r="C566" i="12"/>
  <c r="E566" i="12" s="1"/>
  <c r="D566" i="12"/>
  <c r="F566" i="12" s="1"/>
  <c r="C567" i="12"/>
  <c r="E567" i="12" s="1"/>
  <c r="D567" i="12"/>
  <c r="F567" i="12" s="1"/>
  <c r="C568" i="12"/>
  <c r="E568" i="12" s="1"/>
  <c r="D568" i="12"/>
  <c r="F568" i="12" s="1"/>
  <c r="C569" i="12"/>
  <c r="E569" i="12" s="1"/>
  <c r="D569" i="12"/>
  <c r="F569" i="12" s="1"/>
  <c r="C570" i="12"/>
  <c r="E570" i="12" s="1"/>
  <c r="D570" i="12"/>
  <c r="F570" i="12" s="1"/>
  <c r="C571" i="12"/>
  <c r="E571" i="12" s="1"/>
  <c r="D571" i="12"/>
  <c r="F571" i="12" s="1"/>
  <c r="C572" i="12"/>
  <c r="E572" i="12" s="1"/>
  <c r="D572" i="12"/>
  <c r="F572" i="12" s="1"/>
  <c r="C573" i="12"/>
  <c r="E573" i="12" s="1"/>
  <c r="D573" i="12"/>
  <c r="F573" i="12" s="1"/>
  <c r="C574" i="12"/>
  <c r="E574" i="12" s="1"/>
  <c r="D574" i="12"/>
  <c r="F574" i="12" s="1"/>
  <c r="C575" i="12"/>
  <c r="E575" i="12" s="1"/>
  <c r="D575" i="12"/>
  <c r="F575" i="12" s="1"/>
  <c r="C576" i="12"/>
  <c r="E576" i="12" s="1"/>
  <c r="D576" i="12"/>
  <c r="F576" i="12" s="1"/>
  <c r="C577" i="12"/>
  <c r="E577" i="12" s="1"/>
  <c r="D577" i="12"/>
  <c r="F577" i="12" s="1"/>
  <c r="C578" i="12"/>
  <c r="E578" i="12" s="1"/>
  <c r="D578" i="12"/>
  <c r="F578" i="12" s="1"/>
  <c r="C579" i="12"/>
  <c r="E579" i="12" s="1"/>
  <c r="D579" i="12"/>
  <c r="F579" i="12" s="1"/>
  <c r="C580" i="12"/>
  <c r="E580" i="12" s="1"/>
  <c r="D580" i="12"/>
  <c r="F580" i="12" s="1"/>
  <c r="C581" i="12"/>
  <c r="E581" i="12" s="1"/>
  <c r="D581" i="12"/>
  <c r="F581" i="12" s="1"/>
  <c r="C582" i="12"/>
  <c r="E582" i="12" s="1"/>
  <c r="D582" i="12"/>
  <c r="F582" i="12" s="1"/>
  <c r="C583" i="12"/>
  <c r="E583" i="12" s="1"/>
  <c r="D583" i="12"/>
  <c r="F583" i="12" s="1"/>
  <c r="C584" i="12"/>
  <c r="E584" i="12" s="1"/>
  <c r="D584" i="12"/>
  <c r="F584" i="12" s="1"/>
  <c r="C585" i="12"/>
  <c r="E585" i="12" s="1"/>
  <c r="D585" i="12"/>
  <c r="F585" i="12" s="1"/>
  <c r="C586" i="12"/>
  <c r="E586" i="12" s="1"/>
  <c r="D586" i="12"/>
  <c r="F586" i="12" s="1"/>
  <c r="C587" i="12"/>
  <c r="E587" i="12" s="1"/>
  <c r="D587" i="12"/>
  <c r="F587" i="12" s="1"/>
  <c r="C588" i="12"/>
  <c r="E588" i="12" s="1"/>
  <c r="D588" i="12"/>
  <c r="F588" i="12" s="1"/>
  <c r="C589" i="12"/>
  <c r="E589" i="12" s="1"/>
  <c r="D589" i="12"/>
  <c r="F589" i="12" s="1"/>
  <c r="C590" i="12"/>
  <c r="E590" i="12" s="1"/>
  <c r="D590" i="12"/>
  <c r="F590" i="12" s="1"/>
  <c r="C591" i="12"/>
  <c r="E591" i="12" s="1"/>
  <c r="D591" i="12"/>
  <c r="F591" i="12" s="1"/>
  <c r="C592" i="12"/>
  <c r="E592" i="12" s="1"/>
  <c r="D592" i="12"/>
  <c r="F592" i="12" s="1"/>
  <c r="C593" i="12"/>
  <c r="E593" i="12" s="1"/>
  <c r="D593" i="12"/>
  <c r="F593" i="12" s="1"/>
  <c r="C594" i="12"/>
  <c r="E594" i="12" s="1"/>
  <c r="D594" i="12"/>
  <c r="F594" i="12" s="1"/>
  <c r="C595" i="12"/>
  <c r="E595" i="12" s="1"/>
  <c r="D595" i="12"/>
  <c r="F595" i="12" s="1"/>
  <c r="C596" i="12"/>
  <c r="E596" i="12" s="1"/>
  <c r="D596" i="12"/>
  <c r="F596" i="12" s="1"/>
  <c r="C597" i="12"/>
  <c r="E597" i="12" s="1"/>
  <c r="D597" i="12"/>
  <c r="F597" i="12" s="1"/>
  <c r="C598" i="12"/>
  <c r="E598" i="12" s="1"/>
  <c r="D598" i="12"/>
  <c r="F598" i="12" s="1"/>
  <c r="C599" i="12"/>
  <c r="E599" i="12" s="1"/>
  <c r="D599" i="12"/>
  <c r="F599" i="12" s="1"/>
  <c r="C600" i="12"/>
  <c r="E600" i="12" s="1"/>
  <c r="D600" i="12"/>
  <c r="F600" i="12" s="1"/>
  <c r="C601" i="12"/>
  <c r="E601" i="12" s="1"/>
  <c r="D601" i="12"/>
  <c r="F601" i="12" s="1"/>
  <c r="C602" i="12"/>
  <c r="E602" i="12" s="1"/>
  <c r="D602" i="12"/>
  <c r="F602" i="12" s="1"/>
  <c r="C603" i="12"/>
  <c r="E603" i="12" s="1"/>
  <c r="D603" i="12"/>
  <c r="F603" i="12" s="1"/>
  <c r="C604" i="12"/>
  <c r="E604" i="12" s="1"/>
  <c r="D604" i="12"/>
  <c r="F604" i="12" s="1"/>
  <c r="C605" i="12"/>
  <c r="E605" i="12" s="1"/>
  <c r="D605" i="12"/>
  <c r="F605" i="12" s="1"/>
  <c r="C606" i="12"/>
  <c r="E606" i="12" s="1"/>
  <c r="D606" i="12"/>
  <c r="F606" i="12" s="1"/>
  <c r="C607" i="12"/>
  <c r="E607" i="12" s="1"/>
  <c r="D607" i="12"/>
  <c r="F607" i="12" s="1"/>
  <c r="C608" i="12"/>
  <c r="E608" i="12" s="1"/>
  <c r="D608" i="12"/>
  <c r="F608" i="12" s="1"/>
  <c r="C609" i="12"/>
  <c r="E609" i="12" s="1"/>
  <c r="D609" i="12"/>
  <c r="F609" i="12" s="1"/>
  <c r="C610" i="12"/>
  <c r="E610" i="12" s="1"/>
  <c r="D610" i="12"/>
  <c r="F610" i="12" s="1"/>
  <c r="C611" i="12"/>
  <c r="E611" i="12" s="1"/>
  <c r="D611" i="12"/>
  <c r="F611" i="12" s="1"/>
  <c r="C612" i="12"/>
  <c r="E612" i="12" s="1"/>
  <c r="D612" i="12"/>
  <c r="F612" i="12" s="1"/>
  <c r="C613" i="12"/>
  <c r="E613" i="12" s="1"/>
  <c r="D613" i="12"/>
  <c r="F613" i="12" s="1"/>
  <c r="C614" i="12"/>
  <c r="E614" i="12" s="1"/>
  <c r="D614" i="12"/>
  <c r="F614" i="12" s="1"/>
  <c r="C615" i="12"/>
  <c r="E615" i="12" s="1"/>
  <c r="D615" i="12"/>
  <c r="F615" i="12" s="1"/>
  <c r="C616" i="12"/>
  <c r="E616" i="12" s="1"/>
  <c r="D616" i="12"/>
  <c r="F616" i="12" s="1"/>
  <c r="C617" i="12"/>
  <c r="E617" i="12" s="1"/>
  <c r="D617" i="12"/>
  <c r="F617" i="12" s="1"/>
  <c r="C618" i="12"/>
  <c r="E618" i="12" s="1"/>
  <c r="D618" i="12"/>
  <c r="F618" i="12" s="1"/>
  <c r="C619" i="12"/>
  <c r="E619" i="12" s="1"/>
  <c r="D619" i="12"/>
  <c r="F619" i="12" s="1"/>
  <c r="C620" i="12"/>
  <c r="E620" i="12" s="1"/>
  <c r="D620" i="12"/>
  <c r="F620" i="12" s="1"/>
  <c r="C621" i="12"/>
  <c r="E621" i="12" s="1"/>
  <c r="D621" i="12"/>
  <c r="F621" i="12" s="1"/>
  <c r="C622" i="12"/>
  <c r="E622" i="12" s="1"/>
  <c r="D622" i="12"/>
  <c r="F622" i="12" s="1"/>
  <c r="C623" i="12"/>
  <c r="E623" i="12" s="1"/>
  <c r="D623" i="12"/>
  <c r="F623" i="12" s="1"/>
  <c r="C624" i="12"/>
  <c r="E624" i="12" s="1"/>
  <c r="D624" i="12"/>
  <c r="F624" i="12" s="1"/>
  <c r="C625" i="12"/>
  <c r="E625" i="12" s="1"/>
  <c r="D625" i="12"/>
  <c r="F625" i="12" s="1"/>
  <c r="C626" i="12"/>
  <c r="E626" i="12" s="1"/>
  <c r="D626" i="12"/>
  <c r="F626" i="12" s="1"/>
  <c r="C627" i="12"/>
  <c r="E627" i="12" s="1"/>
  <c r="D627" i="12"/>
  <c r="F627" i="12" s="1"/>
  <c r="C628" i="12"/>
  <c r="E628" i="12" s="1"/>
  <c r="D628" i="12"/>
  <c r="F628" i="12" s="1"/>
  <c r="C629" i="12"/>
  <c r="E629" i="12" s="1"/>
  <c r="D629" i="12"/>
  <c r="F629" i="12" s="1"/>
  <c r="C630" i="12"/>
  <c r="E630" i="12" s="1"/>
  <c r="D630" i="12"/>
  <c r="F630" i="12" s="1"/>
  <c r="C631" i="12"/>
  <c r="E631" i="12" s="1"/>
  <c r="D631" i="12"/>
  <c r="F631" i="12" s="1"/>
  <c r="C632" i="12"/>
  <c r="E632" i="12" s="1"/>
  <c r="D632" i="12"/>
  <c r="F632" i="12" s="1"/>
  <c r="C633" i="12"/>
  <c r="E633" i="12" s="1"/>
  <c r="D633" i="12"/>
  <c r="F633" i="12" s="1"/>
  <c r="C634" i="12"/>
  <c r="E634" i="12" s="1"/>
  <c r="D634" i="12"/>
  <c r="F634" i="12" s="1"/>
  <c r="C635" i="12"/>
  <c r="E635" i="12" s="1"/>
  <c r="D635" i="12"/>
  <c r="F635" i="12" s="1"/>
  <c r="C636" i="12"/>
  <c r="E636" i="12" s="1"/>
  <c r="D636" i="12"/>
  <c r="F636" i="12" s="1"/>
  <c r="C637" i="12"/>
  <c r="E637" i="12" s="1"/>
  <c r="D637" i="12"/>
  <c r="F637" i="12" s="1"/>
  <c r="C638" i="12"/>
  <c r="E638" i="12" s="1"/>
  <c r="D638" i="12"/>
  <c r="F638" i="12" s="1"/>
  <c r="C639" i="12"/>
  <c r="E639" i="12" s="1"/>
  <c r="D639" i="12"/>
  <c r="F639" i="12" s="1"/>
  <c r="C640" i="12"/>
  <c r="E640" i="12" s="1"/>
  <c r="D640" i="12"/>
  <c r="F640" i="12" s="1"/>
  <c r="C641" i="12"/>
  <c r="E641" i="12" s="1"/>
  <c r="D641" i="12"/>
  <c r="F641" i="12" s="1"/>
  <c r="C642" i="12"/>
  <c r="E642" i="12" s="1"/>
  <c r="D642" i="12"/>
  <c r="F642" i="12" s="1"/>
  <c r="C643" i="12"/>
  <c r="E643" i="12" s="1"/>
  <c r="D643" i="12"/>
  <c r="F643" i="12" s="1"/>
  <c r="C644" i="12"/>
  <c r="E644" i="12" s="1"/>
  <c r="D644" i="12"/>
  <c r="F644" i="12" s="1"/>
  <c r="C645" i="12"/>
  <c r="E645" i="12" s="1"/>
  <c r="D645" i="12"/>
  <c r="F645" i="12" s="1"/>
  <c r="C646" i="12"/>
  <c r="E646" i="12" s="1"/>
  <c r="D646" i="12"/>
  <c r="F646" i="12" s="1"/>
  <c r="C647" i="12"/>
  <c r="E647" i="12" s="1"/>
  <c r="D647" i="12"/>
  <c r="F647" i="12" s="1"/>
  <c r="C648" i="12"/>
  <c r="E648" i="12" s="1"/>
  <c r="D648" i="12"/>
  <c r="F648" i="12" s="1"/>
  <c r="C649" i="12"/>
  <c r="E649" i="12" s="1"/>
  <c r="D649" i="12"/>
  <c r="F649" i="12" s="1"/>
  <c r="C650" i="12"/>
  <c r="E650" i="12" s="1"/>
  <c r="D650" i="12"/>
  <c r="F650" i="12" s="1"/>
  <c r="C651" i="12"/>
  <c r="E651" i="12" s="1"/>
  <c r="D651" i="12"/>
  <c r="F651" i="12" s="1"/>
  <c r="C652" i="12"/>
  <c r="E652" i="12" s="1"/>
  <c r="D652" i="12"/>
  <c r="F652" i="12" s="1"/>
  <c r="C653" i="12"/>
  <c r="E653" i="12" s="1"/>
  <c r="D653" i="12"/>
  <c r="F653" i="12" s="1"/>
  <c r="C654" i="12"/>
  <c r="E654" i="12" s="1"/>
  <c r="D654" i="12"/>
  <c r="F654" i="12" s="1"/>
  <c r="C655" i="12"/>
  <c r="E655" i="12" s="1"/>
  <c r="D655" i="12"/>
  <c r="F655" i="12" s="1"/>
  <c r="C656" i="12"/>
  <c r="E656" i="12" s="1"/>
  <c r="D656" i="12"/>
  <c r="F656" i="12" s="1"/>
  <c r="C657" i="12"/>
  <c r="E657" i="12" s="1"/>
  <c r="D657" i="12"/>
  <c r="F657" i="12" s="1"/>
  <c r="C658" i="12"/>
  <c r="E658" i="12" s="1"/>
  <c r="D658" i="12"/>
  <c r="F658" i="12" s="1"/>
  <c r="C659" i="12"/>
  <c r="E659" i="12" s="1"/>
  <c r="D659" i="12"/>
  <c r="F659" i="12" s="1"/>
  <c r="C660" i="12"/>
  <c r="E660" i="12" s="1"/>
  <c r="D660" i="12"/>
  <c r="F660" i="12" s="1"/>
  <c r="C661" i="12"/>
  <c r="E661" i="12" s="1"/>
  <c r="D661" i="12"/>
  <c r="F661" i="12" s="1"/>
  <c r="C662" i="12"/>
  <c r="E662" i="12" s="1"/>
  <c r="D662" i="12"/>
  <c r="F662" i="12" s="1"/>
  <c r="C663" i="12"/>
  <c r="E663" i="12" s="1"/>
  <c r="D663" i="12"/>
  <c r="F663" i="12" s="1"/>
  <c r="C664" i="12"/>
  <c r="E664" i="12" s="1"/>
  <c r="D664" i="12"/>
  <c r="F664" i="12" s="1"/>
  <c r="C665" i="12"/>
  <c r="E665" i="12" s="1"/>
  <c r="D665" i="12"/>
  <c r="F665" i="12" s="1"/>
  <c r="C666" i="12"/>
  <c r="E666" i="12" s="1"/>
  <c r="D666" i="12"/>
  <c r="F666" i="12" s="1"/>
  <c r="C667" i="12"/>
  <c r="E667" i="12" s="1"/>
  <c r="D667" i="12"/>
  <c r="F667" i="12" s="1"/>
  <c r="C668" i="12"/>
  <c r="E668" i="12" s="1"/>
  <c r="D668" i="12"/>
  <c r="F668" i="12" s="1"/>
  <c r="C669" i="12"/>
  <c r="E669" i="12" s="1"/>
  <c r="D669" i="12"/>
  <c r="F669" i="12" s="1"/>
  <c r="C670" i="12"/>
  <c r="E670" i="12" s="1"/>
  <c r="D670" i="12"/>
  <c r="F670" i="12" s="1"/>
  <c r="C671" i="12"/>
  <c r="E671" i="12" s="1"/>
  <c r="D671" i="12"/>
  <c r="F671" i="12" s="1"/>
  <c r="C672" i="12"/>
  <c r="E672" i="12" s="1"/>
  <c r="D672" i="12"/>
  <c r="F672" i="12" s="1"/>
  <c r="C673" i="12"/>
  <c r="E673" i="12" s="1"/>
  <c r="D673" i="12"/>
  <c r="F673" i="12" s="1"/>
  <c r="C674" i="12"/>
  <c r="E674" i="12" s="1"/>
  <c r="D674" i="12"/>
  <c r="F674" i="12" s="1"/>
  <c r="C675" i="12"/>
  <c r="E675" i="12" s="1"/>
  <c r="D675" i="12"/>
  <c r="F675" i="12" s="1"/>
  <c r="C676" i="12"/>
  <c r="E676" i="12" s="1"/>
  <c r="D676" i="12"/>
  <c r="F676" i="12" s="1"/>
  <c r="C677" i="12"/>
  <c r="E677" i="12" s="1"/>
  <c r="D677" i="12"/>
  <c r="F677" i="12" s="1"/>
  <c r="C678" i="12"/>
  <c r="E678" i="12" s="1"/>
  <c r="D678" i="12"/>
  <c r="F678" i="12" s="1"/>
  <c r="C679" i="12"/>
  <c r="E679" i="12" s="1"/>
  <c r="D679" i="12"/>
  <c r="F679" i="12" s="1"/>
  <c r="C680" i="12"/>
  <c r="E680" i="12" s="1"/>
  <c r="D680" i="12"/>
  <c r="F680" i="12" s="1"/>
  <c r="C681" i="12"/>
  <c r="E681" i="12" s="1"/>
  <c r="D681" i="12"/>
  <c r="F681" i="12" s="1"/>
  <c r="C682" i="12"/>
  <c r="E682" i="12" s="1"/>
  <c r="D682" i="12"/>
  <c r="F682" i="12" s="1"/>
  <c r="C683" i="12"/>
  <c r="E683" i="12" s="1"/>
  <c r="D683" i="12"/>
  <c r="F683" i="12" s="1"/>
  <c r="C684" i="12"/>
  <c r="E684" i="12" s="1"/>
  <c r="D684" i="12"/>
  <c r="F684" i="12" s="1"/>
  <c r="C685" i="12"/>
  <c r="E685" i="12" s="1"/>
  <c r="D685" i="12"/>
  <c r="F685" i="12" s="1"/>
  <c r="C686" i="12"/>
  <c r="E686" i="12" s="1"/>
  <c r="D686" i="12"/>
  <c r="F686" i="12" s="1"/>
  <c r="C687" i="12"/>
  <c r="E687" i="12" s="1"/>
  <c r="D687" i="12"/>
  <c r="F687" i="12" s="1"/>
  <c r="C688" i="12"/>
  <c r="E688" i="12" s="1"/>
  <c r="D688" i="12"/>
  <c r="F688" i="12" s="1"/>
  <c r="C689" i="12"/>
  <c r="E689" i="12" s="1"/>
  <c r="D689" i="12"/>
  <c r="F689" i="12" s="1"/>
  <c r="C690" i="12"/>
  <c r="E690" i="12" s="1"/>
  <c r="D690" i="12"/>
  <c r="F690" i="12" s="1"/>
  <c r="C691" i="12"/>
  <c r="E691" i="12" s="1"/>
  <c r="D691" i="12"/>
  <c r="F691" i="12" s="1"/>
  <c r="C692" i="12"/>
  <c r="E692" i="12" s="1"/>
  <c r="D692" i="12"/>
  <c r="F692" i="12" s="1"/>
  <c r="C693" i="12"/>
  <c r="E693" i="12" s="1"/>
  <c r="D693" i="12"/>
  <c r="F693" i="12" s="1"/>
  <c r="C694" i="12"/>
  <c r="E694" i="12" s="1"/>
  <c r="D694" i="12"/>
  <c r="F694" i="12" s="1"/>
  <c r="C695" i="12"/>
  <c r="E695" i="12" s="1"/>
  <c r="D695" i="12"/>
  <c r="F695" i="12" s="1"/>
  <c r="C696" i="12"/>
  <c r="E696" i="12" s="1"/>
  <c r="D696" i="12"/>
  <c r="F696" i="12" s="1"/>
  <c r="C697" i="12"/>
  <c r="E697" i="12" s="1"/>
  <c r="D697" i="12"/>
  <c r="F697" i="12" s="1"/>
  <c r="C698" i="12"/>
  <c r="E698" i="12" s="1"/>
  <c r="D698" i="12"/>
  <c r="F698" i="12" s="1"/>
  <c r="C699" i="12"/>
  <c r="E699" i="12" s="1"/>
  <c r="D699" i="12"/>
  <c r="F699" i="12" s="1"/>
  <c r="C700" i="12"/>
  <c r="E700" i="12" s="1"/>
  <c r="D700" i="12"/>
  <c r="F700" i="12" s="1"/>
  <c r="C701" i="12"/>
  <c r="E701" i="12" s="1"/>
  <c r="D701" i="12"/>
  <c r="F701" i="12" s="1"/>
  <c r="C702" i="12"/>
  <c r="E702" i="12" s="1"/>
  <c r="D702" i="12"/>
  <c r="F702" i="12" s="1"/>
  <c r="C703" i="12"/>
  <c r="E703" i="12" s="1"/>
  <c r="D703" i="12"/>
  <c r="F703" i="12" s="1"/>
  <c r="C704" i="12"/>
  <c r="E704" i="12" s="1"/>
  <c r="D704" i="12"/>
  <c r="F704" i="12" s="1"/>
  <c r="C705" i="12"/>
  <c r="E705" i="12" s="1"/>
  <c r="D705" i="12"/>
  <c r="F705" i="12" s="1"/>
  <c r="C706" i="12"/>
  <c r="E706" i="12" s="1"/>
  <c r="D706" i="12"/>
  <c r="F706" i="12" s="1"/>
  <c r="C707" i="12"/>
  <c r="E707" i="12" s="1"/>
  <c r="D707" i="12"/>
  <c r="F707" i="12" s="1"/>
  <c r="C708" i="12"/>
  <c r="E708" i="12" s="1"/>
  <c r="D708" i="12"/>
  <c r="F708" i="12" s="1"/>
  <c r="C709" i="12"/>
  <c r="E709" i="12" s="1"/>
  <c r="D709" i="12"/>
  <c r="F709" i="12" s="1"/>
  <c r="C710" i="12"/>
  <c r="E710" i="12" s="1"/>
  <c r="D710" i="12"/>
  <c r="F710" i="12" s="1"/>
  <c r="C711" i="12"/>
  <c r="E711" i="12" s="1"/>
  <c r="D711" i="12"/>
  <c r="F711" i="12" s="1"/>
  <c r="C712" i="12"/>
  <c r="E712" i="12" s="1"/>
  <c r="D712" i="12"/>
  <c r="F712" i="12" s="1"/>
  <c r="C713" i="12"/>
  <c r="E713" i="12" s="1"/>
  <c r="D713" i="12"/>
  <c r="F713" i="12" s="1"/>
  <c r="C714" i="12"/>
  <c r="E714" i="12" s="1"/>
  <c r="D714" i="12"/>
  <c r="F714" i="12" s="1"/>
  <c r="C715" i="12"/>
  <c r="E715" i="12" s="1"/>
  <c r="D715" i="12"/>
  <c r="F715" i="12" s="1"/>
  <c r="C716" i="12"/>
  <c r="E716" i="12" s="1"/>
  <c r="D716" i="12"/>
  <c r="F716" i="12" s="1"/>
  <c r="C717" i="12"/>
  <c r="E717" i="12" s="1"/>
  <c r="D717" i="12"/>
  <c r="F717" i="12" s="1"/>
  <c r="C718" i="12"/>
  <c r="E718" i="12" s="1"/>
  <c r="D718" i="12"/>
  <c r="F718" i="12" s="1"/>
  <c r="C719" i="12"/>
  <c r="E719" i="12" s="1"/>
  <c r="D719" i="12"/>
  <c r="F719" i="12" s="1"/>
  <c r="C720" i="12"/>
  <c r="E720" i="12" s="1"/>
  <c r="D720" i="12"/>
  <c r="F720" i="12" s="1"/>
  <c r="C721" i="12"/>
  <c r="E721" i="12" s="1"/>
  <c r="D721" i="12"/>
  <c r="F721" i="12" s="1"/>
  <c r="C722" i="12"/>
  <c r="E722" i="12" s="1"/>
  <c r="D722" i="12"/>
  <c r="F722" i="12" s="1"/>
  <c r="C723" i="12"/>
  <c r="E723" i="12" s="1"/>
  <c r="D723" i="12"/>
  <c r="F723" i="12" s="1"/>
  <c r="C724" i="12"/>
  <c r="E724" i="12" s="1"/>
  <c r="D724" i="12"/>
  <c r="F724" i="12" s="1"/>
  <c r="C725" i="12"/>
  <c r="E725" i="12" s="1"/>
  <c r="D725" i="12"/>
  <c r="F725" i="12" s="1"/>
  <c r="C726" i="12"/>
  <c r="E726" i="12" s="1"/>
  <c r="D726" i="12"/>
  <c r="F726" i="12" s="1"/>
  <c r="C727" i="12"/>
  <c r="E727" i="12" s="1"/>
  <c r="D727" i="12"/>
  <c r="F727" i="12" s="1"/>
  <c r="C728" i="12"/>
  <c r="E728" i="12" s="1"/>
  <c r="D728" i="12"/>
  <c r="F728" i="12" s="1"/>
  <c r="C729" i="12"/>
  <c r="E729" i="12" s="1"/>
  <c r="D729" i="12"/>
  <c r="F729" i="12" s="1"/>
  <c r="D2" i="12"/>
  <c r="F2" i="12" s="1"/>
  <c r="C2" i="12"/>
  <c r="E2" i="12" s="1"/>
  <c r="K727" i="12" l="1"/>
  <c r="K726" i="12"/>
  <c r="K725" i="12"/>
  <c r="K724" i="12"/>
  <c r="K723" i="12"/>
  <c r="K721" i="12"/>
  <c r="K720" i="12"/>
  <c r="K719" i="12"/>
  <c r="K718" i="12"/>
  <c r="K717" i="12"/>
  <c r="K716" i="12"/>
  <c r="K715" i="12"/>
  <c r="K714" i="12"/>
  <c r="K713" i="12"/>
  <c r="K712" i="12"/>
  <c r="K711" i="12"/>
  <c r="K710" i="12"/>
  <c r="K709" i="12"/>
  <c r="K704" i="12"/>
  <c r="K703" i="12"/>
  <c r="K702" i="12"/>
  <c r="K701" i="12"/>
  <c r="K700" i="12"/>
  <c r="K699" i="12"/>
  <c r="K698" i="12"/>
  <c r="K693" i="12"/>
  <c r="K692" i="12"/>
  <c r="K691" i="12"/>
  <c r="K690" i="12"/>
  <c r="K689" i="12"/>
  <c r="K688" i="12"/>
  <c r="K687" i="12"/>
  <c r="K686" i="12"/>
  <c r="K685" i="12"/>
  <c r="K684" i="12"/>
  <c r="K683" i="12"/>
  <c r="K682" i="12"/>
  <c r="K681" i="12"/>
  <c r="K680" i="12"/>
  <c r="K679" i="12"/>
  <c r="K678" i="12"/>
  <c r="K677" i="12"/>
  <c r="K676" i="12"/>
  <c r="K675" i="12"/>
  <c r="K674" i="12"/>
  <c r="K673" i="12"/>
  <c r="K672" i="12"/>
  <c r="K671" i="12"/>
  <c r="K670" i="12"/>
  <c r="K669" i="12"/>
  <c r="K666" i="12"/>
  <c r="K665" i="12"/>
  <c r="K664" i="12"/>
  <c r="K663" i="12"/>
  <c r="K660" i="12"/>
  <c r="K659" i="12"/>
  <c r="K658" i="12"/>
  <c r="K657" i="12"/>
  <c r="K656" i="12"/>
  <c r="K639" i="12"/>
  <c r="K638" i="12"/>
  <c r="K637" i="12"/>
  <c r="K636" i="12"/>
  <c r="K635" i="12"/>
  <c r="K634" i="12"/>
  <c r="K633" i="12"/>
  <c r="K632" i="12"/>
  <c r="K631" i="12"/>
  <c r="K630" i="12"/>
  <c r="K628" i="12"/>
  <c r="K627" i="12"/>
  <c r="K624" i="12"/>
  <c r="K623" i="12"/>
  <c r="K622" i="12"/>
  <c r="K621" i="12"/>
  <c r="K620" i="12"/>
  <c r="K619" i="12"/>
  <c r="K618" i="12"/>
  <c r="K617" i="12"/>
  <c r="K616" i="12"/>
  <c r="K615" i="12"/>
  <c r="K614" i="12"/>
  <c r="K613" i="12"/>
  <c r="K604" i="12"/>
  <c r="K589" i="12"/>
  <c r="K588" i="12"/>
  <c r="K577" i="12"/>
  <c r="K576" i="12"/>
  <c r="K568" i="12"/>
  <c r="K567" i="12"/>
  <c r="K566" i="12"/>
  <c r="K565" i="12"/>
  <c r="K564" i="12"/>
  <c r="K563" i="12"/>
  <c r="K562" i="12"/>
  <c r="K561" i="12"/>
  <c r="K560" i="12"/>
  <c r="K559" i="12"/>
  <c r="K558" i="12"/>
  <c r="K557" i="12"/>
  <c r="K556" i="12"/>
  <c r="K552" i="12"/>
  <c r="K551" i="12"/>
  <c r="K550" i="12"/>
  <c r="K549" i="12"/>
  <c r="K548" i="12"/>
  <c r="K547" i="12"/>
  <c r="K546" i="12"/>
  <c r="K545" i="12"/>
  <c r="K544" i="12"/>
  <c r="K543" i="12"/>
  <c r="K542" i="12"/>
  <c r="K541" i="12"/>
  <c r="K540" i="12"/>
  <c r="K539" i="12"/>
  <c r="K535" i="12"/>
  <c r="K534" i="12"/>
  <c r="K533" i="12"/>
  <c r="K532" i="12"/>
  <c r="K531" i="12"/>
  <c r="K530" i="12"/>
  <c r="K529" i="12"/>
  <c r="K528" i="12"/>
  <c r="K527" i="12"/>
  <c r="K526" i="12"/>
  <c r="K525" i="12"/>
  <c r="K524" i="12"/>
  <c r="K523" i="12"/>
  <c r="K522" i="12"/>
  <c r="K521" i="12"/>
  <c r="K520" i="12"/>
  <c r="K519" i="12"/>
  <c r="K516" i="12"/>
  <c r="K515" i="12"/>
  <c r="K514" i="12"/>
  <c r="K513" i="12"/>
  <c r="K512" i="12"/>
  <c r="K511" i="12"/>
  <c r="K510" i="12"/>
  <c r="K509" i="12"/>
  <c r="K508" i="12"/>
  <c r="K507" i="12"/>
  <c r="K506" i="12"/>
  <c r="K505" i="12"/>
  <c r="K504" i="12"/>
  <c r="K503" i="12"/>
  <c r="K502" i="12"/>
  <c r="K501" i="12"/>
  <c r="K416" i="12"/>
  <c r="K415" i="12"/>
  <c r="K414" i="12"/>
  <c r="K413" i="12"/>
  <c r="K412" i="12"/>
  <c r="K411" i="12"/>
  <c r="K410" i="12"/>
  <c r="K409" i="12"/>
  <c r="K408" i="12"/>
  <c r="K407" i="12"/>
  <c r="K406" i="12"/>
  <c r="K405" i="12"/>
  <c r="K392" i="12"/>
  <c r="K391" i="12"/>
  <c r="K390" i="12"/>
  <c r="K389" i="12"/>
  <c r="K388" i="12"/>
  <c r="K387" i="12"/>
  <c r="K386" i="12"/>
  <c r="K385" i="12"/>
  <c r="K384" i="12"/>
  <c r="K383" i="12"/>
  <c r="K372" i="12"/>
  <c r="K371" i="12"/>
  <c r="K370" i="12"/>
  <c r="K369" i="12"/>
  <c r="K368" i="12"/>
  <c r="K367" i="12"/>
  <c r="K366" i="12"/>
  <c r="K365" i="12"/>
  <c r="K364" i="12"/>
  <c r="K363" i="12"/>
  <c r="K362" i="12"/>
  <c r="K361" i="12"/>
  <c r="K344" i="12"/>
  <c r="K343" i="12"/>
  <c r="K342" i="12"/>
  <c r="K341" i="12"/>
  <c r="K340" i="12"/>
  <c r="K339" i="12"/>
  <c r="K338" i="12"/>
  <c r="K337" i="12"/>
  <c r="K324" i="12"/>
  <c r="K323" i="12"/>
  <c r="K322" i="12"/>
  <c r="K321" i="12"/>
  <c r="K320" i="12"/>
  <c r="K319" i="12"/>
  <c r="K318" i="12"/>
  <c r="K317" i="12"/>
  <c r="K316" i="12"/>
  <c r="K315" i="12"/>
  <c r="K314" i="12"/>
  <c r="K313" i="12"/>
  <c r="K312" i="12"/>
  <c r="K311" i="12"/>
  <c r="K310" i="12"/>
  <c r="K309" i="12"/>
  <c r="K308" i="12"/>
  <c r="K307" i="12"/>
  <c r="K306" i="12"/>
  <c r="K305" i="12"/>
  <c r="K297" i="12"/>
  <c r="K296" i="12"/>
  <c r="K295" i="12"/>
  <c r="K294" i="12"/>
  <c r="K293" i="12"/>
  <c r="K292" i="12"/>
  <c r="K291" i="12"/>
  <c r="K290" i="12"/>
  <c r="K289" i="12"/>
  <c r="K288" i="12"/>
  <c r="K287" i="12"/>
  <c r="K286" i="12"/>
  <c r="K285" i="12"/>
  <c r="K284" i="12"/>
  <c r="K283" i="12"/>
  <c r="K282" i="12"/>
  <c r="K281" i="12"/>
  <c r="K280" i="12"/>
  <c r="K279" i="12"/>
  <c r="K278" i="12"/>
  <c r="K277" i="12"/>
  <c r="K276" i="12"/>
  <c r="K275" i="12"/>
  <c r="K274" i="12"/>
  <c r="K273" i="12"/>
  <c r="K272" i="12"/>
  <c r="K271" i="12"/>
  <c r="K270" i="12"/>
  <c r="K269" i="12"/>
  <c r="K268" i="12"/>
  <c r="K267" i="12"/>
  <c r="K266" i="12"/>
  <c r="K265" i="12"/>
  <c r="K264" i="12"/>
  <c r="K263" i="12"/>
  <c r="K262" i="12"/>
  <c r="K261" i="12"/>
  <c r="K260" i="12"/>
  <c r="K259" i="12"/>
  <c r="K258" i="12"/>
  <c r="K255" i="12"/>
  <c r="K254" i="12"/>
  <c r="K253" i="12"/>
  <c r="K252" i="12"/>
  <c r="K251" i="12"/>
  <c r="K250" i="12"/>
  <c r="K249" i="12"/>
  <c r="K248" i="12"/>
  <c r="K247" i="12"/>
  <c r="K246" i="12"/>
  <c r="K245" i="12"/>
  <c r="K244" i="12"/>
  <c r="K243" i="12"/>
  <c r="K242" i="12"/>
  <c r="K241" i="12"/>
  <c r="K240" i="12"/>
  <c r="K239" i="12"/>
  <c r="K238" i="12"/>
  <c r="K237" i="12"/>
  <c r="K236" i="12"/>
  <c r="K235" i="12"/>
  <c r="K234" i="12"/>
  <c r="K233" i="12"/>
  <c r="K232" i="12"/>
  <c r="K231" i="12"/>
  <c r="K230" i="12"/>
  <c r="K229" i="12"/>
  <c r="K228" i="12"/>
  <c r="K227" i="12"/>
  <c r="K226" i="12"/>
  <c r="K225" i="12"/>
  <c r="K224" i="12"/>
  <c r="K223" i="12"/>
  <c r="K222" i="12"/>
  <c r="K221" i="12"/>
  <c r="K220" i="12"/>
  <c r="K219" i="12"/>
  <c r="K218" i="12"/>
  <c r="K217" i="12"/>
  <c r="K216" i="12"/>
  <c r="K215" i="12"/>
  <c r="K214" i="12"/>
  <c r="K213" i="12"/>
  <c r="K212" i="12"/>
  <c r="K211" i="12"/>
  <c r="K210" i="12"/>
  <c r="K209" i="12"/>
  <c r="K208" i="12"/>
  <c r="K207" i="12"/>
  <c r="K206" i="12"/>
  <c r="K205" i="12"/>
  <c r="K204" i="12"/>
  <c r="K203" i="12"/>
  <c r="K202" i="12"/>
  <c r="K201" i="12"/>
  <c r="K200" i="12"/>
  <c r="K199" i="12"/>
  <c r="K198" i="12"/>
  <c r="K197" i="12"/>
  <c r="K195" i="12"/>
  <c r="K194" i="12"/>
  <c r="K193" i="12"/>
  <c r="K192" i="12"/>
  <c r="K191" i="12"/>
  <c r="K190" i="12"/>
  <c r="K188" i="12"/>
  <c r="K187" i="12"/>
  <c r="K186" i="12"/>
  <c r="K185" i="12"/>
  <c r="K184" i="12"/>
  <c r="K180" i="12"/>
  <c r="K41" i="12"/>
  <c r="K40" i="12"/>
  <c r="K39" i="12"/>
  <c r="K38" i="12"/>
  <c r="K37" i="12"/>
  <c r="K36" i="12"/>
  <c r="K35" i="12"/>
  <c r="K15" i="12"/>
  <c r="K14" i="12"/>
  <c r="L632" i="12" l="1"/>
  <c r="M632" i="12" s="1"/>
  <c r="L618" i="12"/>
  <c r="M618" i="12" s="1"/>
  <c r="L566" i="12"/>
  <c r="M566" i="12" s="1"/>
  <c r="L557" i="12"/>
  <c r="M557" i="12" s="1"/>
  <c r="L522" i="12"/>
  <c r="M522" i="12" s="1"/>
  <c r="L516" i="12"/>
  <c r="M516" i="12" s="1"/>
  <c r="L514" i="12"/>
  <c r="M514" i="12" s="1"/>
  <c r="L509" i="12"/>
  <c r="M509" i="12" s="1"/>
  <c r="L414" i="12"/>
  <c r="M414" i="12" s="1"/>
  <c r="L413" i="12"/>
  <c r="M413" i="12" s="1"/>
  <c r="L410" i="12"/>
  <c r="M410" i="12" s="1"/>
  <c r="L387" i="12"/>
  <c r="M387" i="12" s="1"/>
  <c r="L385" i="12"/>
  <c r="M385" i="12" s="1"/>
  <c r="L321" i="12"/>
  <c r="M321" i="12" s="1"/>
  <c r="L314" i="12"/>
  <c r="M314" i="12" s="1"/>
  <c r="L312" i="12"/>
  <c r="M312" i="12" s="1"/>
  <c r="L310" i="12"/>
  <c r="M310" i="12" s="1"/>
  <c r="L308" i="12"/>
  <c r="M308" i="12" s="1"/>
  <c r="L284" i="12"/>
  <c r="M284" i="12" s="1"/>
  <c r="L280" i="12"/>
  <c r="M280" i="12" s="1"/>
  <c r="L279" i="12"/>
  <c r="M279" i="12" s="1"/>
  <c r="L271" i="12"/>
  <c r="M271" i="12" s="1"/>
  <c r="L232" i="12"/>
  <c r="M232" i="12" s="1"/>
  <c r="L229" i="12"/>
  <c r="M229" i="12" s="1"/>
  <c r="L226" i="12"/>
  <c r="M226" i="12" s="1"/>
  <c r="L223" i="12"/>
  <c r="M223" i="12" s="1"/>
  <c r="L207" i="12"/>
  <c r="M207" i="12" s="1"/>
  <c r="L191" i="12"/>
  <c r="M191" i="12" s="1"/>
  <c r="L184" i="12"/>
  <c r="M184" i="12" s="1"/>
  <c r="L37" i="12"/>
  <c r="M37" i="12" s="1"/>
  <c r="L36" i="12"/>
  <c r="M36" i="12" s="1"/>
  <c r="L14" i="12"/>
  <c r="M14" i="12" s="1"/>
  <c r="L727" i="12"/>
  <c r="M727" i="12" s="1"/>
  <c r="L726" i="12"/>
  <c r="M726" i="12" s="1"/>
  <c r="L725" i="12"/>
  <c r="M725" i="12" s="1"/>
  <c r="L724" i="12"/>
  <c r="M724" i="12" s="1"/>
  <c r="L723" i="12"/>
  <c r="M723" i="12" s="1"/>
  <c r="L721" i="12"/>
  <c r="M721" i="12" s="1"/>
  <c r="L720" i="12"/>
  <c r="M720" i="12" s="1"/>
  <c r="L719" i="12"/>
  <c r="M719" i="12" s="1"/>
  <c r="L718" i="12"/>
  <c r="M718" i="12" s="1"/>
  <c r="L717" i="12"/>
  <c r="M717" i="12" s="1"/>
  <c r="L716" i="12"/>
  <c r="M716" i="12" s="1"/>
  <c r="L715" i="12"/>
  <c r="M715" i="12" s="1"/>
  <c r="L714" i="12"/>
  <c r="M714" i="12" s="1"/>
  <c r="L713" i="12"/>
  <c r="M713" i="12" s="1"/>
  <c r="L712" i="12"/>
  <c r="M712" i="12" s="1"/>
  <c r="L711" i="12"/>
  <c r="M711" i="12" s="1"/>
  <c r="L710" i="12"/>
  <c r="M710" i="12" s="1"/>
  <c r="L709" i="12"/>
  <c r="M709" i="12" s="1"/>
  <c r="L704" i="12"/>
  <c r="M704" i="12" s="1"/>
  <c r="L703" i="12"/>
  <c r="M703" i="12" s="1"/>
  <c r="L702" i="12"/>
  <c r="M702" i="12" s="1"/>
  <c r="L701" i="12"/>
  <c r="M701" i="12" s="1"/>
  <c r="L700" i="12"/>
  <c r="M700" i="12" s="1"/>
  <c r="L699" i="12"/>
  <c r="M699" i="12" s="1"/>
  <c r="L698" i="12"/>
  <c r="M698" i="12" s="1"/>
  <c r="L693" i="12"/>
  <c r="M693" i="12" s="1"/>
  <c r="L692" i="12"/>
  <c r="M692" i="12" s="1"/>
  <c r="L691" i="12"/>
  <c r="M691" i="12" s="1"/>
  <c r="L690" i="12"/>
  <c r="M690" i="12" s="1"/>
  <c r="L689" i="12"/>
  <c r="M689" i="12" s="1"/>
  <c r="L688" i="12"/>
  <c r="M688" i="12" s="1"/>
  <c r="L687" i="12"/>
  <c r="M687" i="12" s="1"/>
  <c r="L686" i="12"/>
  <c r="M686" i="12" s="1"/>
  <c r="L685" i="12"/>
  <c r="M685" i="12" s="1"/>
  <c r="L684" i="12"/>
  <c r="M684" i="12" s="1"/>
  <c r="L683" i="12"/>
  <c r="M683" i="12" s="1"/>
  <c r="L682" i="12"/>
  <c r="M682" i="12" s="1"/>
  <c r="L681" i="12"/>
  <c r="M681" i="12" s="1"/>
  <c r="L680" i="12"/>
  <c r="M680" i="12" s="1"/>
  <c r="L679" i="12"/>
  <c r="M679" i="12" s="1"/>
  <c r="L678" i="12"/>
  <c r="M678" i="12" s="1"/>
  <c r="L677" i="12"/>
  <c r="M677" i="12" s="1"/>
  <c r="L676" i="12"/>
  <c r="M676" i="12" s="1"/>
  <c r="L675" i="12"/>
  <c r="M675" i="12" s="1"/>
  <c r="L674" i="12"/>
  <c r="M674" i="12" s="1"/>
  <c r="L673" i="12"/>
  <c r="M673" i="12" s="1"/>
  <c r="L672" i="12"/>
  <c r="M672" i="12" s="1"/>
  <c r="L671" i="12"/>
  <c r="M671" i="12" s="1"/>
  <c r="L670" i="12"/>
  <c r="M670" i="12" s="1"/>
  <c r="L669" i="12"/>
  <c r="M669" i="12" s="1"/>
  <c r="L666" i="12"/>
  <c r="M666" i="12" s="1"/>
  <c r="L665" i="12"/>
  <c r="M665" i="12" s="1"/>
  <c r="L664" i="12"/>
  <c r="M664" i="12" s="1"/>
  <c r="L663" i="12"/>
  <c r="M663" i="12" s="1"/>
  <c r="M662" i="12"/>
  <c r="M661" i="12"/>
  <c r="L660" i="12"/>
  <c r="M660" i="12" s="1"/>
  <c r="L659" i="12"/>
  <c r="M659" i="12" s="1"/>
  <c r="L658" i="12"/>
  <c r="M658" i="12" s="1"/>
  <c r="L657" i="12"/>
  <c r="M657" i="12" s="1"/>
  <c r="L656" i="12"/>
  <c r="M656" i="12" s="1"/>
  <c r="L639" i="12"/>
  <c r="M639" i="12" s="1"/>
  <c r="L638" i="12"/>
  <c r="M638" i="12" s="1"/>
  <c r="L637" i="12"/>
  <c r="M637" i="12" s="1"/>
  <c r="L636" i="12"/>
  <c r="M636" i="12" s="1"/>
  <c r="L635" i="12"/>
  <c r="M635" i="12" s="1"/>
  <c r="L634" i="12"/>
  <c r="M634" i="12" s="1"/>
  <c r="L633" i="12"/>
  <c r="M633" i="12" s="1"/>
  <c r="L631" i="12"/>
  <c r="M631" i="12" s="1"/>
  <c r="L630" i="12"/>
  <c r="M630" i="12" s="1"/>
  <c r="L628" i="12"/>
  <c r="M628" i="12" s="1"/>
  <c r="L627" i="12"/>
  <c r="M627" i="12" s="1"/>
  <c r="L624" i="12"/>
  <c r="M624" i="12" s="1"/>
  <c r="L623" i="12"/>
  <c r="M623" i="12" s="1"/>
  <c r="L622" i="12"/>
  <c r="M622" i="12" s="1"/>
  <c r="L621" i="12"/>
  <c r="M621" i="12" s="1"/>
  <c r="L620" i="12"/>
  <c r="M620" i="12" s="1"/>
  <c r="L619" i="12"/>
  <c r="M619" i="12" s="1"/>
  <c r="L617" i="12"/>
  <c r="M617" i="12" s="1"/>
  <c r="L616" i="12"/>
  <c r="M616" i="12" s="1"/>
  <c r="L615" i="12"/>
  <c r="M615" i="12" s="1"/>
  <c r="L614" i="12"/>
  <c r="M614" i="12" s="1"/>
  <c r="L613" i="12"/>
  <c r="M613" i="12" s="1"/>
  <c r="L604" i="12"/>
  <c r="M604" i="12" s="1"/>
  <c r="L589" i="12"/>
  <c r="M589" i="12" s="1"/>
  <c r="L588" i="12"/>
  <c r="M588" i="12" s="1"/>
  <c r="L577" i="12"/>
  <c r="M577" i="12" s="1"/>
  <c r="L576" i="12"/>
  <c r="M576" i="12" s="1"/>
  <c r="L568" i="12"/>
  <c r="M568" i="12" s="1"/>
  <c r="L567" i="12"/>
  <c r="M567" i="12" s="1"/>
  <c r="L565" i="12"/>
  <c r="M565" i="12" s="1"/>
  <c r="L564" i="12"/>
  <c r="M564" i="12" s="1"/>
  <c r="L563" i="12"/>
  <c r="M563" i="12" s="1"/>
  <c r="L562" i="12"/>
  <c r="M562" i="12" s="1"/>
  <c r="L561" i="12"/>
  <c r="M561" i="12" s="1"/>
  <c r="L560" i="12"/>
  <c r="M560" i="12" s="1"/>
  <c r="L559" i="12"/>
  <c r="M559" i="12" s="1"/>
  <c r="L558" i="12"/>
  <c r="M558" i="12" s="1"/>
  <c r="L556" i="12"/>
  <c r="M556" i="12" s="1"/>
  <c r="L552" i="12"/>
  <c r="M552" i="12" s="1"/>
  <c r="L551" i="12"/>
  <c r="M551" i="12" s="1"/>
  <c r="L550" i="12"/>
  <c r="M550" i="12" s="1"/>
  <c r="L549" i="12"/>
  <c r="M549" i="12" s="1"/>
  <c r="L548" i="12"/>
  <c r="M548" i="12" s="1"/>
  <c r="L547" i="12"/>
  <c r="M547" i="12" s="1"/>
  <c r="L546" i="12"/>
  <c r="M546" i="12" s="1"/>
  <c r="L545" i="12"/>
  <c r="M545" i="12" s="1"/>
  <c r="L544" i="12"/>
  <c r="M544" i="12" s="1"/>
  <c r="L543" i="12"/>
  <c r="M543" i="12" s="1"/>
  <c r="L542" i="12"/>
  <c r="M542" i="12" s="1"/>
  <c r="L541" i="12"/>
  <c r="M541" i="12" s="1"/>
  <c r="L540" i="12"/>
  <c r="M540" i="12" s="1"/>
  <c r="L539" i="12"/>
  <c r="M539" i="12" s="1"/>
  <c r="L535" i="12"/>
  <c r="M535" i="12" s="1"/>
  <c r="L534" i="12"/>
  <c r="M534" i="12" s="1"/>
  <c r="L533" i="12"/>
  <c r="M533" i="12" s="1"/>
  <c r="L532" i="12"/>
  <c r="M532" i="12" s="1"/>
  <c r="L531" i="12"/>
  <c r="M531" i="12" s="1"/>
  <c r="L530" i="12"/>
  <c r="M530" i="12" s="1"/>
  <c r="L529" i="12"/>
  <c r="M529" i="12" s="1"/>
  <c r="L528" i="12"/>
  <c r="M528" i="12" s="1"/>
  <c r="L527" i="12"/>
  <c r="M527" i="12" s="1"/>
  <c r="L526" i="12"/>
  <c r="M526" i="12" s="1"/>
  <c r="L525" i="12"/>
  <c r="M525" i="12" s="1"/>
  <c r="L524" i="12"/>
  <c r="M524" i="12" s="1"/>
  <c r="L523" i="12"/>
  <c r="M523" i="12" s="1"/>
  <c r="L521" i="12"/>
  <c r="M521" i="12" s="1"/>
  <c r="L520" i="12"/>
  <c r="M520" i="12" s="1"/>
  <c r="L519" i="12"/>
  <c r="M519" i="12" s="1"/>
  <c r="L515" i="12"/>
  <c r="M515" i="12" s="1"/>
  <c r="L513" i="12"/>
  <c r="M513" i="12" s="1"/>
  <c r="L512" i="12"/>
  <c r="M512" i="12" s="1"/>
  <c r="L511" i="12"/>
  <c r="M511" i="12" s="1"/>
  <c r="L510" i="12"/>
  <c r="M510" i="12" s="1"/>
  <c r="L508" i="12"/>
  <c r="M508" i="12" s="1"/>
  <c r="L507" i="12"/>
  <c r="M507" i="12" s="1"/>
  <c r="L506" i="12"/>
  <c r="M506" i="12" s="1"/>
  <c r="L505" i="12"/>
  <c r="M505" i="12" s="1"/>
  <c r="L504" i="12"/>
  <c r="M504" i="12" s="1"/>
  <c r="L503" i="12"/>
  <c r="M503" i="12" s="1"/>
  <c r="L502" i="12"/>
  <c r="M502" i="12" s="1"/>
  <c r="L501" i="12"/>
  <c r="M501" i="12" s="1"/>
  <c r="L416" i="12"/>
  <c r="M416" i="12" s="1"/>
  <c r="L415" i="12"/>
  <c r="M415" i="12" s="1"/>
  <c r="L412" i="12"/>
  <c r="M412" i="12" s="1"/>
  <c r="L411" i="12"/>
  <c r="M411" i="12" s="1"/>
  <c r="L409" i="12"/>
  <c r="M409" i="12" s="1"/>
  <c r="L408" i="12"/>
  <c r="M408" i="12" s="1"/>
  <c r="L407" i="12"/>
  <c r="M407" i="12" s="1"/>
  <c r="L406" i="12"/>
  <c r="M406" i="12" s="1"/>
  <c r="L405" i="12"/>
  <c r="M405" i="12" s="1"/>
  <c r="L392" i="12"/>
  <c r="M392" i="12" s="1"/>
  <c r="L391" i="12"/>
  <c r="M391" i="12" s="1"/>
  <c r="L390" i="12"/>
  <c r="M390" i="12" s="1"/>
  <c r="L389" i="12"/>
  <c r="M389" i="12" s="1"/>
  <c r="L388" i="12"/>
  <c r="M388" i="12" s="1"/>
  <c r="L386" i="12"/>
  <c r="M386" i="12" s="1"/>
  <c r="L384" i="12"/>
  <c r="M384" i="12" s="1"/>
  <c r="L383" i="12"/>
  <c r="M383" i="12" s="1"/>
  <c r="L372" i="12"/>
  <c r="M372" i="12" s="1"/>
  <c r="L371" i="12"/>
  <c r="M371" i="12" s="1"/>
  <c r="L370" i="12"/>
  <c r="M370" i="12" s="1"/>
  <c r="L369" i="12"/>
  <c r="M369" i="12" s="1"/>
  <c r="L368" i="12"/>
  <c r="M368" i="12" s="1"/>
  <c r="L367" i="12"/>
  <c r="M367" i="12" s="1"/>
  <c r="L366" i="12"/>
  <c r="M366" i="12" s="1"/>
  <c r="L365" i="12"/>
  <c r="M365" i="12" s="1"/>
  <c r="L364" i="12"/>
  <c r="M364" i="12" s="1"/>
  <c r="L363" i="12"/>
  <c r="M363" i="12" s="1"/>
  <c r="L362" i="12"/>
  <c r="M362" i="12" s="1"/>
  <c r="L361" i="12"/>
  <c r="M361" i="12" s="1"/>
  <c r="L344" i="12"/>
  <c r="M344" i="12" s="1"/>
  <c r="L343" i="12"/>
  <c r="M343" i="12" s="1"/>
  <c r="L342" i="12"/>
  <c r="M342" i="12" s="1"/>
  <c r="L341" i="12"/>
  <c r="M341" i="12" s="1"/>
  <c r="L340" i="12"/>
  <c r="M340" i="12" s="1"/>
  <c r="L339" i="12"/>
  <c r="M339" i="12" s="1"/>
  <c r="L338" i="12"/>
  <c r="M338" i="12" s="1"/>
  <c r="L337" i="12"/>
  <c r="M337" i="12" s="1"/>
  <c r="L324" i="12"/>
  <c r="M324" i="12" s="1"/>
  <c r="L323" i="12"/>
  <c r="M323" i="12" s="1"/>
  <c r="L322" i="12"/>
  <c r="M322" i="12" s="1"/>
  <c r="L320" i="12"/>
  <c r="M320" i="12" s="1"/>
  <c r="L319" i="12"/>
  <c r="M319" i="12" s="1"/>
  <c r="L318" i="12"/>
  <c r="M318" i="12" s="1"/>
  <c r="L317" i="12"/>
  <c r="M317" i="12" s="1"/>
  <c r="L316" i="12"/>
  <c r="M316" i="12" s="1"/>
  <c r="L315" i="12"/>
  <c r="M315" i="12" s="1"/>
  <c r="L313" i="12"/>
  <c r="M313" i="12" s="1"/>
  <c r="L311" i="12"/>
  <c r="M311" i="12" s="1"/>
  <c r="L309" i="12"/>
  <c r="M309" i="12" s="1"/>
  <c r="L307" i="12"/>
  <c r="M307" i="12" s="1"/>
  <c r="L306" i="12"/>
  <c r="M306" i="12" s="1"/>
  <c r="L305" i="12"/>
  <c r="M305" i="12" s="1"/>
  <c r="L297" i="12"/>
  <c r="M297" i="12" s="1"/>
  <c r="L296" i="12"/>
  <c r="M296" i="12" s="1"/>
  <c r="L295" i="12"/>
  <c r="M295" i="12" s="1"/>
  <c r="L294" i="12"/>
  <c r="M294" i="12" s="1"/>
  <c r="L293" i="12"/>
  <c r="M293" i="12" s="1"/>
  <c r="L292" i="12"/>
  <c r="M292" i="12" s="1"/>
  <c r="L291" i="12"/>
  <c r="M291" i="12" s="1"/>
  <c r="L290" i="12"/>
  <c r="M290" i="12" s="1"/>
  <c r="L289" i="12"/>
  <c r="M289" i="12" s="1"/>
  <c r="L288" i="12"/>
  <c r="M288" i="12" s="1"/>
  <c r="L287" i="12"/>
  <c r="M287" i="12" s="1"/>
  <c r="L286" i="12"/>
  <c r="M286" i="12" s="1"/>
  <c r="L285" i="12"/>
  <c r="M285" i="12" s="1"/>
  <c r="L283" i="12"/>
  <c r="M283" i="12" s="1"/>
  <c r="L282" i="12"/>
  <c r="M282" i="12" s="1"/>
  <c r="L281" i="12"/>
  <c r="M281" i="12" s="1"/>
  <c r="L278" i="12"/>
  <c r="M278" i="12" s="1"/>
  <c r="L277" i="12"/>
  <c r="M277" i="12" s="1"/>
  <c r="L276" i="12"/>
  <c r="M276" i="12" s="1"/>
  <c r="L275" i="12"/>
  <c r="M275" i="12" s="1"/>
  <c r="L274" i="12"/>
  <c r="M274" i="12" s="1"/>
  <c r="L273" i="12"/>
  <c r="M273" i="12" s="1"/>
  <c r="L272" i="12"/>
  <c r="M272" i="12" s="1"/>
  <c r="L270" i="12"/>
  <c r="M270" i="12" s="1"/>
  <c r="L269" i="12"/>
  <c r="M269" i="12" s="1"/>
  <c r="L268" i="12"/>
  <c r="M268" i="12" s="1"/>
  <c r="L267" i="12"/>
  <c r="M267" i="12" s="1"/>
  <c r="L266" i="12"/>
  <c r="M266" i="12" s="1"/>
  <c r="L265" i="12"/>
  <c r="M265" i="12" s="1"/>
  <c r="L264" i="12"/>
  <c r="M264" i="12" s="1"/>
  <c r="L263" i="12"/>
  <c r="M263" i="12" s="1"/>
  <c r="L262" i="12"/>
  <c r="M262" i="12" s="1"/>
  <c r="L261" i="12"/>
  <c r="M261" i="12" s="1"/>
  <c r="L260" i="12"/>
  <c r="M260" i="12" s="1"/>
  <c r="L259" i="12"/>
  <c r="M259" i="12" s="1"/>
  <c r="L258" i="12"/>
  <c r="M258" i="12" s="1"/>
  <c r="L255" i="12"/>
  <c r="M255" i="12" s="1"/>
  <c r="L254" i="12"/>
  <c r="M254" i="12" s="1"/>
  <c r="L253" i="12"/>
  <c r="M253" i="12" s="1"/>
  <c r="L252" i="12"/>
  <c r="M252" i="12" s="1"/>
  <c r="L251" i="12"/>
  <c r="M251" i="12" s="1"/>
  <c r="L250" i="12"/>
  <c r="M250" i="12" s="1"/>
  <c r="L249" i="12"/>
  <c r="M249" i="12" s="1"/>
  <c r="L248" i="12"/>
  <c r="M248" i="12" s="1"/>
  <c r="L247" i="12"/>
  <c r="M247" i="12" s="1"/>
  <c r="L246" i="12"/>
  <c r="M246" i="12" s="1"/>
  <c r="L245" i="12"/>
  <c r="M245" i="12" s="1"/>
  <c r="L244" i="12"/>
  <c r="M244" i="12" s="1"/>
  <c r="L243" i="12"/>
  <c r="M243" i="12" s="1"/>
  <c r="L242" i="12"/>
  <c r="M242" i="12" s="1"/>
  <c r="L241" i="12"/>
  <c r="M241" i="12" s="1"/>
  <c r="L240" i="12"/>
  <c r="M240" i="12" s="1"/>
  <c r="L239" i="12"/>
  <c r="M239" i="12" s="1"/>
  <c r="L238" i="12"/>
  <c r="M238" i="12" s="1"/>
  <c r="L237" i="12"/>
  <c r="M237" i="12" s="1"/>
  <c r="L236" i="12"/>
  <c r="M236" i="12" s="1"/>
  <c r="L235" i="12"/>
  <c r="M235" i="12" s="1"/>
  <c r="L234" i="12"/>
  <c r="M234" i="12" s="1"/>
  <c r="L233" i="12"/>
  <c r="M233" i="12" s="1"/>
  <c r="L231" i="12"/>
  <c r="M231" i="12" s="1"/>
  <c r="L230" i="12"/>
  <c r="M230" i="12" s="1"/>
  <c r="L228" i="12"/>
  <c r="M228" i="12" s="1"/>
  <c r="L227" i="12"/>
  <c r="M227" i="12" s="1"/>
  <c r="L225" i="12"/>
  <c r="M225" i="12" s="1"/>
  <c r="L224" i="12"/>
  <c r="M224" i="12" s="1"/>
  <c r="L222" i="12"/>
  <c r="M222" i="12" s="1"/>
  <c r="L221" i="12"/>
  <c r="M221" i="12" s="1"/>
  <c r="L220" i="12"/>
  <c r="M220" i="12" s="1"/>
  <c r="L219" i="12"/>
  <c r="M219" i="12" s="1"/>
  <c r="L218" i="12"/>
  <c r="M218" i="12" s="1"/>
  <c r="L217" i="12"/>
  <c r="M217" i="12" s="1"/>
  <c r="L216" i="12"/>
  <c r="M216" i="12" s="1"/>
  <c r="L215" i="12"/>
  <c r="M215" i="12" s="1"/>
  <c r="L214" i="12"/>
  <c r="M214" i="12" s="1"/>
  <c r="L213" i="12"/>
  <c r="M213" i="12" s="1"/>
  <c r="L212" i="12"/>
  <c r="M212" i="12" s="1"/>
  <c r="L211" i="12"/>
  <c r="M211" i="12" s="1"/>
  <c r="L210" i="12"/>
  <c r="M210" i="12" s="1"/>
  <c r="L209" i="12"/>
  <c r="M209" i="12" s="1"/>
  <c r="L208" i="12"/>
  <c r="M208" i="12" s="1"/>
  <c r="L206" i="12"/>
  <c r="M206" i="12" s="1"/>
  <c r="L205" i="12"/>
  <c r="M205" i="12" s="1"/>
  <c r="L204" i="12"/>
  <c r="M204" i="12" s="1"/>
  <c r="L203" i="12"/>
  <c r="M203" i="12" s="1"/>
  <c r="L202" i="12"/>
  <c r="M202" i="12" s="1"/>
  <c r="L201" i="12"/>
  <c r="M201" i="12" s="1"/>
  <c r="L200" i="12"/>
  <c r="M200" i="12" s="1"/>
  <c r="L199" i="12"/>
  <c r="M199" i="12" s="1"/>
  <c r="L198" i="12"/>
  <c r="M198" i="12" s="1"/>
  <c r="L197" i="12"/>
  <c r="M197" i="12" s="1"/>
  <c r="L195" i="12"/>
  <c r="M195" i="12" s="1"/>
  <c r="L194" i="12"/>
  <c r="M194" i="12" s="1"/>
  <c r="L193" i="12"/>
  <c r="M193" i="12" s="1"/>
  <c r="L192" i="12"/>
  <c r="M192" i="12" s="1"/>
  <c r="L190" i="12"/>
  <c r="M190" i="12" s="1"/>
  <c r="L188" i="12"/>
  <c r="M188" i="12" s="1"/>
  <c r="L187" i="12"/>
  <c r="M187" i="12" s="1"/>
  <c r="L186" i="12"/>
  <c r="M186" i="12" s="1"/>
  <c r="L185" i="12"/>
  <c r="M185" i="12" s="1"/>
  <c r="L180" i="12"/>
  <c r="M180" i="12" s="1"/>
  <c r="L41" i="12"/>
  <c r="M41" i="12" s="1"/>
  <c r="L40" i="12"/>
  <c r="M40" i="12" s="1"/>
  <c r="L39" i="12"/>
  <c r="M39" i="12" s="1"/>
  <c r="L38" i="12"/>
  <c r="M38" i="12" s="1"/>
  <c r="L35" i="12"/>
  <c r="M35" i="12" s="1"/>
  <c r="L15" i="12"/>
  <c r="M15" i="12" s="1"/>
  <c r="Q5" i="12" l="1"/>
  <c r="Q6" i="12"/>
  <c r="J3" i="8"/>
  <c r="K3" i="8" s="1"/>
  <c r="J4" i="8"/>
  <c r="K4" i="8" s="1"/>
  <c r="J5" i="8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18" i="8"/>
  <c r="K18" i="8" s="1"/>
  <c r="J19" i="8"/>
  <c r="K19" i="8" s="1"/>
  <c r="Q7" i="12" l="1"/>
  <c r="J2" i="10"/>
  <c r="Q2" i="10"/>
  <c r="R2" i="10"/>
  <c r="S2" i="10"/>
  <c r="J3" i="10"/>
  <c r="Q3" i="10"/>
  <c r="R3" i="10"/>
  <c r="S3" i="10"/>
  <c r="P3" i="10" l="1"/>
  <c r="P2" i="10"/>
  <c r="J2" i="8"/>
  <c r="K2" i="8" s="1"/>
  <c r="E19" i="8"/>
  <c r="G19" i="8" s="1"/>
  <c r="D18" i="8"/>
  <c r="F18" i="8" s="1"/>
  <c r="D17" i="8"/>
  <c r="F17" i="8" s="1"/>
  <c r="D16" i="8"/>
  <c r="F16" i="8" s="1"/>
  <c r="D15" i="8"/>
  <c r="F15" i="8" s="1"/>
  <c r="D14" i="8"/>
  <c r="F14" i="8" s="1"/>
  <c r="D13" i="8"/>
  <c r="F13" i="8" s="1"/>
  <c r="D12" i="8"/>
  <c r="F12" i="8" s="1"/>
  <c r="D11" i="8"/>
  <c r="F11" i="8" s="1"/>
  <c r="D10" i="8"/>
  <c r="F10" i="8" s="1"/>
  <c r="D9" i="8"/>
  <c r="F9" i="8" s="1"/>
  <c r="D8" i="8"/>
  <c r="F8" i="8" s="1"/>
  <c r="D7" i="8"/>
  <c r="F7" i="8" s="1"/>
  <c r="D6" i="8"/>
  <c r="F6" i="8" s="1"/>
  <c r="D5" i="8"/>
  <c r="F5" i="8" s="1"/>
  <c r="D4" i="8"/>
  <c r="F4" i="8" s="1"/>
  <c r="D3" i="8"/>
  <c r="F3" i="8" s="1"/>
  <c r="D2" i="8"/>
  <c r="F2" i="8" s="1"/>
  <c r="D19" i="8"/>
  <c r="E18" i="8"/>
  <c r="G18" i="8" s="1"/>
  <c r="E17" i="8"/>
  <c r="G17" i="8" s="1"/>
  <c r="E16" i="8"/>
  <c r="G16" i="8" s="1"/>
  <c r="E15" i="8"/>
  <c r="G15" i="8" s="1"/>
  <c r="E14" i="8"/>
  <c r="G14" i="8" s="1"/>
  <c r="E13" i="8"/>
  <c r="G13" i="8" s="1"/>
  <c r="E12" i="8"/>
  <c r="G12" i="8" s="1"/>
  <c r="E11" i="8"/>
  <c r="G11" i="8" s="1"/>
  <c r="E10" i="8"/>
  <c r="G10" i="8" s="1"/>
  <c r="E9" i="8"/>
  <c r="G9" i="8" s="1"/>
  <c r="E8" i="8"/>
  <c r="G8" i="8" s="1"/>
  <c r="O2" i="8"/>
  <c r="E7" i="8"/>
  <c r="G7" i="8" s="1"/>
  <c r="E6" i="8"/>
  <c r="G6" i="8" s="1"/>
  <c r="E5" i="8"/>
  <c r="G5" i="8" s="1"/>
  <c r="O3" i="8"/>
  <c r="E4" i="8"/>
  <c r="G4" i="8" s="1"/>
  <c r="E3" i="8"/>
  <c r="G3" i="8" s="1"/>
  <c r="E2" i="8"/>
  <c r="G2" i="8" s="1"/>
  <c r="O3" i="7"/>
  <c r="E25" i="7"/>
  <c r="G25" i="7" s="1"/>
  <c r="E24" i="7"/>
  <c r="G24" i="7" s="1"/>
  <c r="E23" i="7"/>
  <c r="G23" i="7" s="1"/>
  <c r="E22" i="7"/>
  <c r="G22" i="7" s="1"/>
  <c r="E21" i="7"/>
  <c r="G21" i="7" s="1"/>
  <c r="E20" i="7"/>
  <c r="G20" i="7" s="1"/>
  <c r="E19" i="7"/>
  <c r="G19" i="7" s="1"/>
  <c r="E18" i="7"/>
  <c r="G18" i="7" s="1"/>
  <c r="E17" i="7"/>
  <c r="G17" i="7" s="1"/>
  <c r="E16" i="7"/>
  <c r="G16" i="7" s="1"/>
  <c r="E15" i="7"/>
  <c r="G15" i="7" s="1"/>
  <c r="E14" i="7"/>
  <c r="G14" i="7" s="1"/>
  <c r="E13" i="7"/>
  <c r="G13" i="7" s="1"/>
  <c r="E12" i="7"/>
  <c r="G12" i="7" s="1"/>
  <c r="E11" i="7"/>
  <c r="G11" i="7" s="1"/>
  <c r="E10" i="7"/>
  <c r="G10" i="7" s="1"/>
  <c r="E9" i="7"/>
  <c r="G9" i="7" s="1"/>
  <c r="E8" i="7"/>
  <c r="G8" i="7" s="1"/>
  <c r="E7" i="7"/>
  <c r="G7" i="7" s="1"/>
  <c r="E6" i="7"/>
  <c r="G6" i="7" s="1"/>
  <c r="E5" i="7"/>
  <c r="G5" i="7" s="1"/>
  <c r="E4" i="7"/>
  <c r="G4" i="7" s="1"/>
  <c r="E3" i="7"/>
  <c r="G3" i="7" s="1"/>
  <c r="E2" i="7"/>
  <c r="G2" i="7" s="1"/>
  <c r="D25" i="7"/>
  <c r="F25" i="7" s="1"/>
  <c r="D24" i="7"/>
  <c r="F24" i="7" s="1"/>
  <c r="D23" i="7"/>
  <c r="F23" i="7" s="1"/>
  <c r="D22" i="7"/>
  <c r="F22" i="7" s="1"/>
  <c r="D21" i="7"/>
  <c r="F21" i="7" s="1"/>
  <c r="D20" i="7"/>
  <c r="F20" i="7" s="1"/>
  <c r="D19" i="7"/>
  <c r="F19" i="7" s="1"/>
  <c r="D18" i="7"/>
  <c r="F18" i="7" s="1"/>
  <c r="D17" i="7"/>
  <c r="F17" i="7" s="1"/>
  <c r="D16" i="7"/>
  <c r="F16" i="7" s="1"/>
  <c r="D15" i="7"/>
  <c r="F15" i="7" s="1"/>
  <c r="D14" i="7"/>
  <c r="F14" i="7" s="1"/>
  <c r="D13" i="7"/>
  <c r="F13" i="7" s="1"/>
  <c r="D12" i="7"/>
  <c r="F12" i="7" s="1"/>
  <c r="D11" i="7"/>
  <c r="F11" i="7" s="1"/>
  <c r="D10" i="7"/>
  <c r="F10" i="7" s="1"/>
  <c r="D9" i="7"/>
  <c r="F9" i="7" s="1"/>
  <c r="D8" i="7"/>
  <c r="F8" i="7" s="1"/>
  <c r="D7" i="7"/>
  <c r="F7" i="7" s="1"/>
  <c r="D6" i="7"/>
  <c r="F6" i="7" s="1"/>
  <c r="D5" i="7"/>
  <c r="F5" i="7" s="1"/>
  <c r="D4" i="7"/>
  <c r="F4" i="7" s="1"/>
  <c r="D3" i="7"/>
  <c r="F3" i="7" s="1"/>
  <c r="D2" i="7"/>
  <c r="F2" i="7" s="1"/>
  <c r="O2" i="7"/>
  <c r="I152" i="6"/>
  <c r="J152" i="6" s="1"/>
  <c r="I154" i="6"/>
  <c r="J154" i="6" s="1"/>
  <c r="I29" i="6"/>
  <c r="J29" i="6" s="1"/>
  <c r="I206" i="6"/>
  <c r="J206" i="6" s="1"/>
  <c r="I207" i="6"/>
  <c r="J207" i="6" s="1"/>
  <c r="I208" i="6"/>
  <c r="J208" i="6" s="1"/>
  <c r="I209" i="6"/>
  <c r="J209" i="6" s="1"/>
  <c r="C206" i="6"/>
  <c r="E206" i="6" s="1"/>
  <c r="D206" i="6"/>
  <c r="F206" i="6" s="1"/>
  <c r="I2" i="6"/>
  <c r="J2" i="6" s="1"/>
  <c r="I3" i="6"/>
  <c r="J3" i="6" s="1"/>
  <c r="I4" i="6"/>
  <c r="J4" i="6" s="1"/>
  <c r="I5" i="6"/>
  <c r="J5" i="6" s="1"/>
  <c r="I6" i="6"/>
  <c r="J6" i="6" s="1"/>
  <c r="I7" i="6"/>
  <c r="J7" i="6" s="1"/>
  <c r="I8" i="6"/>
  <c r="J8" i="6" s="1"/>
  <c r="I9" i="6"/>
  <c r="J9" i="6" s="1"/>
  <c r="I10" i="6"/>
  <c r="J10" i="6" s="1"/>
  <c r="I11" i="6"/>
  <c r="J11" i="6" s="1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I20" i="6"/>
  <c r="J20" i="6" s="1"/>
  <c r="I23" i="6"/>
  <c r="J23" i="6" s="1"/>
  <c r="I24" i="6"/>
  <c r="J24" i="6" s="1"/>
  <c r="I25" i="6"/>
  <c r="J25" i="6" s="1"/>
  <c r="I26" i="6"/>
  <c r="J26" i="6" s="1"/>
  <c r="I27" i="6"/>
  <c r="J27" i="6" s="1"/>
  <c r="I28" i="6"/>
  <c r="J28" i="6" s="1"/>
  <c r="I30" i="6"/>
  <c r="J30" i="6" s="1"/>
  <c r="I31" i="6"/>
  <c r="J31" i="6" s="1"/>
  <c r="I32" i="6"/>
  <c r="J32" i="6" s="1"/>
  <c r="I33" i="6"/>
  <c r="J33" i="6" s="1"/>
  <c r="I38" i="6"/>
  <c r="J38" i="6" s="1"/>
  <c r="I39" i="6"/>
  <c r="J39" i="6" s="1"/>
  <c r="I40" i="6"/>
  <c r="J40" i="6" s="1"/>
  <c r="I41" i="6"/>
  <c r="J41" i="6" s="1"/>
  <c r="I42" i="6"/>
  <c r="J42" i="6" s="1"/>
  <c r="I43" i="6"/>
  <c r="J43" i="6" s="1"/>
  <c r="I44" i="6"/>
  <c r="J44" i="6" s="1"/>
  <c r="I45" i="6"/>
  <c r="J45" i="6" s="1"/>
  <c r="I46" i="6"/>
  <c r="J46" i="6" s="1"/>
  <c r="I47" i="6"/>
  <c r="J47" i="6" s="1"/>
  <c r="I48" i="6"/>
  <c r="J48" i="6" s="1"/>
  <c r="I49" i="6"/>
  <c r="J49" i="6" s="1"/>
  <c r="I50" i="6"/>
  <c r="J50" i="6" s="1"/>
  <c r="I51" i="6"/>
  <c r="J51" i="6" s="1"/>
  <c r="I52" i="6"/>
  <c r="J52" i="6" s="1"/>
  <c r="I53" i="6"/>
  <c r="J53" i="6" s="1"/>
  <c r="I54" i="6"/>
  <c r="J54" i="6" s="1"/>
  <c r="I55" i="6"/>
  <c r="J55" i="6" s="1"/>
  <c r="I56" i="6"/>
  <c r="J56" i="6" s="1"/>
  <c r="I57" i="6"/>
  <c r="J57" i="6" s="1"/>
  <c r="I60" i="6"/>
  <c r="J60" i="6" s="1"/>
  <c r="I61" i="6"/>
  <c r="J61" i="6" s="1"/>
  <c r="I62" i="6"/>
  <c r="J62" i="6" s="1"/>
  <c r="I65" i="6"/>
  <c r="J65" i="6" s="1"/>
  <c r="I66" i="6"/>
  <c r="J66" i="6" s="1"/>
  <c r="I67" i="6"/>
  <c r="J67" i="6" s="1"/>
  <c r="I70" i="6"/>
  <c r="J70" i="6" s="1"/>
  <c r="I71" i="6"/>
  <c r="J71" i="6" s="1"/>
  <c r="I72" i="6"/>
  <c r="J72" i="6" s="1"/>
  <c r="I75" i="6"/>
  <c r="J75" i="6" s="1"/>
  <c r="I76" i="6"/>
  <c r="J76" i="6" s="1"/>
  <c r="I77" i="6"/>
  <c r="J77" i="6" s="1"/>
  <c r="I78" i="6"/>
  <c r="J78" i="6" s="1"/>
  <c r="I79" i="6"/>
  <c r="J79" i="6" s="1"/>
  <c r="I80" i="6"/>
  <c r="J80" i="6" s="1"/>
  <c r="I81" i="6"/>
  <c r="J81" i="6" s="1"/>
  <c r="I82" i="6"/>
  <c r="J82" i="6" s="1"/>
  <c r="I83" i="6"/>
  <c r="J83" i="6" s="1"/>
  <c r="I84" i="6"/>
  <c r="J84" i="6" s="1"/>
  <c r="I87" i="6"/>
  <c r="J87" i="6" s="1"/>
  <c r="I88" i="6"/>
  <c r="J88" i="6" s="1"/>
  <c r="I89" i="6"/>
  <c r="J89" i="6" s="1"/>
  <c r="I92" i="6"/>
  <c r="J92" i="6" s="1"/>
  <c r="I93" i="6"/>
  <c r="J93" i="6" s="1"/>
  <c r="I94" i="6"/>
  <c r="J94" i="6" s="1"/>
  <c r="I97" i="6"/>
  <c r="J97" i="6" s="1"/>
  <c r="I98" i="6"/>
  <c r="J98" i="6" s="1"/>
  <c r="I99" i="6"/>
  <c r="J99" i="6" s="1"/>
  <c r="I102" i="6"/>
  <c r="J102" i="6" s="1"/>
  <c r="I103" i="6"/>
  <c r="J103" i="6" s="1"/>
  <c r="I104" i="6"/>
  <c r="J104" i="6" s="1"/>
  <c r="I105" i="6"/>
  <c r="J105" i="6" s="1"/>
  <c r="I107" i="6"/>
  <c r="J107" i="6" s="1"/>
  <c r="I109" i="6"/>
  <c r="J109" i="6" s="1"/>
  <c r="I111" i="6"/>
  <c r="J111" i="6" s="1"/>
  <c r="I113" i="6"/>
  <c r="J113" i="6" s="1"/>
  <c r="I114" i="6"/>
  <c r="J114" i="6" s="1"/>
  <c r="I119" i="6"/>
  <c r="J119" i="6" s="1"/>
  <c r="I120" i="6"/>
  <c r="J120" i="6" s="1"/>
  <c r="I121" i="6"/>
  <c r="J121" i="6" s="1"/>
  <c r="I122" i="6"/>
  <c r="J122" i="6" s="1"/>
  <c r="I123" i="6"/>
  <c r="J123" i="6" s="1"/>
  <c r="I124" i="6"/>
  <c r="J124" i="6" s="1"/>
  <c r="I125" i="6"/>
  <c r="J125" i="6" s="1"/>
  <c r="I126" i="6"/>
  <c r="J126" i="6" s="1"/>
  <c r="I127" i="6"/>
  <c r="J127" i="6" s="1"/>
  <c r="I128" i="6"/>
  <c r="J128" i="6" s="1"/>
  <c r="I129" i="6"/>
  <c r="J129" i="6" s="1"/>
  <c r="I130" i="6"/>
  <c r="J130" i="6" s="1"/>
  <c r="I131" i="6"/>
  <c r="J131" i="6" s="1"/>
  <c r="I132" i="6"/>
  <c r="J132" i="6" s="1"/>
  <c r="I133" i="6"/>
  <c r="J133" i="6" s="1"/>
  <c r="I134" i="6"/>
  <c r="J134" i="6" s="1"/>
  <c r="I135" i="6"/>
  <c r="J135" i="6" s="1"/>
  <c r="I136" i="6"/>
  <c r="J136" i="6" s="1"/>
  <c r="I137" i="6"/>
  <c r="J137" i="6" s="1"/>
  <c r="I138" i="6"/>
  <c r="J138" i="6" s="1"/>
  <c r="I139" i="6"/>
  <c r="J139" i="6" s="1"/>
  <c r="I140" i="6"/>
  <c r="J140" i="6" s="1"/>
  <c r="I141" i="6"/>
  <c r="J141" i="6" s="1"/>
  <c r="I146" i="6"/>
  <c r="J146" i="6" s="1"/>
  <c r="I147" i="6"/>
  <c r="J147" i="6" s="1"/>
  <c r="I148" i="6"/>
  <c r="J148" i="6" s="1"/>
  <c r="I149" i="6"/>
  <c r="J149" i="6" s="1"/>
  <c r="I150" i="6"/>
  <c r="J150" i="6" s="1"/>
  <c r="I151" i="6"/>
  <c r="J151" i="6" s="1"/>
  <c r="I153" i="6"/>
  <c r="J153" i="6" s="1"/>
  <c r="I156" i="6"/>
  <c r="J156" i="6" s="1"/>
  <c r="I157" i="6"/>
  <c r="J157" i="6" s="1"/>
  <c r="I159" i="6"/>
  <c r="J159" i="6" s="1"/>
  <c r="I162" i="6"/>
  <c r="J162" i="6" s="1"/>
  <c r="I163" i="6"/>
  <c r="J163" i="6" s="1"/>
  <c r="I164" i="6"/>
  <c r="J164" i="6" s="1"/>
  <c r="I166" i="6"/>
  <c r="J166" i="6" s="1"/>
  <c r="I167" i="6"/>
  <c r="J167" i="6" s="1"/>
  <c r="I168" i="6"/>
  <c r="J168" i="6" s="1"/>
  <c r="I170" i="6"/>
  <c r="J170" i="6" s="1"/>
  <c r="I171" i="6"/>
  <c r="J171" i="6" s="1"/>
  <c r="I172" i="6"/>
  <c r="J172" i="6" s="1"/>
  <c r="I173" i="6"/>
  <c r="J173" i="6" s="1"/>
  <c r="I174" i="6"/>
  <c r="J174" i="6" s="1"/>
  <c r="I175" i="6"/>
  <c r="J175" i="6" s="1"/>
  <c r="I176" i="6"/>
  <c r="J176" i="6" s="1"/>
  <c r="I177" i="6"/>
  <c r="J177" i="6" s="1"/>
  <c r="I178" i="6"/>
  <c r="J178" i="6" s="1"/>
  <c r="I179" i="6"/>
  <c r="J179" i="6" s="1"/>
  <c r="I180" i="6"/>
  <c r="J180" i="6" s="1"/>
  <c r="I181" i="6"/>
  <c r="J181" i="6" s="1"/>
  <c r="I182" i="6"/>
  <c r="J182" i="6" s="1"/>
  <c r="I183" i="6"/>
  <c r="J183" i="6" s="1"/>
  <c r="I184" i="6"/>
  <c r="J184" i="6" s="1"/>
  <c r="I185" i="6"/>
  <c r="J185" i="6" s="1"/>
  <c r="I186" i="6"/>
  <c r="J186" i="6" s="1"/>
  <c r="I187" i="6"/>
  <c r="J187" i="6" s="1"/>
  <c r="I188" i="6"/>
  <c r="J188" i="6" s="1"/>
  <c r="I190" i="6"/>
  <c r="J190" i="6" s="1"/>
  <c r="I191" i="6"/>
  <c r="J191" i="6" s="1"/>
  <c r="I192" i="6"/>
  <c r="J192" i="6" s="1"/>
  <c r="I194" i="6"/>
  <c r="J194" i="6" s="1"/>
  <c r="I195" i="6"/>
  <c r="J195" i="6" s="1"/>
  <c r="I196" i="6"/>
  <c r="J196" i="6" s="1"/>
  <c r="I197" i="6"/>
  <c r="J197" i="6" s="1"/>
  <c r="I198" i="6"/>
  <c r="J198" i="6" s="1"/>
  <c r="I199" i="6"/>
  <c r="J199" i="6" s="1"/>
  <c r="I200" i="6"/>
  <c r="J200" i="6" s="1"/>
  <c r="I201" i="6"/>
  <c r="J201" i="6" s="1"/>
  <c r="I202" i="6"/>
  <c r="J202" i="6" s="1"/>
  <c r="I203" i="6"/>
  <c r="J203" i="6" s="1"/>
  <c r="I204" i="6"/>
  <c r="J204" i="6" s="1"/>
  <c r="I205" i="6"/>
  <c r="J205" i="6" s="1"/>
  <c r="I210" i="6"/>
  <c r="J210" i="6" s="1"/>
  <c r="I211" i="6"/>
  <c r="J211" i="6" s="1"/>
  <c r="I212" i="6"/>
  <c r="J212" i="6" s="1"/>
  <c r="I213" i="6"/>
  <c r="J213" i="6" s="1"/>
  <c r="I214" i="6"/>
  <c r="J214" i="6" s="1"/>
  <c r="I215" i="6"/>
  <c r="J215" i="6" s="1"/>
  <c r="I216" i="6"/>
  <c r="J216" i="6" s="1"/>
  <c r="I217" i="6"/>
  <c r="J217" i="6" s="1"/>
  <c r="I218" i="6"/>
  <c r="J218" i="6" s="1"/>
  <c r="I219" i="6"/>
  <c r="J219" i="6" s="1"/>
  <c r="I220" i="6"/>
  <c r="J220" i="6" s="1"/>
  <c r="I221" i="6"/>
  <c r="J221" i="6" s="1"/>
  <c r="I222" i="6"/>
  <c r="J222" i="6" s="1"/>
  <c r="I223" i="6"/>
  <c r="J223" i="6" s="1"/>
  <c r="I224" i="6"/>
  <c r="J224" i="6" s="1"/>
  <c r="I225" i="6"/>
  <c r="J225" i="6" s="1"/>
  <c r="I226" i="6"/>
  <c r="J226" i="6" s="1"/>
  <c r="I227" i="6"/>
  <c r="J227" i="6" s="1"/>
  <c r="I228" i="6"/>
  <c r="J228" i="6" s="1"/>
  <c r="I229" i="6"/>
  <c r="J229" i="6" s="1"/>
  <c r="I230" i="6"/>
  <c r="J230" i="6" s="1"/>
  <c r="I231" i="6"/>
  <c r="J231" i="6" s="1"/>
  <c r="I232" i="6"/>
  <c r="J232" i="6" s="1"/>
  <c r="I233" i="6"/>
  <c r="J233" i="6" s="1"/>
  <c r="I234" i="6"/>
  <c r="J234" i="6" s="1"/>
  <c r="I235" i="6"/>
  <c r="J235" i="6" s="1"/>
  <c r="I236" i="6"/>
  <c r="J236" i="6" s="1"/>
  <c r="I280" i="6"/>
  <c r="J280" i="6" s="1"/>
  <c r="I282" i="6"/>
  <c r="J282" i="6" s="1"/>
  <c r="I283" i="6"/>
  <c r="J283" i="6" s="1"/>
  <c r="I360" i="6"/>
  <c r="J360" i="6" s="1"/>
  <c r="I361" i="6"/>
  <c r="J361" i="6" s="1"/>
  <c r="I362" i="6"/>
  <c r="J362" i="6" s="1"/>
  <c r="I363" i="6"/>
  <c r="J363" i="6" s="1"/>
  <c r="I375" i="6"/>
  <c r="J375" i="6" s="1"/>
  <c r="I376" i="6"/>
  <c r="J376" i="6" s="1"/>
  <c r="I395" i="6"/>
  <c r="J395" i="6" s="1"/>
  <c r="I396" i="6"/>
  <c r="J396" i="6" s="1"/>
  <c r="I397" i="6"/>
  <c r="J397" i="6" s="1"/>
  <c r="I398" i="6"/>
  <c r="J398" i="6" s="1"/>
  <c r="I403" i="6"/>
  <c r="J403" i="6" s="1"/>
  <c r="I405" i="6"/>
  <c r="J405" i="6" s="1"/>
  <c r="I408" i="6"/>
  <c r="J408" i="6" s="1"/>
  <c r="I409" i="6"/>
  <c r="J409" i="6" s="1"/>
  <c r="I412" i="6"/>
  <c r="J412" i="6" s="1"/>
  <c r="I413" i="6"/>
  <c r="J413" i="6" s="1"/>
  <c r="I414" i="6"/>
  <c r="J414" i="6" s="1"/>
  <c r="I415" i="6"/>
  <c r="J415" i="6" s="1"/>
  <c r="I416" i="6"/>
  <c r="J416" i="6" s="1"/>
  <c r="I417" i="6"/>
  <c r="J417" i="6" s="1"/>
  <c r="I418" i="6"/>
  <c r="J418" i="6" s="1"/>
  <c r="I419" i="6"/>
  <c r="J419" i="6" s="1"/>
  <c r="I420" i="6"/>
  <c r="J420" i="6" s="1"/>
  <c r="I421" i="6"/>
  <c r="J421" i="6" s="1"/>
  <c r="I422" i="6"/>
  <c r="J422" i="6" s="1"/>
  <c r="I423" i="6"/>
  <c r="J423" i="6" s="1"/>
  <c r="I424" i="6"/>
  <c r="J424" i="6" s="1"/>
  <c r="I425" i="6"/>
  <c r="J425" i="6" s="1"/>
  <c r="I426" i="6"/>
  <c r="J426" i="6" s="1"/>
  <c r="I427" i="6"/>
  <c r="J427" i="6" s="1"/>
  <c r="I428" i="6"/>
  <c r="J428" i="6" s="1"/>
  <c r="I429" i="6"/>
  <c r="J429" i="6" s="1"/>
  <c r="I430" i="6"/>
  <c r="J430" i="6" s="1"/>
  <c r="I431" i="6"/>
  <c r="J431" i="6" s="1"/>
  <c r="I432" i="6"/>
  <c r="J432" i="6" s="1"/>
  <c r="I436" i="6"/>
  <c r="J436" i="6" s="1"/>
  <c r="I437" i="6"/>
  <c r="J437" i="6" s="1"/>
  <c r="I438" i="6"/>
  <c r="J438" i="6" s="1"/>
  <c r="I443" i="6"/>
  <c r="J443" i="6" s="1"/>
  <c r="I447" i="6"/>
  <c r="J447" i="6" s="1"/>
  <c r="I450" i="6"/>
  <c r="J450" i="6" s="1"/>
  <c r="I451" i="6"/>
  <c r="J451" i="6" s="1"/>
  <c r="I454" i="6"/>
  <c r="J454" i="6" s="1"/>
  <c r="I455" i="6"/>
  <c r="J455" i="6" s="1"/>
  <c r="I456" i="6"/>
  <c r="J456" i="6" s="1"/>
  <c r="I457" i="6"/>
  <c r="J457" i="6" s="1"/>
  <c r="I458" i="6"/>
  <c r="J458" i="6" s="1"/>
  <c r="I459" i="6"/>
  <c r="J459" i="6" s="1"/>
  <c r="I460" i="6"/>
  <c r="J460" i="6" s="1"/>
  <c r="I461" i="6"/>
  <c r="J461" i="6" s="1"/>
  <c r="I462" i="6"/>
  <c r="J462" i="6" s="1"/>
  <c r="I463" i="6"/>
  <c r="J463" i="6" s="1"/>
  <c r="I464" i="6"/>
  <c r="J464" i="6" s="1"/>
  <c r="I465" i="6"/>
  <c r="J465" i="6" s="1"/>
  <c r="I466" i="6"/>
  <c r="J466" i="6" s="1"/>
  <c r="I467" i="6"/>
  <c r="J467" i="6" s="1"/>
  <c r="I468" i="6"/>
  <c r="J468" i="6" s="1"/>
  <c r="I469" i="6"/>
  <c r="J469" i="6" s="1"/>
  <c r="I470" i="6"/>
  <c r="J470" i="6" s="1"/>
  <c r="I472" i="6"/>
  <c r="J472" i="6" s="1"/>
  <c r="I473" i="6"/>
  <c r="J473" i="6" s="1"/>
  <c r="I474" i="6"/>
  <c r="J474" i="6" s="1"/>
  <c r="I475" i="6"/>
  <c r="J475" i="6" s="1"/>
  <c r="I476" i="6"/>
  <c r="J476" i="6" s="1"/>
  <c r="I477" i="6"/>
  <c r="J477" i="6" s="1"/>
  <c r="I478" i="6"/>
  <c r="J478" i="6" s="1"/>
  <c r="I479" i="6"/>
  <c r="J479" i="6" s="1"/>
  <c r="I480" i="6"/>
  <c r="J480" i="6" s="1"/>
  <c r="I481" i="6"/>
  <c r="J481" i="6" s="1"/>
  <c r="I482" i="6"/>
  <c r="J482" i="6" s="1"/>
  <c r="I483" i="6"/>
  <c r="J483" i="6" s="1"/>
  <c r="I484" i="6"/>
  <c r="J484" i="6" s="1"/>
  <c r="I485" i="6"/>
  <c r="J485" i="6" s="1"/>
  <c r="I486" i="6"/>
  <c r="J486" i="6" s="1"/>
  <c r="I487" i="6"/>
  <c r="J487" i="6" s="1"/>
  <c r="I488" i="6"/>
  <c r="J488" i="6" s="1"/>
  <c r="I489" i="6"/>
  <c r="J489" i="6" s="1"/>
  <c r="I490" i="6"/>
  <c r="J490" i="6" s="1"/>
  <c r="I491" i="6"/>
  <c r="J491" i="6" s="1"/>
  <c r="I492" i="6"/>
  <c r="J492" i="6" s="1"/>
  <c r="I493" i="6"/>
  <c r="J493" i="6" s="1"/>
  <c r="I494" i="6"/>
  <c r="J494" i="6" s="1"/>
  <c r="I495" i="6"/>
  <c r="J495" i="6" s="1"/>
  <c r="I496" i="6"/>
  <c r="J496" i="6" s="1"/>
  <c r="I497" i="6"/>
  <c r="J497" i="6" s="1"/>
  <c r="I498" i="6"/>
  <c r="J498" i="6" s="1"/>
  <c r="I499" i="6"/>
  <c r="J499" i="6" s="1"/>
  <c r="I500" i="6"/>
  <c r="J500" i="6" s="1"/>
  <c r="I501" i="6"/>
  <c r="J501" i="6" s="1"/>
  <c r="I502" i="6"/>
  <c r="J502" i="6" s="1"/>
  <c r="I503" i="6"/>
  <c r="J503" i="6" s="1"/>
  <c r="I504" i="6"/>
  <c r="J504" i="6" s="1"/>
  <c r="I505" i="6"/>
  <c r="J505" i="6" s="1"/>
  <c r="I506" i="6"/>
  <c r="J506" i="6" s="1"/>
  <c r="I507" i="6"/>
  <c r="J507" i="6" s="1"/>
  <c r="I508" i="6"/>
  <c r="J508" i="6" s="1"/>
  <c r="I509" i="6"/>
  <c r="J509" i="6" s="1"/>
  <c r="I510" i="6"/>
  <c r="J510" i="6" s="1"/>
  <c r="I511" i="6"/>
  <c r="J511" i="6" s="1"/>
  <c r="I512" i="6"/>
  <c r="J512" i="6" s="1"/>
  <c r="I513" i="6"/>
  <c r="J513" i="6" s="1"/>
  <c r="I514" i="6"/>
  <c r="J514" i="6" s="1"/>
  <c r="I515" i="6"/>
  <c r="J515" i="6" s="1"/>
  <c r="I516" i="6"/>
  <c r="J516" i="6" s="1"/>
  <c r="I517" i="6"/>
  <c r="J517" i="6" s="1"/>
  <c r="I518" i="6"/>
  <c r="J518" i="6" s="1"/>
  <c r="I519" i="6"/>
  <c r="J519" i="6" s="1"/>
  <c r="I520" i="6"/>
  <c r="J520" i="6" s="1"/>
  <c r="I521" i="6"/>
  <c r="J521" i="6" s="1"/>
  <c r="I522" i="6"/>
  <c r="J522" i="6" s="1"/>
  <c r="I523" i="6"/>
  <c r="J523" i="6" s="1"/>
  <c r="I526" i="6"/>
  <c r="J526" i="6" s="1"/>
  <c r="I527" i="6"/>
  <c r="J527" i="6" s="1"/>
  <c r="I528" i="6"/>
  <c r="J528" i="6" s="1"/>
  <c r="I529" i="6"/>
  <c r="J529" i="6" s="1"/>
  <c r="I533" i="6"/>
  <c r="J533" i="6" s="1"/>
  <c r="I534" i="6"/>
  <c r="J534" i="6" s="1"/>
  <c r="I535" i="6"/>
  <c r="J535" i="6" s="1"/>
  <c r="I536" i="6"/>
  <c r="J536" i="6" s="1"/>
  <c r="I537" i="6"/>
  <c r="J537" i="6" s="1"/>
  <c r="I538" i="6"/>
  <c r="J538" i="6" s="1"/>
  <c r="I539" i="6"/>
  <c r="J539" i="6" s="1"/>
  <c r="I541" i="6"/>
  <c r="J541" i="6" s="1"/>
  <c r="I542" i="6"/>
  <c r="J542" i="6" s="1"/>
  <c r="I543" i="6"/>
  <c r="J543" i="6" s="1"/>
  <c r="I544" i="6"/>
  <c r="J544" i="6" s="1"/>
  <c r="I545" i="6"/>
  <c r="J545" i="6" s="1"/>
  <c r="I546" i="6"/>
  <c r="J546" i="6" s="1"/>
  <c r="I549" i="6"/>
  <c r="J549" i="6" s="1"/>
  <c r="C2" i="6"/>
  <c r="E2" i="6" s="1"/>
  <c r="C3" i="6"/>
  <c r="E3" i="6" s="1"/>
  <c r="C4" i="6"/>
  <c r="E4" i="6" s="1"/>
  <c r="C5" i="6"/>
  <c r="E5" i="6" s="1"/>
  <c r="C6" i="6"/>
  <c r="E6" i="6" s="1"/>
  <c r="C7" i="6"/>
  <c r="E7" i="6" s="1"/>
  <c r="C8" i="6"/>
  <c r="E8" i="6" s="1"/>
  <c r="C9" i="6"/>
  <c r="E9" i="6" s="1"/>
  <c r="C10" i="6"/>
  <c r="E10" i="6" s="1"/>
  <c r="C11" i="6"/>
  <c r="E11" i="6" s="1"/>
  <c r="C12" i="6"/>
  <c r="E12" i="6" s="1"/>
  <c r="C13" i="6"/>
  <c r="E13" i="6" s="1"/>
  <c r="C14" i="6"/>
  <c r="E14" i="6" s="1"/>
  <c r="C15" i="6"/>
  <c r="E15" i="6" s="1"/>
  <c r="C16" i="6"/>
  <c r="E16" i="6" s="1"/>
  <c r="C17" i="6"/>
  <c r="E17" i="6" s="1"/>
  <c r="C18" i="6"/>
  <c r="E18" i="6" s="1"/>
  <c r="C19" i="6"/>
  <c r="E19" i="6" s="1"/>
  <c r="C20" i="6"/>
  <c r="E20" i="6" s="1"/>
  <c r="C21" i="6"/>
  <c r="E21" i="6" s="1"/>
  <c r="C22" i="6"/>
  <c r="E22" i="6" s="1"/>
  <c r="C23" i="6"/>
  <c r="E23" i="6" s="1"/>
  <c r="C24" i="6"/>
  <c r="E24" i="6" s="1"/>
  <c r="C25" i="6"/>
  <c r="E25" i="6" s="1"/>
  <c r="C26" i="6"/>
  <c r="E26" i="6" s="1"/>
  <c r="C27" i="6"/>
  <c r="E27" i="6" s="1"/>
  <c r="C28" i="6"/>
  <c r="E28" i="6" s="1"/>
  <c r="C29" i="6"/>
  <c r="E29" i="6" s="1"/>
  <c r="C30" i="6"/>
  <c r="E30" i="6" s="1"/>
  <c r="C31" i="6"/>
  <c r="E31" i="6" s="1"/>
  <c r="C32" i="6"/>
  <c r="E32" i="6" s="1"/>
  <c r="C33" i="6"/>
  <c r="E33" i="6" s="1"/>
  <c r="C34" i="6"/>
  <c r="E34" i="6" s="1"/>
  <c r="C35" i="6"/>
  <c r="E35" i="6" s="1"/>
  <c r="C36" i="6"/>
  <c r="E36" i="6" s="1"/>
  <c r="C37" i="6"/>
  <c r="E37" i="6" s="1"/>
  <c r="C38" i="6"/>
  <c r="E38" i="6" s="1"/>
  <c r="C39" i="6"/>
  <c r="E39" i="6" s="1"/>
  <c r="C40" i="6"/>
  <c r="E40" i="6" s="1"/>
  <c r="C41" i="6"/>
  <c r="E41" i="6" s="1"/>
  <c r="C42" i="6"/>
  <c r="E42" i="6" s="1"/>
  <c r="C43" i="6"/>
  <c r="E43" i="6" s="1"/>
  <c r="C44" i="6"/>
  <c r="E44" i="6" s="1"/>
  <c r="C45" i="6"/>
  <c r="E45" i="6" s="1"/>
  <c r="C46" i="6"/>
  <c r="E46" i="6" s="1"/>
  <c r="C47" i="6"/>
  <c r="E47" i="6" s="1"/>
  <c r="C48" i="6"/>
  <c r="E48" i="6" s="1"/>
  <c r="C49" i="6"/>
  <c r="E49" i="6" s="1"/>
  <c r="C50" i="6"/>
  <c r="E50" i="6" s="1"/>
  <c r="C51" i="6"/>
  <c r="E51" i="6" s="1"/>
  <c r="C52" i="6"/>
  <c r="E52" i="6" s="1"/>
  <c r="C53" i="6"/>
  <c r="E53" i="6" s="1"/>
  <c r="C54" i="6"/>
  <c r="E54" i="6" s="1"/>
  <c r="C55" i="6"/>
  <c r="E55" i="6" s="1"/>
  <c r="C56" i="6"/>
  <c r="E56" i="6" s="1"/>
  <c r="C57" i="6"/>
  <c r="E57" i="6" s="1"/>
  <c r="C58" i="6"/>
  <c r="E58" i="6" s="1"/>
  <c r="C59" i="6"/>
  <c r="E59" i="6" s="1"/>
  <c r="C60" i="6"/>
  <c r="E60" i="6" s="1"/>
  <c r="C61" i="6"/>
  <c r="E61" i="6" s="1"/>
  <c r="C62" i="6"/>
  <c r="E62" i="6" s="1"/>
  <c r="C63" i="6"/>
  <c r="E63" i="6" s="1"/>
  <c r="C64" i="6"/>
  <c r="E64" i="6" s="1"/>
  <c r="C65" i="6"/>
  <c r="E65" i="6" s="1"/>
  <c r="C66" i="6"/>
  <c r="E66" i="6" s="1"/>
  <c r="C67" i="6"/>
  <c r="E67" i="6" s="1"/>
  <c r="C68" i="6"/>
  <c r="E68" i="6" s="1"/>
  <c r="C69" i="6"/>
  <c r="E69" i="6" s="1"/>
  <c r="C70" i="6"/>
  <c r="E70" i="6" s="1"/>
  <c r="C71" i="6"/>
  <c r="E71" i="6" s="1"/>
  <c r="C72" i="6"/>
  <c r="E72" i="6" s="1"/>
  <c r="C73" i="6"/>
  <c r="E73" i="6" s="1"/>
  <c r="C74" i="6"/>
  <c r="E74" i="6" s="1"/>
  <c r="C75" i="6"/>
  <c r="E75" i="6" s="1"/>
  <c r="C76" i="6"/>
  <c r="E76" i="6" s="1"/>
  <c r="C77" i="6"/>
  <c r="E77" i="6" s="1"/>
  <c r="C78" i="6"/>
  <c r="E78" i="6" s="1"/>
  <c r="C79" i="6"/>
  <c r="E79" i="6" s="1"/>
  <c r="C80" i="6"/>
  <c r="E80" i="6" s="1"/>
  <c r="C81" i="6"/>
  <c r="E81" i="6" s="1"/>
  <c r="C82" i="6"/>
  <c r="E82" i="6" s="1"/>
  <c r="C83" i="6"/>
  <c r="E83" i="6" s="1"/>
  <c r="C84" i="6"/>
  <c r="E84" i="6" s="1"/>
  <c r="C85" i="6"/>
  <c r="E85" i="6" s="1"/>
  <c r="C86" i="6"/>
  <c r="E86" i="6" s="1"/>
  <c r="C87" i="6"/>
  <c r="E87" i="6" s="1"/>
  <c r="C88" i="6"/>
  <c r="E88" i="6" s="1"/>
  <c r="C89" i="6"/>
  <c r="E89" i="6" s="1"/>
  <c r="C90" i="6"/>
  <c r="E90" i="6" s="1"/>
  <c r="C91" i="6"/>
  <c r="E91" i="6" s="1"/>
  <c r="C92" i="6"/>
  <c r="E92" i="6" s="1"/>
  <c r="C93" i="6"/>
  <c r="E93" i="6" s="1"/>
  <c r="C94" i="6"/>
  <c r="E94" i="6" s="1"/>
  <c r="C95" i="6"/>
  <c r="E95" i="6" s="1"/>
  <c r="C96" i="6"/>
  <c r="E96" i="6" s="1"/>
  <c r="C97" i="6"/>
  <c r="E97" i="6" s="1"/>
  <c r="C98" i="6"/>
  <c r="E98" i="6" s="1"/>
  <c r="C99" i="6"/>
  <c r="E99" i="6" s="1"/>
  <c r="C100" i="6"/>
  <c r="E100" i="6" s="1"/>
  <c r="C101" i="6"/>
  <c r="E101" i="6" s="1"/>
  <c r="C102" i="6"/>
  <c r="E102" i="6" s="1"/>
  <c r="C103" i="6"/>
  <c r="E103" i="6" s="1"/>
  <c r="C104" i="6"/>
  <c r="E104" i="6" s="1"/>
  <c r="C105" i="6"/>
  <c r="E105" i="6" s="1"/>
  <c r="C106" i="6"/>
  <c r="E106" i="6" s="1"/>
  <c r="C107" i="6"/>
  <c r="E107" i="6" s="1"/>
  <c r="C108" i="6"/>
  <c r="E108" i="6" s="1"/>
  <c r="C109" i="6"/>
  <c r="E109" i="6" s="1"/>
  <c r="C110" i="6"/>
  <c r="E110" i="6" s="1"/>
  <c r="C111" i="6"/>
  <c r="E111" i="6" s="1"/>
  <c r="C112" i="6"/>
  <c r="E112" i="6" s="1"/>
  <c r="C113" i="6"/>
  <c r="E113" i="6" s="1"/>
  <c r="C114" i="6"/>
  <c r="E114" i="6" s="1"/>
  <c r="C115" i="6"/>
  <c r="E115" i="6" s="1"/>
  <c r="C116" i="6"/>
  <c r="E116" i="6" s="1"/>
  <c r="C117" i="6"/>
  <c r="E117" i="6" s="1"/>
  <c r="C118" i="6"/>
  <c r="E118" i="6" s="1"/>
  <c r="C119" i="6"/>
  <c r="E119" i="6" s="1"/>
  <c r="C120" i="6"/>
  <c r="E120" i="6" s="1"/>
  <c r="C121" i="6"/>
  <c r="E121" i="6" s="1"/>
  <c r="C122" i="6"/>
  <c r="E122" i="6" s="1"/>
  <c r="C123" i="6"/>
  <c r="E123" i="6" s="1"/>
  <c r="C124" i="6"/>
  <c r="E124" i="6" s="1"/>
  <c r="C125" i="6"/>
  <c r="E125" i="6" s="1"/>
  <c r="C126" i="6"/>
  <c r="E126" i="6" s="1"/>
  <c r="C127" i="6"/>
  <c r="E127" i="6" s="1"/>
  <c r="C128" i="6"/>
  <c r="E128" i="6" s="1"/>
  <c r="C129" i="6"/>
  <c r="E129" i="6" s="1"/>
  <c r="C130" i="6"/>
  <c r="E130" i="6" s="1"/>
  <c r="C131" i="6"/>
  <c r="E131" i="6" s="1"/>
  <c r="C132" i="6"/>
  <c r="E132" i="6" s="1"/>
  <c r="C133" i="6"/>
  <c r="E133" i="6" s="1"/>
  <c r="C134" i="6"/>
  <c r="E134" i="6" s="1"/>
  <c r="C135" i="6"/>
  <c r="E135" i="6" s="1"/>
  <c r="C136" i="6"/>
  <c r="E136" i="6" s="1"/>
  <c r="C137" i="6"/>
  <c r="E137" i="6" s="1"/>
  <c r="C138" i="6"/>
  <c r="E138" i="6" s="1"/>
  <c r="C139" i="6"/>
  <c r="E139" i="6" s="1"/>
  <c r="C140" i="6"/>
  <c r="E140" i="6" s="1"/>
  <c r="C141" i="6"/>
  <c r="E141" i="6" s="1"/>
  <c r="C142" i="6"/>
  <c r="E142" i="6" s="1"/>
  <c r="C143" i="6"/>
  <c r="E143" i="6" s="1"/>
  <c r="C144" i="6"/>
  <c r="E144" i="6" s="1"/>
  <c r="C145" i="6"/>
  <c r="E145" i="6" s="1"/>
  <c r="C146" i="6"/>
  <c r="E146" i="6" s="1"/>
  <c r="C147" i="6"/>
  <c r="E147" i="6" s="1"/>
  <c r="C148" i="6"/>
  <c r="E148" i="6" s="1"/>
  <c r="C149" i="6"/>
  <c r="E149" i="6" s="1"/>
  <c r="C150" i="6"/>
  <c r="E150" i="6" s="1"/>
  <c r="C151" i="6"/>
  <c r="E151" i="6" s="1"/>
  <c r="C152" i="6"/>
  <c r="E152" i="6" s="1"/>
  <c r="C153" i="6"/>
  <c r="E153" i="6" s="1"/>
  <c r="C154" i="6"/>
  <c r="E154" i="6" s="1"/>
  <c r="C155" i="6"/>
  <c r="E155" i="6" s="1"/>
  <c r="C156" i="6"/>
  <c r="E156" i="6" s="1"/>
  <c r="C157" i="6"/>
  <c r="E157" i="6" s="1"/>
  <c r="C158" i="6"/>
  <c r="E158" i="6" s="1"/>
  <c r="C159" i="6"/>
  <c r="E159" i="6" s="1"/>
  <c r="C160" i="6"/>
  <c r="E160" i="6" s="1"/>
  <c r="C161" i="6"/>
  <c r="E161" i="6" s="1"/>
  <c r="C162" i="6"/>
  <c r="E162" i="6" s="1"/>
  <c r="C163" i="6"/>
  <c r="E163" i="6" s="1"/>
  <c r="C164" i="6"/>
  <c r="E164" i="6" s="1"/>
  <c r="C165" i="6"/>
  <c r="E165" i="6" s="1"/>
  <c r="C166" i="6"/>
  <c r="E166" i="6" s="1"/>
  <c r="C167" i="6"/>
  <c r="E167" i="6" s="1"/>
  <c r="C168" i="6"/>
  <c r="E168" i="6" s="1"/>
  <c r="C169" i="6"/>
  <c r="E169" i="6" s="1"/>
  <c r="C170" i="6"/>
  <c r="E170" i="6" s="1"/>
  <c r="C171" i="6"/>
  <c r="E171" i="6" s="1"/>
  <c r="C172" i="6"/>
  <c r="E172" i="6" s="1"/>
  <c r="C173" i="6"/>
  <c r="E173" i="6" s="1"/>
  <c r="C174" i="6"/>
  <c r="E174" i="6" s="1"/>
  <c r="C175" i="6"/>
  <c r="E175" i="6" s="1"/>
  <c r="C176" i="6"/>
  <c r="E176" i="6" s="1"/>
  <c r="C177" i="6"/>
  <c r="E177" i="6" s="1"/>
  <c r="C178" i="6"/>
  <c r="E178" i="6" s="1"/>
  <c r="C179" i="6"/>
  <c r="E179" i="6" s="1"/>
  <c r="C180" i="6"/>
  <c r="E180" i="6" s="1"/>
  <c r="C181" i="6"/>
  <c r="E181" i="6" s="1"/>
  <c r="C182" i="6"/>
  <c r="E182" i="6" s="1"/>
  <c r="C183" i="6"/>
  <c r="E183" i="6" s="1"/>
  <c r="C184" i="6"/>
  <c r="E184" i="6" s="1"/>
  <c r="C185" i="6"/>
  <c r="E185" i="6" s="1"/>
  <c r="C186" i="6"/>
  <c r="E186" i="6" s="1"/>
  <c r="C187" i="6"/>
  <c r="E187" i="6" s="1"/>
  <c r="C188" i="6"/>
  <c r="E188" i="6" s="1"/>
  <c r="C189" i="6"/>
  <c r="E189" i="6" s="1"/>
  <c r="C190" i="6"/>
  <c r="E190" i="6" s="1"/>
  <c r="C191" i="6"/>
  <c r="E191" i="6" s="1"/>
  <c r="C192" i="6"/>
  <c r="E192" i="6" s="1"/>
  <c r="C193" i="6"/>
  <c r="E193" i="6" s="1"/>
  <c r="C194" i="6"/>
  <c r="E194" i="6" s="1"/>
  <c r="C195" i="6"/>
  <c r="E195" i="6" s="1"/>
  <c r="C196" i="6"/>
  <c r="E196" i="6" s="1"/>
  <c r="C197" i="6"/>
  <c r="E197" i="6" s="1"/>
  <c r="C198" i="6"/>
  <c r="E198" i="6" s="1"/>
  <c r="C199" i="6"/>
  <c r="E199" i="6" s="1"/>
  <c r="C200" i="6"/>
  <c r="E200" i="6" s="1"/>
  <c r="C201" i="6"/>
  <c r="E201" i="6" s="1"/>
  <c r="C202" i="6"/>
  <c r="E202" i="6" s="1"/>
  <c r="C203" i="6"/>
  <c r="E203" i="6" s="1"/>
  <c r="C204" i="6"/>
  <c r="E204" i="6" s="1"/>
  <c r="C205" i="6"/>
  <c r="E205" i="6" s="1"/>
  <c r="C207" i="6"/>
  <c r="E207" i="6" s="1"/>
  <c r="C208" i="6"/>
  <c r="E208" i="6" s="1"/>
  <c r="C209" i="6"/>
  <c r="E209" i="6" s="1"/>
  <c r="C210" i="6"/>
  <c r="E210" i="6" s="1"/>
  <c r="C211" i="6"/>
  <c r="E211" i="6" s="1"/>
  <c r="C212" i="6"/>
  <c r="E212" i="6" s="1"/>
  <c r="C213" i="6"/>
  <c r="E213" i="6" s="1"/>
  <c r="C214" i="6"/>
  <c r="E214" i="6" s="1"/>
  <c r="C215" i="6"/>
  <c r="E215" i="6" s="1"/>
  <c r="C216" i="6"/>
  <c r="E216" i="6" s="1"/>
  <c r="C217" i="6"/>
  <c r="E217" i="6" s="1"/>
  <c r="C218" i="6"/>
  <c r="E218" i="6" s="1"/>
  <c r="C219" i="6"/>
  <c r="E219" i="6" s="1"/>
  <c r="C220" i="6"/>
  <c r="E220" i="6" s="1"/>
  <c r="C221" i="6"/>
  <c r="E221" i="6" s="1"/>
  <c r="C222" i="6"/>
  <c r="E222" i="6" s="1"/>
  <c r="C223" i="6"/>
  <c r="E223" i="6" s="1"/>
  <c r="C224" i="6"/>
  <c r="E224" i="6" s="1"/>
  <c r="C225" i="6"/>
  <c r="E225" i="6" s="1"/>
  <c r="C226" i="6"/>
  <c r="E226" i="6" s="1"/>
  <c r="C227" i="6"/>
  <c r="E227" i="6" s="1"/>
  <c r="C228" i="6"/>
  <c r="E228" i="6" s="1"/>
  <c r="C229" i="6"/>
  <c r="E229" i="6" s="1"/>
  <c r="C230" i="6"/>
  <c r="E230" i="6" s="1"/>
  <c r="C231" i="6"/>
  <c r="E231" i="6" s="1"/>
  <c r="C232" i="6"/>
  <c r="E232" i="6" s="1"/>
  <c r="C233" i="6"/>
  <c r="E233" i="6" s="1"/>
  <c r="C234" i="6"/>
  <c r="E234" i="6" s="1"/>
  <c r="C235" i="6"/>
  <c r="E235" i="6" s="1"/>
  <c r="C236" i="6"/>
  <c r="E236" i="6" s="1"/>
  <c r="C237" i="6"/>
  <c r="E237" i="6" s="1"/>
  <c r="C238" i="6"/>
  <c r="E238" i="6" s="1"/>
  <c r="C239" i="6"/>
  <c r="E239" i="6" s="1"/>
  <c r="C240" i="6"/>
  <c r="E240" i="6" s="1"/>
  <c r="C241" i="6"/>
  <c r="E241" i="6" s="1"/>
  <c r="C242" i="6"/>
  <c r="E242" i="6" s="1"/>
  <c r="C243" i="6"/>
  <c r="E243" i="6" s="1"/>
  <c r="C244" i="6"/>
  <c r="E244" i="6" s="1"/>
  <c r="C245" i="6"/>
  <c r="E245" i="6" s="1"/>
  <c r="C246" i="6"/>
  <c r="E246" i="6" s="1"/>
  <c r="C247" i="6"/>
  <c r="E247" i="6" s="1"/>
  <c r="C248" i="6"/>
  <c r="E248" i="6" s="1"/>
  <c r="C249" i="6"/>
  <c r="E249" i="6" s="1"/>
  <c r="C250" i="6"/>
  <c r="E250" i="6" s="1"/>
  <c r="C251" i="6"/>
  <c r="E251" i="6" s="1"/>
  <c r="C252" i="6"/>
  <c r="E252" i="6" s="1"/>
  <c r="C253" i="6"/>
  <c r="E253" i="6" s="1"/>
  <c r="C254" i="6"/>
  <c r="E254" i="6" s="1"/>
  <c r="C255" i="6"/>
  <c r="E255" i="6" s="1"/>
  <c r="C256" i="6"/>
  <c r="E256" i="6" s="1"/>
  <c r="C257" i="6"/>
  <c r="E257" i="6" s="1"/>
  <c r="C258" i="6"/>
  <c r="E258" i="6" s="1"/>
  <c r="C259" i="6"/>
  <c r="E259" i="6" s="1"/>
  <c r="C260" i="6"/>
  <c r="E260" i="6" s="1"/>
  <c r="C261" i="6"/>
  <c r="E261" i="6" s="1"/>
  <c r="C262" i="6"/>
  <c r="E262" i="6" s="1"/>
  <c r="C263" i="6"/>
  <c r="E263" i="6" s="1"/>
  <c r="C264" i="6"/>
  <c r="E264" i="6" s="1"/>
  <c r="C265" i="6"/>
  <c r="E265" i="6" s="1"/>
  <c r="C266" i="6"/>
  <c r="E266" i="6" s="1"/>
  <c r="C267" i="6"/>
  <c r="C268" i="6"/>
  <c r="C269" i="6"/>
  <c r="E269" i="6" s="1"/>
  <c r="C270" i="6"/>
  <c r="E270" i="6" s="1"/>
  <c r="C271" i="6"/>
  <c r="E271" i="6" s="1"/>
  <c r="C272" i="6"/>
  <c r="E272" i="6" s="1"/>
  <c r="C273" i="6"/>
  <c r="E273" i="6" s="1"/>
  <c r="C274" i="6"/>
  <c r="E274" i="6" s="1"/>
  <c r="C275" i="6"/>
  <c r="E275" i="6" s="1"/>
  <c r="C276" i="6"/>
  <c r="E276" i="6" s="1"/>
  <c r="C277" i="6"/>
  <c r="E277" i="6" s="1"/>
  <c r="C278" i="6"/>
  <c r="E278" i="6" s="1"/>
  <c r="C279" i="6"/>
  <c r="E279" i="6" s="1"/>
  <c r="C280" i="6"/>
  <c r="E280" i="6" s="1"/>
  <c r="C281" i="6"/>
  <c r="E281" i="6" s="1"/>
  <c r="C282" i="6"/>
  <c r="E282" i="6" s="1"/>
  <c r="C283" i="6"/>
  <c r="E283" i="6" s="1"/>
  <c r="C284" i="6"/>
  <c r="E284" i="6" s="1"/>
  <c r="C285" i="6"/>
  <c r="E285" i="6" s="1"/>
  <c r="C286" i="6"/>
  <c r="E286" i="6" s="1"/>
  <c r="C287" i="6"/>
  <c r="E287" i="6" s="1"/>
  <c r="C288" i="6"/>
  <c r="E288" i="6" s="1"/>
  <c r="C289" i="6"/>
  <c r="E289" i="6" s="1"/>
  <c r="C290" i="6"/>
  <c r="E290" i="6" s="1"/>
  <c r="C291" i="6"/>
  <c r="E291" i="6" s="1"/>
  <c r="C292" i="6"/>
  <c r="E292" i="6" s="1"/>
  <c r="C293" i="6"/>
  <c r="E293" i="6" s="1"/>
  <c r="C294" i="6"/>
  <c r="E294" i="6" s="1"/>
  <c r="C295" i="6"/>
  <c r="E295" i="6" s="1"/>
  <c r="C296" i="6"/>
  <c r="E296" i="6" s="1"/>
  <c r="C297" i="6"/>
  <c r="E297" i="6" s="1"/>
  <c r="C298" i="6"/>
  <c r="E298" i="6" s="1"/>
  <c r="C299" i="6"/>
  <c r="E299" i="6" s="1"/>
  <c r="C300" i="6"/>
  <c r="E300" i="6" s="1"/>
  <c r="C301" i="6"/>
  <c r="E301" i="6" s="1"/>
  <c r="C302" i="6"/>
  <c r="E302" i="6" s="1"/>
  <c r="C303" i="6"/>
  <c r="E303" i="6" s="1"/>
  <c r="C304" i="6"/>
  <c r="E304" i="6" s="1"/>
  <c r="C305" i="6"/>
  <c r="E305" i="6" s="1"/>
  <c r="C306" i="6"/>
  <c r="E306" i="6" s="1"/>
  <c r="C307" i="6"/>
  <c r="E307" i="6" s="1"/>
  <c r="C308" i="6"/>
  <c r="E308" i="6" s="1"/>
  <c r="C309" i="6"/>
  <c r="E309" i="6" s="1"/>
  <c r="C310" i="6"/>
  <c r="E310" i="6" s="1"/>
  <c r="C311" i="6"/>
  <c r="E311" i="6" s="1"/>
  <c r="C312" i="6"/>
  <c r="E312" i="6" s="1"/>
  <c r="C313" i="6"/>
  <c r="E313" i="6" s="1"/>
  <c r="C314" i="6"/>
  <c r="E314" i="6" s="1"/>
  <c r="C315" i="6"/>
  <c r="E315" i="6" s="1"/>
  <c r="C316" i="6"/>
  <c r="E316" i="6" s="1"/>
  <c r="C317" i="6"/>
  <c r="E317" i="6" s="1"/>
  <c r="C318" i="6"/>
  <c r="E318" i="6" s="1"/>
  <c r="C319" i="6"/>
  <c r="E319" i="6" s="1"/>
  <c r="C320" i="6"/>
  <c r="E320" i="6" s="1"/>
  <c r="C321" i="6"/>
  <c r="E321" i="6" s="1"/>
  <c r="C322" i="6"/>
  <c r="E322" i="6" s="1"/>
  <c r="C323" i="6"/>
  <c r="E323" i="6" s="1"/>
  <c r="C324" i="6"/>
  <c r="E324" i="6" s="1"/>
  <c r="C325" i="6"/>
  <c r="E325" i="6" s="1"/>
  <c r="C326" i="6"/>
  <c r="E326" i="6" s="1"/>
  <c r="C327" i="6"/>
  <c r="E327" i="6" s="1"/>
  <c r="C328" i="6"/>
  <c r="E328" i="6" s="1"/>
  <c r="C329" i="6"/>
  <c r="E329" i="6" s="1"/>
  <c r="C330" i="6"/>
  <c r="E330" i="6" s="1"/>
  <c r="C331" i="6"/>
  <c r="E331" i="6" s="1"/>
  <c r="C332" i="6"/>
  <c r="E332" i="6" s="1"/>
  <c r="C333" i="6"/>
  <c r="E333" i="6" s="1"/>
  <c r="C334" i="6"/>
  <c r="E334" i="6" s="1"/>
  <c r="C335" i="6"/>
  <c r="E335" i="6" s="1"/>
  <c r="C336" i="6"/>
  <c r="E336" i="6" s="1"/>
  <c r="C337" i="6"/>
  <c r="E337" i="6" s="1"/>
  <c r="C338" i="6"/>
  <c r="E338" i="6" s="1"/>
  <c r="C339" i="6"/>
  <c r="E339" i="6" s="1"/>
  <c r="C340" i="6"/>
  <c r="E340" i="6" s="1"/>
  <c r="C341" i="6"/>
  <c r="E341" i="6" s="1"/>
  <c r="C342" i="6"/>
  <c r="E342" i="6" s="1"/>
  <c r="C343" i="6"/>
  <c r="E343" i="6" s="1"/>
  <c r="C344" i="6"/>
  <c r="E344" i="6" s="1"/>
  <c r="C345" i="6"/>
  <c r="E345" i="6" s="1"/>
  <c r="C346" i="6"/>
  <c r="E346" i="6" s="1"/>
  <c r="C347" i="6"/>
  <c r="E347" i="6" s="1"/>
  <c r="C348" i="6"/>
  <c r="E348" i="6" s="1"/>
  <c r="C349" i="6"/>
  <c r="E349" i="6" s="1"/>
  <c r="C350" i="6"/>
  <c r="E350" i="6" s="1"/>
  <c r="C351" i="6"/>
  <c r="E351" i="6" s="1"/>
  <c r="C352" i="6"/>
  <c r="E352" i="6" s="1"/>
  <c r="C353" i="6"/>
  <c r="E353" i="6" s="1"/>
  <c r="C354" i="6"/>
  <c r="E354" i="6" s="1"/>
  <c r="C355" i="6"/>
  <c r="E355" i="6" s="1"/>
  <c r="C356" i="6"/>
  <c r="E356" i="6" s="1"/>
  <c r="C357" i="6"/>
  <c r="E357" i="6" s="1"/>
  <c r="C358" i="6"/>
  <c r="E358" i="6" s="1"/>
  <c r="C359" i="6"/>
  <c r="E359" i="6" s="1"/>
  <c r="C360" i="6"/>
  <c r="E360" i="6" s="1"/>
  <c r="C361" i="6"/>
  <c r="E361" i="6" s="1"/>
  <c r="C362" i="6"/>
  <c r="E362" i="6" s="1"/>
  <c r="C363" i="6"/>
  <c r="E363" i="6" s="1"/>
  <c r="C364" i="6"/>
  <c r="E364" i="6" s="1"/>
  <c r="C365" i="6"/>
  <c r="E365" i="6" s="1"/>
  <c r="C366" i="6"/>
  <c r="E366" i="6" s="1"/>
  <c r="C367" i="6"/>
  <c r="E367" i="6" s="1"/>
  <c r="C368" i="6"/>
  <c r="E368" i="6" s="1"/>
  <c r="C369" i="6"/>
  <c r="E369" i="6" s="1"/>
  <c r="C370" i="6"/>
  <c r="E370" i="6" s="1"/>
  <c r="C371" i="6"/>
  <c r="E371" i="6" s="1"/>
  <c r="C372" i="6"/>
  <c r="E372" i="6" s="1"/>
  <c r="C373" i="6"/>
  <c r="E373" i="6" s="1"/>
  <c r="C374" i="6"/>
  <c r="E374" i="6" s="1"/>
  <c r="C375" i="6"/>
  <c r="E375" i="6" s="1"/>
  <c r="C376" i="6"/>
  <c r="E376" i="6" s="1"/>
  <c r="C377" i="6"/>
  <c r="E377" i="6" s="1"/>
  <c r="C378" i="6"/>
  <c r="E378" i="6" s="1"/>
  <c r="C379" i="6"/>
  <c r="E379" i="6" s="1"/>
  <c r="C380" i="6"/>
  <c r="E380" i="6" s="1"/>
  <c r="C381" i="6"/>
  <c r="E381" i="6" s="1"/>
  <c r="C382" i="6"/>
  <c r="E382" i="6" s="1"/>
  <c r="C383" i="6"/>
  <c r="E383" i="6" s="1"/>
  <c r="C384" i="6"/>
  <c r="E384" i="6" s="1"/>
  <c r="C385" i="6"/>
  <c r="E385" i="6" s="1"/>
  <c r="C386" i="6"/>
  <c r="E386" i="6" s="1"/>
  <c r="C387" i="6"/>
  <c r="E387" i="6" s="1"/>
  <c r="C388" i="6"/>
  <c r="E388" i="6" s="1"/>
  <c r="C389" i="6"/>
  <c r="E389" i="6" s="1"/>
  <c r="C390" i="6"/>
  <c r="E390" i="6" s="1"/>
  <c r="C391" i="6"/>
  <c r="E391" i="6" s="1"/>
  <c r="C392" i="6"/>
  <c r="E392" i="6" s="1"/>
  <c r="C393" i="6"/>
  <c r="E393" i="6" s="1"/>
  <c r="C394" i="6"/>
  <c r="E394" i="6" s="1"/>
  <c r="C395" i="6"/>
  <c r="E395" i="6" s="1"/>
  <c r="C396" i="6"/>
  <c r="E396" i="6" s="1"/>
  <c r="C397" i="6"/>
  <c r="E397" i="6" s="1"/>
  <c r="C398" i="6"/>
  <c r="E398" i="6" s="1"/>
  <c r="C399" i="6"/>
  <c r="E399" i="6" s="1"/>
  <c r="C400" i="6"/>
  <c r="E400" i="6" s="1"/>
  <c r="C401" i="6"/>
  <c r="E401" i="6" s="1"/>
  <c r="C402" i="6"/>
  <c r="E402" i="6" s="1"/>
  <c r="C403" i="6"/>
  <c r="E403" i="6" s="1"/>
  <c r="C404" i="6"/>
  <c r="E404" i="6" s="1"/>
  <c r="C405" i="6"/>
  <c r="E405" i="6" s="1"/>
  <c r="C406" i="6"/>
  <c r="E406" i="6" s="1"/>
  <c r="C407" i="6"/>
  <c r="E407" i="6" s="1"/>
  <c r="C408" i="6"/>
  <c r="E408" i="6" s="1"/>
  <c r="C409" i="6"/>
  <c r="E409" i="6" s="1"/>
  <c r="C410" i="6"/>
  <c r="E410" i="6" s="1"/>
  <c r="C411" i="6"/>
  <c r="E411" i="6" s="1"/>
  <c r="C412" i="6"/>
  <c r="E412" i="6" s="1"/>
  <c r="C413" i="6"/>
  <c r="E413" i="6" s="1"/>
  <c r="C414" i="6"/>
  <c r="E414" i="6" s="1"/>
  <c r="C415" i="6"/>
  <c r="E415" i="6" s="1"/>
  <c r="C416" i="6"/>
  <c r="E416" i="6" s="1"/>
  <c r="C417" i="6"/>
  <c r="E417" i="6" s="1"/>
  <c r="C418" i="6"/>
  <c r="E418" i="6" s="1"/>
  <c r="C419" i="6"/>
  <c r="E419" i="6" s="1"/>
  <c r="C420" i="6"/>
  <c r="E420" i="6" s="1"/>
  <c r="C421" i="6"/>
  <c r="E421" i="6" s="1"/>
  <c r="C422" i="6"/>
  <c r="E422" i="6" s="1"/>
  <c r="C423" i="6"/>
  <c r="E423" i="6" s="1"/>
  <c r="C424" i="6"/>
  <c r="E424" i="6" s="1"/>
  <c r="C425" i="6"/>
  <c r="E425" i="6" s="1"/>
  <c r="C426" i="6"/>
  <c r="E426" i="6" s="1"/>
  <c r="C427" i="6"/>
  <c r="E427" i="6" s="1"/>
  <c r="C428" i="6"/>
  <c r="E428" i="6" s="1"/>
  <c r="C429" i="6"/>
  <c r="E429" i="6" s="1"/>
  <c r="C430" i="6"/>
  <c r="E430" i="6" s="1"/>
  <c r="C431" i="6"/>
  <c r="E431" i="6" s="1"/>
  <c r="C432" i="6"/>
  <c r="E432" i="6" s="1"/>
  <c r="C433" i="6"/>
  <c r="E433" i="6" s="1"/>
  <c r="C434" i="6"/>
  <c r="E434" i="6" s="1"/>
  <c r="C435" i="6"/>
  <c r="E435" i="6" s="1"/>
  <c r="C436" i="6"/>
  <c r="E436" i="6" s="1"/>
  <c r="C437" i="6"/>
  <c r="E437" i="6" s="1"/>
  <c r="C438" i="6"/>
  <c r="E438" i="6" s="1"/>
  <c r="C439" i="6"/>
  <c r="E439" i="6" s="1"/>
  <c r="C440" i="6"/>
  <c r="E440" i="6" s="1"/>
  <c r="C441" i="6"/>
  <c r="E441" i="6" s="1"/>
  <c r="C442" i="6"/>
  <c r="E442" i="6" s="1"/>
  <c r="C443" i="6"/>
  <c r="E443" i="6" s="1"/>
  <c r="C444" i="6"/>
  <c r="E444" i="6" s="1"/>
  <c r="C445" i="6"/>
  <c r="E445" i="6" s="1"/>
  <c r="C446" i="6"/>
  <c r="E446" i="6" s="1"/>
  <c r="C447" i="6"/>
  <c r="E447" i="6" s="1"/>
  <c r="C448" i="6"/>
  <c r="E448" i="6" s="1"/>
  <c r="C449" i="6"/>
  <c r="E449" i="6" s="1"/>
  <c r="C450" i="6"/>
  <c r="E450" i="6" s="1"/>
  <c r="C451" i="6"/>
  <c r="E451" i="6" s="1"/>
  <c r="C452" i="6"/>
  <c r="E452" i="6" s="1"/>
  <c r="C453" i="6"/>
  <c r="E453" i="6" s="1"/>
  <c r="C454" i="6"/>
  <c r="E454" i="6" s="1"/>
  <c r="C455" i="6"/>
  <c r="E455" i="6" s="1"/>
  <c r="C456" i="6"/>
  <c r="E456" i="6" s="1"/>
  <c r="C457" i="6"/>
  <c r="E457" i="6" s="1"/>
  <c r="C458" i="6"/>
  <c r="E458" i="6" s="1"/>
  <c r="C459" i="6"/>
  <c r="E459" i="6" s="1"/>
  <c r="C460" i="6"/>
  <c r="E460" i="6" s="1"/>
  <c r="C461" i="6"/>
  <c r="E461" i="6" s="1"/>
  <c r="C462" i="6"/>
  <c r="E462" i="6" s="1"/>
  <c r="C463" i="6"/>
  <c r="E463" i="6" s="1"/>
  <c r="C464" i="6"/>
  <c r="E464" i="6" s="1"/>
  <c r="C465" i="6"/>
  <c r="E465" i="6" s="1"/>
  <c r="C466" i="6"/>
  <c r="E466" i="6" s="1"/>
  <c r="C467" i="6"/>
  <c r="E467" i="6" s="1"/>
  <c r="C468" i="6"/>
  <c r="E468" i="6" s="1"/>
  <c r="C469" i="6"/>
  <c r="E469" i="6" s="1"/>
  <c r="C470" i="6"/>
  <c r="E470" i="6" s="1"/>
  <c r="C471" i="6"/>
  <c r="E471" i="6" s="1"/>
  <c r="C472" i="6"/>
  <c r="E472" i="6" s="1"/>
  <c r="C473" i="6"/>
  <c r="E473" i="6" s="1"/>
  <c r="C474" i="6"/>
  <c r="E474" i="6" s="1"/>
  <c r="C475" i="6"/>
  <c r="E475" i="6" s="1"/>
  <c r="C476" i="6"/>
  <c r="E476" i="6" s="1"/>
  <c r="C477" i="6"/>
  <c r="E477" i="6" s="1"/>
  <c r="C478" i="6"/>
  <c r="E478" i="6" s="1"/>
  <c r="C479" i="6"/>
  <c r="E479" i="6" s="1"/>
  <c r="C480" i="6"/>
  <c r="E480" i="6" s="1"/>
  <c r="C481" i="6"/>
  <c r="E481" i="6" s="1"/>
  <c r="C482" i="6"/>
  <c r="E482" i="6" s="1"/>
  <c r="C483" i="6"/>
  <c r="E483" i="6" s="1"/>
  <c r="C484" i="6"/>
  <c r="E484" i="6" s="1"/>
  <c r="C485" i="6"/>
  <c r="E485" i="6" s="1"/>
  <c r="C486" i="6"/>
  <c r="E486" i="6" s="1"/>
  <c r="C487" i="6"/>
  <c r="E487" i="6" s="1"/>
  <c r="C488" i="6"/>
  <c r="E488" i="6" s="1"/>
  <c r="C489" i="6"/>
  <c r="E489" i="6" s="1"/>
  <c r="C490" i="6"/>
  <c r="E490" i="6" s="1"/>
  <c r="C491" i="6"/>
  <c r="E491" i="6" s="1"/>
  <c r="C492" i="6"/>
  <c r="E492" i="6" s="1"/>
  <c r="C493" i="6"/>
  <c r="E493" i="6" s="1"/>
  <c r="C494" i="6"/>
  <c r="E494" i="6" s="1"/>
  <c r="C495" i="6"/>
  <c r="E495" i="6" s="1"/>
  <c r="C496" i="6"/>
  <c r="E496" i="6" s="1"/>
  <c r="C497" i="6"/>
  <c r="E497" i="6" s="1"/>
  <c r="C498" i="6"/>
  <c r="E498" i="6" s="1"/>
  <c r="C499" i="6"/>
  <c r="E499" i="6" s="1"/>
  <c r="C500" i="6"/>
  <c r="E500" i="6" s="1"/>
  <c r="C501" i="6"/>
  <c r="E501" i="6" s="1"/>
  <c r="C502" i="6"/>
  <c r="E502" i="6" s="1"/>
  <c r="C503" i="6"/>
  <c r="E503" i="6" s="1"/>
  <c r="C504" i="6"/>
  <c r="E504" i="6" s="1"/>
  <c r="C505" i="6"/>
  <c r="E505" i="6" s="1"/>
  <c r="C506" i="6"/>
  <c r="E506" i="6" s="1"/>
  <c r="C507" i="6"/>
  <c r="E507" i="6" s="1"/>
  <c r="C508" i="6"/>
  <c r="E508" i="6" s="1"/>
  <c r="C509" i="6"/>
  <c r="E509" i="6" s="1"/>
  <c r="C510" i="6"/>
  <c r="E510" i="6" s="1"/>
  <c r="C511" i="6"/>
  <c r="E511" i="6" s="1"/>
  <c r="C512" i="6"/>
  <c r="E512" i="6" s="1"/>
  <c r="C513" i="6"/>
  <c r="E513" i="6" s="1"/>
  <c r="C514" i="6"/>
  <c r="E514" i="6" s="1"/>
  <c r="C515" i="6"/>
  <c r="E515" i="6" s="1"/>
  <c r="C516" i="6"/>
  <c r="E516" i="6" s="1"/>
  <c r="C517" i="6"/>
  <c r="E517" i="6" s="1"/>
  <c r="C518" i="6"/>
  <c r="E518" i="6" s="1"/>
  <c r="C519" i="6"/>
  <c r="E519" i="6" s="1"/>
  <c r="C520" i="6"/>
  <c r="E520" i="6" s="1"/>
  <c r="C521" i="6"/>
  <c r="E521" i="6" s="1"/>
  <c r="C522" i="6"/>
  <c r="E522" i="6" s="1"/>
  <c r="C523" i="6"/>
  <c r="E523" i="6" s="1"/>
  <c r="C524" i="6"/>
  <c r="E524" i="6" s="1"/>
  <c r="C525" i="6"/>
  <c r="E525" i="6" s="1"/>
  <c r="C526" i="6"/>
  <c r="E526" i="6" s="1"/>
  <c r="C527" i="6"/>
  <c r="E527" i="6" s="1"/>
  <c r="C528" i="6"/>
  <c r="E528" i="6" s="1"/>
  <c r="C529" i="6"/>
  <c r="E529" i="6" s="1"/>
  <c r="C530" i="6"/>
  <c r="E530" i="6" s="1"/>
  <c r="C531" i="6"/>
  <c r="E531" i="6" s="1"/>
  <c r="C532" i="6"/>
  <c r="E532" i="6" s="1"/>
  <c r="C533" i="6"/>
  <c r="E533" i="6" s="1"/>
  <c r="C534" i="6"/>
  <c r="E534" i="6" s="1"/>
  <c r="C535" i="6"/>
  <c r="E535" i="6" s="1"/>
  <c r="C536" i="6"/>
  <c r="E536" i="6" s="1"/>
  <c r="C537" i="6"/>
  <c r="E537" i="6" s="1"/>
  <c r="C538" i="6"/>
  <c r="E538" i="6" s="1"/>
  <c r="C539" i="6"/>
  <c r="E539" i="6" s="1"/>
  <c r="C540" i="6"/>
  <c r="E540" i="6" s="1"/>
  <c r="C541" i="6"/>
  <c r="E541" i="6" s="1"/>
  <c r="C542" i="6"/>
  <c r="E542" i="6" s="1"/>
  <c r="C543" i="6"/>
  <c r="E543" i="6" s="1"/>
  <c r="C544" i="6"/>
  <c r="E544" i="6" s="1"/>
  <c r="C545" i="6"/>
  <c r="E545" i="6" s="1"/>
  <c r="C546" i="6"/>
  <c r="E546" i="6" s="1"/>
  <c r="C547" i="6"/>
  <c r="E547" i="6" s="1"/>
  <c r="C548" i="6"/>
  <c r="E548" i="6" s="1"/>
  <c r="C549" i="6"/>
  <c r="E549" i="6" s="1"/>
  <c r="C550" i="6"/>
  <c r="E550" i="6" s="1"/>
  <c r="C551" i="6"/>
  <c r="E551" i="6" s="1"/>
  <c r="C552" i="6"/>
  <c r="E552" i="6" s="1"/>
  <c r="C553" i="6"/>
  <c r="E553" i="6" s="1"/>
  <c r="C554" i="6"/>
  <c r="E554" i="6" s="1"/>
  <c r="C555" i="6"/>
  <c r="E555" i="6" s="1"/>
  <c r="C556" i="6"/>
  <c r="E556" i="6" s="1"/>
  <c r="C557" i="6"/>
  <c r="E557" i="6" s="1"/>
  <c r="D2" i="6"/>
  <c r="F2" i="6" s="1"/>
  <c r="D3" i="6"/>
  <c r="F3" i="6" s="1"/>
  <c r="D4" i="6"/>
  <c r="F4" i="6" s="1"/>
  <c r="D5" i="6"/>
  <c r="F5" i="6" s="1"/>
  <c r="D6" i="6"/>
  <c r="F6" i="6" s="1"/>
  <c r="D7" i="6"/>
  <c r="F7" i="6" s="1"/>
  <c r="D8" i="6"/>
  <c r="F8" i="6" s="1"/>
  <c r="D9" i="6"/>
  <c r="F9" i="6" s="1"/>
  <c r="D10" i="6"/>
  <c r="F10" i="6" s="1"/>
  <c r="D11" i="6"/>
  <c r="F11" i="6" s="1"/>
  <c r="D12" i="6"/>
  <c r="F12" i="6" s="1"/>
  <c r="D13" i="6"/>
  <c r="F13" i="6" s="1"/>
  <c r="D14" i="6"/>
  <c r="F14" i="6" s="1"/>
  <c r="D15" i="6"/>
  <c r="F15" i="6" s="1"/>
  <c r="D16" i="6"/>
  <c r="F16" i="6" s="1"/>
  <c r="D17" i="6"/>
  <c r="F17" i="6" s="1"/>
  <c r="D18" i="6"/>
  <c r="F18" i="6" s="1"/>
  <c r="D19" i="6"/>
  <c r="F19" i="6" s="1"/>
  <c r="D20" i="6"/>
  <c r="F20" i="6" s="1"/>
  <c r="D21" i="6"/>
  <c r="F21" i="6" s="1"/>
  <c r="D22" i="6"/>
  <c r="F22" i="6" s="1"/>
  <c r="D23" i="6"/>
  <c r="F23" i="6" s="1"/>
  <c r="D24" i="6"/>
  <c r="F24" i="6" s="1"/>
  <c r="D25" i="6"/>
  <c r="F25" i="6" s="1"/>
  <c r="D26" i="6"/>
  <c r="F26" i="6" s="1"/>
  <c r="D27" i="6"/>
  <c r="F27" i="6" s="1"/>
  <c r="D28" i="6"/>
  <c r="F28" i="6" s="1"/>
  <c r="D29" i="6"/>
  <c r="F29" i="6" s="1"/>
  <c r="D30" i="6"/>
  <c r="F30" i="6" s="1"/>
  <c r="D31" i="6"/>
  <c r="F31" i="6" s="1"/>
  <c r="D32" i="6"/>
  <c r="F32" i="6" s="1"/>
  <c r="D33" i="6"/>
  <c r="F33" i="6" s="1"/>
  <c r="D34" i="6"/>
  <c r="F34" i="6" s="1"/>
  <c r="D35" i="6"/>
  <c r="F35" i="6" s="1"/>
  <c r="D36" i="6"/>
  <c r="F36" i="6" s="1"/>
  <c r="D37" i="6"/>
  <c r="F37" i="6" s="1"/>
  <c r="D38" i="6"/>
  <c r="F38" i="6" s="1"/>
  <c r="D39" i="6"/>
  <c r="F39" i="6" s="1"/>
  <c r="D40" i="6"/>
  <c r="F40" i="6" s="1"/>
  <c r="D41" i="6"/>
  <c r="F41" i="6" s="1"/>
  <c r="D42" i="6"/>
  <c r="F42" i="6" s="1"/>
  <c r="D43" i="6"/>
  <c r="F43" i="6" s="1"/>
  <c r="D44" i="6"/>
  <c r="F44" i="6" s="1"/>
  <c r="D45" i="6"/>
  <c r="F45" i="6" s="1"/>
  <c r="D46" i="6"/>
  <c r="F46" i="6" s="1"/>
  <c r="D47" i="6"/>
  <c r="F47" i="6" s="1"/>
  <c r="D48" i="6"/>
  <c r="F48" i="6" s="1"/>
  <c r="D49" i="6"/>
  <c r="F49" i="6" s="1"/>
  <c r="D50" i="6"/>
  <c r="F50" i="6" s="1"/>
  <c r="D51" i="6"/>
  <c r="F51" i="6" s="1"/>
  <c r="D52" i="6"/>
  <c r="F52" i="6" s="1"/>
  <c r="D53" i="6"/>
  <c r="F53" i="6" s="1"/>
  <c r="D54" i="6"/>
  <c r="F54" i="6" s="1"/>
  <c r="D55" i="6"/>
  <c r="F55" i="6" s="1"/>
  <c r="D56" i="6"/>
  <c r="F56" i="6" s="1"/>
  <c r="D57" i="6"/>
  <c r="F57" i="6" s="1"/>
  <c r="D58" i="6"/>
  <c r="F58" i="6" s="1"/>
  <c r="D59" i="6"/>
  <c r="F59" i="6" s="1"/>
  <c r="D60" i="6"/>
  <c r="F60" i="6" s="1"/>
  <c r="D61" i="6"/>
  <c r="F61" i="6" s="1"/>
  <c r="D62" i="6"/>
  <c r="F62" i="6" s="1"/>
  <c r="D63" i="6"/>
  <c r="F63" i="6" s="1"/>
  <c r="D64" i="6"/>
  <c r="F64" i="6" s="1"/>
  <c r="D65" i="6"/>
  <c r="F65" i="6" s="1"/>
  <c r="D66" i="6"/>
  <c r="F66" i="6" s="1"/>
  <c r="D67" i="6"/>
  <c r="F67" i="6" s="1"/>
  <c r="D68" i="6"/>
  <c r="F68" i="6" s="1"/>
  <c r="D69" i="6"/>
  <c r="F69" i="6" s="1"/>
  <c r="D70" i="6"/>
  <c r="F70" i="6" s="1"/>
  <c r="D71" i="6"/>
  <c r="F71" i="6" s="1"/>
  <c r="D72" i="6"/>
  <c r="F72" i="6" s="1"/>
  <c r="D73" i="6"/>
  <c r="F73" i="6" s="1"/>
  <c r="D74" i="6"/>
  <c r="F74" i="6" s="1"/>
  <c r="D75" i="6"/>
  <c r="F75" i="6" s="1"/>
  <c r="D76" i="6"/>
  <c r="F76" i="6" s="1"/>
  <c r="D77" i="6"/>
  <c r="F77" i="6" s="1"/>
  <c r="D78" i="6"/>
  <c r="F78" i="6" s="1"/>
  <c r="D79" i="6"/>
  <c r="F79" i="6" s="1"/>
  <c r="D80" i="6"/>
  <c r="F80" i="6" s="1"/>
  <c r="D81" i="6"/>
  <c r="F81" i="6" s="1"/>
  <c r="D82" i="6"/>
  <c r="F82" i="6" s="1"/>
  <c r="D83" i="6"/>
  <c r="F83" i="6" s="1"/>
  <c r="D84" i="6"/>
  <c r="F84" i="6" s="1"/>
  <c r="D85" i="6"/>
  <c r="F85" i="6" s="1"/>
  <c r="D86" i="6"/>
  <c r="F86" i="6" s="1"/>
  <c r="D87" i="6"/>
  <c r="F87" i="6" s="1"/>
  <c r="D88" i="6"/>
  <c r="F88" i="6" s="1"/>
  <c r="D89" i="6"/>
  <c r="F89" i="6" s="1"/>
  <c r="D90" i="6"/>
  <c r="F90" i="6" s="1"/>
  <c r="D91" i="6"/>
  <c r="F91" i="6" s="1"/>
  <c r="D92" i="6"/>
  <c r="F92" i="6" s="1"/>
  <c r="D93" i="6"/>
  <c r="F93" i="6" s="1"/>
  <c r="D94" i="6"/>
  <c r="F94" i="6" s="1"/>
  <c r="D95" i="6"/>
  <c r="F95" i="6" s="1"/>
  <c r="D96" i="6"/>
  <c r="F96" i="6" s="1"/>
  <c r="D97" i="6"/>
  <c r="F97" i="6" s="1"/>
  <c r="D98" i="6"/>
  <c r="F98" i="6" s="1"/>
  <c r="D99" i="6"/>
  <c r="F99" i="6" s="1"/>
  <c r="D100" i="6"/>
  <c r="F100" i="6" s="1"/>
  <c r="D101" i="6"/>
  <c r="F101" i="6" s="1"/>
  <c r="D102" i="6"/>
  <c r="F102" i="6" s="1"/>
  <c r="D103" i="6"/>
  <c r="F103" i="6" s="1"/>
  <c r="D104" i="6"/>
  <c r="F104" i="6" s="1"/>
  <c r="D105" i="6"/>
  <c r="F105" i="6" s="1"/>
  <c r="D106" i="6"/>
  <c r="F106" i="6" s="1"/>
  <c r="D107" i="6"/>
  <c r="F107" i="6" s="1"/>
  <c r="D108" i="6"/>
  <c r="F108" i="6" s="1"/>
  <c r="D109" i="6"/>
  <c r="F109" i="6" s="1"/>
  <c r="D110" i="6"/>
  <c r="F110" i="6" s="1"/>
  <c r="D111" i="6"/>
  <c r="F111" i="6" s="1"/>
  <c r="D112" i="6"/>
  <c r="F112" i="6" s="1"/>
  <c r="D113" i="6"/>
  <c r="F113" i="6" s="1"/>
  <c r="D114" i="6"/>
  <c r="F114" i="6" s="1"/>
  <c r="D115" i="6"/>
  <c r="F115" i="6" s="1"/>
  <c r="D116" i="6"/>
  <c r="F116" i="6" s="1"/>
  <c r="D117" i="6"/>
  <c r="F117" i="6" s="1"/>
  <c r="D118" i="6"/>
  <c r="F118" i="6" s="1"/>
  <c r="D119" i="6"/>
  <c r="F119" i="6" s="1"/>
  <c r="D120" i="6"/>
  <c r="F120" i="6" s="1"/>
  <c r="D121" i="6"/>
  <c r="F121" i="6" s="1"/>
  <c r="D122" i="6"/>
  <c r="F122" i="6" s="1"/>
  <c r="D123" i="6"/>
  <c r="F123" i="6" s="1"/>
  <c r="D124" i="6"/>
  <c r="F124" i="6" s="1"/>
  <c r="D125" i="6"/>
  <c r="F125" i="6" s="1"/>
  <c r="D126" i="6"/>
  <c r="F126" i="6" s="1"/>
  <c r="D127" i="6"/>
  <c r="F127" i="6" s="1"/>
  <c r="D128" i="6"/>
  <c r="F128" i="6" s="1"/>
  <c r="D129" i="6"/>
  <c r="F129" i="6" s="1"/>
  <c r="D130" i="6"/>
  <c r="F130" i="6" s="1"/>
  <c r="D131" i="6"/>
  <c r="F131" i="6" s="1"/>
  <c r="D132" i="6"/>
  <c r="F132" i="6" s="1"/>
  <c r="D133" i="6"/>
  <c r="F133" i="6" s="1"/>
  <c r="D134" i="6"/>
  <c r="F134" i="6" s="1"/>
  <c r="D135" i="6"/>
  <c r="F135" i="6" s="1"/>
  <c r="D136" i="6"/>
  <c r="F136" i="6" s="1"/>
  <c r="D137" i="6"/>
  <c r="F137" i="6" s="1"/>
  <c r="D138" i="6"/>
  <c r="F138" i="6" s="1"/>
  <c r="D139" i="6"/>
  <c r="F139" i="6" s="1"/>
  <c r="D140" i="6"/>
  <c r="F140" i="6" s="1"/>
  <c r="D141" i="6"/>
  <c r="F141" i="6" s="1"/>
  <c r="D142" i="6"/>
  <c r="F142" i="6" s="1"/>
  <c r="D143" i="6"/>
  <c r="F143" i="6" s="1"/>
  <c r="D144" i="6"/>
  <c r="F144" i="6" s="1"/>
  <c r="D145" i="6"/>
  <c r="F145" i="6" s="1"/>
  <c r="D146" i="6"/>
  <c r="F146" i="6" s="1"/>
  <c r="D147" i="6"/>
  <c r="F147" i="6" s="1"/>
  <c r="D148" i="6"/>
  <c r="F148" i="6" s="1"/>
  <c r="D149" i="6"/>
  <c r="F149" i="6" s="1"/>
  <c r="D150" i="6"/>
  <c r="F150" i="6" s="1"/>
  <c r="D151" i="6"/>
  <c r="F151" i="6" s="1"/>
  <c r="D152" i="6"/>
  <c r="F152" i="6" s="1"/>
  <c r="D153" i="6"/>
  <c r="F153" i="6" s="1"/>
  <c r="D154" i="6"/>
  <c r="F154" i="6" s="1"/>
  <c r="D155" i="6"/>
  <c r="F155" i="6" s="1"/>
  <c r="D156" i="6"/>
  <c r="F156" i="6" s="1"/>
  <c r="D157" i="6"/>
  <c r="F157" i="6" s="1"/>
  <c r="D158" i="6"/>
  <c r="F158" i="6" s="1"/>
  <c r="D159" i="6"/>
  <c r="F159" i="6" s="1"/>
  <c r="D160" i="6"/>
  <c r="F160" i="6" s="1"/>
  <c r="D161" i="6"/>
  <c r="F161" i="6" s="1"/>
  <c r="D162" i="6"/>
  <c r="F162" i="6" s="1"/>
  <c r="D163" i="6"/>
  <c r="F163" i="6" s="1"/>
  <c r="D164" i="6"/>
  <c r="F164" i="6" s="1"/>
  <c r="D165" i="6"/>
  <c r="F165" i="6" s="1"/>
  <c r="D166" i="6"/>
  <c r="F166" i="6" s="1"/>
  <c r="D167" i="6"/>
  <c r="F167" i="6" s="1"/>
  <c r="D168" i="6"/>
  <c r="F168" i="6" s="1"/>
  <c r="D169" i="6"/>
  <c r="F169" i="6" s="1"/>
  <c r="D170" i="6"/>
  <c r="F170" i="6" s="1"/>
  <c r="D171" i="6"/>
  <c r="F171" i="6" s="1"/>
  <c r="D172" i="6"/>
  <c r="F172" i="6" s="1"/>
  <c r="D173" i="6"/>
  <c r="F173" i="6" s="1"/>
  <c r="D174" i="6"/>
  <c r="F174" i="6" s="1"/>
  <c r="D175" i="6"/>
  <c r="F175" i="6" s="1"/>
  <c r="D176" i="6"/>
  <c r="F176" i="6" s="1"/>
  <c r="D177" i="6"/>
  <c r="F177" i="6" s="1"/>
  <c r="D178" i="6"/>
  <c r="F178" i="6" s="1"/>
  <c r="D179" i="6"/>
  <c r="F179" i="6" s="1"/>
  <c r="D180" i="6"/>
  <c r="F180" i="6" s="1"/>
  <c r="D181" i="6"/>
  <c r="F181" i="6" s="1"/>
  <c r="D182" i="6"/>
  <c r="F182" i="6" s="1"/>
  <c r="D183" i="6"/>
  <c r="F183" i="6" s="1"/>
  <c r="D184" i="6"/>
  <c r="F184" i="6" s="1"/>
  <c r="D185" i="6"/>
  <c r="F185" i="6" s="1"/>
  <c r="D186" i="6"/>
  <c r="F186" i="6" s="1"/>
  <c r="D187" i="6"/>
  <c r="F187" i="6" s="1"/>
  <c r="D188" i="6"/>
  <c r="F188" i="6" s="1"/>
  <c r="D189" i="6"/>
  <c r="F189" i="6" s="1"/>
  <c r="D190" i="6"/>
  <c r="F190" i="6" s="1"/>
  <c r="D191" i="6"/>
  <c r="F191" i="6" s="1"/>
  <c r="D192" i="6"/>
  <c r="F192" i="6" s="1"/>
  <c r="D193" i="6"/>
  <c r="F193" i="6" s="1"/>
  <c r="D194" i="6"/>
  <c r="F194" i="6" s="1"/>
  <c r="D195" i="6"/>
  <c r="F195" i="6" s="1"/>
  <c r="D196" i="6"/>
  <c r="F196" i="6" s="1"/>
  <c r="D197" i="6"/>
  <c r="F197" i="6" s="1"/>
  <c r="D198" i="6"/>
  <c r="F198" i="6" s="1"/>
  <c r="D199" i="6"/>
  <c r="F199" i="6" s="1"/>
  <c r="D200" i="6"/>
  <c r="F200" i="6" s="1"/>
  <c r="D201" i="6"/>
  <c r="F201" i="6" s="1"/>
  <c r="D202" i="6"/>
  <c r="F202" i="6" s="1"/>
  <c r="D203" i="6"/>
  <c r="F203" i="6" s="1"/>
  <c r="D204" i="6"/>
  <c r="F204" i="6" s="1"/>
  <c r="D205" i="6"/>
  <c r="F205" i="6" s="1"/>
  <c r="D207" i="6"/>
  <c r="F207" i="6" s="1"/>
  <c r="D208" i="6"/>
  <c r="F208" i="6" s="1"/>
  <c r="D209" i="6"/>
  <c r="F209" i="6" s="1"/>
  <c r="D210" i="6"/>
  <c r="F210" i="6" s="1"/>
  <c r="D211" i="6"/>
  <c r="F211" i="6" s="1"/>
  <c r="D212" i="6"/>
  <c r="F212" i="6" s="1"/>
  <c r="D213" i="6"/>
  <c r="F213" i="6" s="1"/>
  <c r="D214" i="6"/>
  <c r="F214" i="6" s="1"/>
  <c r="D215" i="6"/>
  <c r="F215" i="6" s="1"/>
  <c r="D216" i="6"/>
  <c r="F216" i="6" s="1"/>
  <c r="D217" i="6"/>
  <c r="F217" i="6" s="1"/>
  <c r="D218" i="6"/>
  <c r="F218" i="6" s="1"/>
  <c r="D219" i="6"/>
  <c r="F219" i="6" s="1"/>
  <c r="D220" i="6"/>
  <c r="F220" i="6" s="1"/>
  <c r="D221" i="6"/>
  <c r="F221" i="6" s="1"/>
  <c r="D222" i="6"/>
  <c r="F222" i="6" s="1"/>
  <c r="D223" i="6"/>
  <c r="F223" i="6" s="1"/>
  <c r="D224" i="6"/>
  <c r="F224" i="6" s="1"/>
  <c r="D225" i="6"/>
  <c r="F225" i="6" s="1"/>
  <c r="D226" i="6"/>
  <c r="F226" i="6" s="1"/>
  <c r="D227" i="6"/>
  <c r="F227" i="6" s="1"/>
  <c r="D228" i="6"/>
  <c r="F228" i="6" s="1"/>
  <c r="D229" i="6"/>
  <c r="F229" i="6" s="1"/>
  <c r="D230" i="6"/>
  <c r="F230" i="6" s="1"/>
  <c r="D231" i="6"/>
  <c r="F231" i="6" s="1"/>
  <c r="D232" i="6"/>
  <c r="F232" i="6" s="1"/>
  <c r="D233" i="6"/>
  <c r="F233" i="6" s="1"/>
  <c r="D234" i="6"/>
  <c r="F234" i="6" s="1"/>
  <c r="D235" i="6"/>
  <c r="F235" i="6" s="1"/>
  <c r="D236" i="6"/>
  <c r="F236" i="6" s="1"/>
  <c r="D237" i="6"/>
  <c r="F237" i="6" s="1"/>
  <c r="D238" i="6"/>
  <c r="F238" i="6" s="1"/>
  <c r="D239" i="6"/>
  <c r="F239" i="6" s="1"/>
  <c r="D240" i="6"/>
  <c r="F240" i="6" s="1"/>
  <c r="D241" i="6"/>
  <c r="F241" i="6" s="1"/>
  <c r="D242" i="6"/>
  <c r="F242" i="6" s="1"/>
  <c r="D243" i="6"/>
  <c r="F243" i="6" s="1"/>
  <c r="D244" i="6"/>
  <c r="F244" i="6" s="1"/>
  <c r="D245" i="6"/>
  <c r="F245" i="6" s="1"/>
  <c r="D246" i="6"/>
  <c r="F246" i="6" s="1"/>
  <c r="D247" i="6"/>
  <c r="F247" i="6" s="1"/>
  <c r="D248" i="6"/>
  <c r="F248" i="6" s="1"/>
  <c r="D249" i="6"/>
  <c r="F249" i="6" s="1"/>
  <c r="D250" i="6"/>
  <c r="F250" i="6" s="1"/>
  <c r="D251" i="6"/>
  <c r="F251" i="6" s="1"/>
  <c r="D252" i="6"/>
  <c r="F252" i="6" s="1"/>
  <c r="D253" i="6"/>
  <c r="F253" i="6" s="1"/>
  <c r="D254" i="6"/>
  <c r="F254" i="6" s="1"/>
  <c r="D255" i="6"/>
  <c r="F255" i="6" s="1"/>
  <c r="D256" i="6"/>
  <c r="F256" i="6" s="1"/>
  <c r="D257" i="6"/>
  <c r="F257" i="6" s="1"/>
  <c r="D258" i="6"/>
  <c r="F258" i="6" s="1"/>
  <c r="D259" i="6"/>
  <c r="F259" i="6" s="1"/>
  <c r="D260" i="6"/>
  <c r="F260" i="6" s="1"/>
  <c r="D261" i="6"/>
  <c r="F261" i="6" s="1"/>
  <c r="D262" i="6"/>
  <c r="F262" i="6" s="1"/>
  <c r="D263" i="6"/>
  <c r="F263" i="6" s="1"/>
  <c r="D264" i="6"/>
  <c r="F264" i="6" s="1"/>
  <c r="D265" i="6"/>
  <c r="F265" i="6" s="1"/>
  <c r="D266" i="6"/>
  <c r="F266" i="6" s="1"/>
  <c r="D267" i="6"/>
  <c r="D268" i="6"/>
  <c r="D269" i="6"/>
  <c r="F269" i="6" s="1"/>
  <c r="D270" i="6"/>
  <c r="F270" i="6" s="1"/>
  <c r="D271" i="6"/>
  <c r="F271" i="6" s="1"/>
  <c r="D272" i="6"/>
  <c r="F272" i="6" s="1"/>
  <c r="D273" i="6"/>
  <c r="F273" i="6" s="1"/>
  <c r="D274" i="6"/>
  <c r="F274" i="6" s="1"/>
  <c r="D275" i="6"/>
  <c r="F275" i="6" s="1"/>
  <c r="D276" i="6"/>
  <c r="F276" i="6" s="1"/>
  <c r="D277" i="6"/>
  <c r="F277" i="6" s="1"/>
  <c r="D278" i="6"/>
  <c r="F278" i="6" s="1"/>
  <c r="D279" i="6"/>
  <c r="F279" i="6" s="1"/>
  <c r="D280" i="6"/>
  <c r="F280" i="6" s="1"/>
  <c r="D281" i="6"/>
  <c r="F281" i="6" s="1"/>
  <c r="D282" i="6"/>
  <c r="F282" i="6" s="1"/>
  <c r="D283" i="6"/>
  <c r="F283" i="6" s="1"/>
  <c r="D284" i="6"/>
  <c r="F284" i="6" s="1"/>
  <c r="D285" i="6"/>
  <c r="F285" i="6" s="1"/>
  <c r="D286" i="6"/>
  <c r="F286" i="6" s="1"/>
  <c r="D287" i="6"/>
  <c r="F287" i="6" s="1"/>
  <c r="D288" i="6"/>
  <c r="F288" i="6" s="1"/>
  <c r="D289" i="6"/>
  <c r="F289" i="6" s="1"/>
  <c r="D290" i="6"/>
  <c r="F290" i="6" s="1"/>
  <c r="D291" i="6"/>
  <c r="F291" i="6" s="1"/>
  <c r="D292" i="6"/>
  <c r="F292" i="6" s="1"/>
  <c r="D293" i="6"/>
  <c r="F293" i="6" s="1"/>
  <c r="D294" i="6"/>
  <c r="F294" i="6" s="1"/>
  <c r="D295" i="6"/>
  <c r="F295" i="6" s="1"/>
  <c r="D296" i="6"/>
  <c r="F296" i="6" s="1"/>
  <c r="D297" i="6"/>
  <c r="F297" i="6" s="1"/>
  <c r="D298" i="6"/>
  <c r="F298" i="6" s="1"/>
  <c r="D299" i="6"/>
  <c r="F299" i="6" s="1"/>
  <c r="D300" i="6"/>
  <c r="F300" i="6" s="1"/>
  <c r="D301" i="6"/>
  <c r="F301" i="6" s="1"/>
  <c r="D302" i="6"/>
  <c r="F302" i="6" s="1"/>
  <c r="D303" i="6"/>
  <c r="F303" i="6" s="1"/>
  <c r="D304" i="6"/>
  <c r="F304" i="6" s="1"/>
  <c r="D305" i="6"/>
  <c r="F305" i="6" s="1"/>
  <c r="D306" i="6"/>
  <c r="F306" i="6" s="1"/>
  <c r="D307" i="6"/>
  <c r="F307" i="6" s="1"/>
  <c r="D308" i="6"/>
  <c r="F308" i="6" s="1"/>
  <c r="D309" i="6"/>
  <c r="F309" i="6" s="1"/>
  <c r="D310" i="6"/>
  <c r="F310" i="6" s="1"/>
  <c r="D311" i="6"/>
  <c r="F311" i="6" s="1"/>
  <c r="D312" i="6"/>
  <c r="F312" i="6" s="1"/>
  <c r="D313" i="6"/>
  <c r="F313" i="6" s="1"/>
  <c r="D314" i="6"/>
  <c r="F314" i="6" s="1"/>
  <c r="D315" i="6"/>
  <c r="F315" i="6" s="1"/>
  <c r="D316" i="6"/>
  <c r="F316" i="6" s="1"/>
  <c r="D317" i="6"/>
  <c r="F317" i="6" s="1"/>
  <c r="D318" i="6"/>
  <c r="F318" i="6" s="1"/>
  <c r="D319" i="6"/>
  <c r="F319" i="6" s="1"/>
  <c r="D320" i="6"/>
  <c r="F320" i="6" s="1"/>
  <c r="D321" i="6"/>
  <c r="F321" i="6" s="1"/>
  <c r="D322" i="6"/>
  <c r="F322" i="6" s="1"/>
  <c r="D323" i="6"/>
  <c r="F323" i="6" s="1"/>
  <c r="D324" i="6"/>
  <c r="F324" i="6" s="1"/>
  <c r="D325" i="6"/>
  <c r="F325" i="6" s="1"/>
  <c r="D326" i="6"/>
  <c r="F326" i="6" s="1"/>
  <c r="D327" i="6"/>
  <c r="F327" i="6" s="1"/>
  <c r="D328" i="6"/>
  <c r="F328" i="6" s="1"/>
  <c r="D329" i="6"/>
  <c r="F329" i="6" s="1"/>
  <c r="D330" i="6"/>
  <c r="F330" i="6" s="1"/>
  <c r="D331" i="6"/>
  <c r="F331" i="6" s="1"/>
  <c r="D332" i="6"/>
  <c r="F332" i="6" s="1"/>
  <c r="D333" i="6"/>
  <c r="F333" i="6" s="1"/>
  <c r="D334" i="6"/>
  <c r="F334" i="6" s="1"/>
  <c r="D335" i="6"/>
  <c r="F335" i="6" s="1"/>
  <c r="D336" i="6"/>
  <c r="F336" i="6" s="1"/>
  <c r="D337" i="6"/>
  <c r="F337" i="6" s="1"/>
  <c r="D338" i="6"/>
  <c r="F338" i="6" s="1"/>
  <c r="D339" i="6"/>
  <c r="F339" i="6" s="1"/>
  <c r="D340" i="6"/>
  <c r="F340" i="6" s="1"/>
  <c r="D341" i="6"/>
  <c r="F341" i="6" s="1"/>
  <c r="D342" i="6"/>
  <c r="F342" i="6" s="1"/>
  <c r="D343" i="6"/>
  <c r="F343" i="6" s="1"/>
  <c r="D344" i="6"/>
  <c r="F344" i="6" s="1"/>
  <c r="D345" i="6"/>
  <c r="F345" i="6" s="1"/>
  <c r="D346" i="6"/>
  <c r="F346" i="6" s="1"/>
  <c r="D347" i="6"/>
  <c r="F347" i="6" s="1"/>
  <c r="D348" i="6"/>
  <c r="F348" i="6" s="1"/>
  <c r="D349" i="6"/>
  <c r="F349" i="6" s="1"/>
  <c r="D350" i="6"/>
  <c r="F350" i="6" s="1"/>
  <c r="D351" i="6"/>
  <c r="F351" i="6" s="1"/>
  <c r="D352" i="6"/>
  <c r="F352" i="6" s="1"/>
  <c r="D353" i="6"/>
  <c r="F353" i="6" s="1"/>
  <c r="D354" i="6"/>
  <c r="F354" i="6" s="1"/>
  <c r="D355" i="6"/>
  <c r="F355" i="6" s="1"/>
  <c r="D356" i="6"/>
  <c r="F356" i="6" s="1"/>
  <c r="D357" i="6"/>
  <c r="F357" i="6" s="1"/>
  <c r="D358" i="6"/>
  <c r="F358" i="6" s="1"/>
  <c r="D359" i="6"/>
  <c r="F359" i="6" s="1"/>
  <c r="D360" i="6"/>
  <c r="F360" i="6" s="1"/>
  <c r="D361" i="6"/>
  <c r="F361" i="6" s="1"/>
  <c r="D362" i="6"/>
  <c r="F362" i="6" s="1"/>
  <c r="D363" i="6"/>
  <c r="F363" i="6" s="1"/>
  <c r="D364" i="6"/>
  <c r="F364" i="6" s="1"/>
  <c r="D365" i="6"/>
  <c r="F365" i="6" s="1"/>
  <c r="D366" i="6"/>
  <c r="F366" i="6" s="1"/>
  <c r="D367" i="6"/>
  <c r="F367" i="6" s="1"/>
  <c r="D368" i="6"/>
  <c r="F368" i="6" s="1"/>
  <c r="D369" i="6"/>
  <c r="F369" i="6" s="1"/>
  <c r="D370" i="6"/>
  <c r="F370" i="6" s="1"/>
  <c r="D371" i="6"/>
  <c r="F371" i="6" s="1"/>
  <c r="D372" i="6"/>
  <c r="F372" i="6" s="1"/>
  <c r="D373" i="6"/>
  <c r="F373" i="6" s="1"/>
  <c r="D374" i="6"/>
  <c r="F374" i="6" s="1"/>
  <c r="D375" i="6"/>
  <c r="F375" i="6" s="1"/>
  <c r="D376" i="6"/>
  <c r="F376" i="6" s="1"/>
  <c r="D377" i="6"/>
  <c r="F377" i="6" s="1"/>
  <c r="D378" i="6"/>
  <c r="F378" i="6" s="1"/>
  <c r="D379" i="6"/>
  <c r="F379" i="6" s="1"/>
  <c r="D380" i="6"/>
  <c r="F380" i="6" s="1"/>
  <c r="D381" i="6"/>
  <c r="F381" i="6" s="1"/>
  <c r="D382" i="6"/>
  <c r="F382" i="6" s="1"/>
  <c r="D383" i="6"/>
  <c r="F383" i="6" s="1"/>
  <c r="D384" i="6"/>
  <c r="F384" i="6" s="1"/>
  <c r="D385" i="6"/>
  <c r="F385" i="6" s="1"/>
  <c r="D386" i="6"/>
  <c r="F386" i="6" s="1"/>
  <c r="D387" i="6"/>
  <c r="F387" i="6" s="1"/>
  <c r="D388" i="6"/>
  <c r="F388" i="6" s="1"/>
  <c r="D389" i="6"/>
  <c r="F389" i="6" s="1"/>
  <c r="D390" i="6"/>
  <c r="F390" i="6" s="1"/>
  <c r="D391" i="6"/>
  <c r="F391" i="6" s="1"/>
  <c r="D392" i="6"/>
  <c r="F392" i="6" s="1"/>
  <c r="D393" i="6"/>
  <c r="F393" i="6" s="1"/>
  <c r="D394" i="6"/>
  <c r="F394" i="6" s="1"/>
  <c r="D395" i="6"/>
  <c r="F395" i="6" s="1"/>
  <c r="D396" i="6"/>
  <c r="F396" i="6" s="1"/>
  <c r="D397" i="6"/>
  <c r="F397" i="6" s="1"/>
  <c r="D398" i="6"/>
  <c r="F398" i="6" s="1"/>
  <c r="D399" i="6"/>
  <c r="F399" i="6" s="1"/>
  <c r="D400" i="6"/>
  <c r="F400" i="6" s="1"/>
  <c r="D401" i="6"/>
  <c r="F401" i="6" s="1"/>
  <c r="D402" i="6"/>
  <c r="F402" i="6" s="1"/>
  <c r="D403" i="6"/>
  <c r="F403" i="6" s="1"/>
  <c r="D404" i="6"/>
  <c r="F404" i="6" s="1"/>
  <c r="D405" i="6"/>
  <c r="F405" i="6" s="1"/>
  <c r="D406" i="6"/>
  <c r="F406" i="6" s="1"/>
  <c r="D407" i="6"/>
  <c r="F407" i="6" s="1"/>
  <c r="D408" i="6"/>
  <c r="F408" i="6" s="1"/>
  <c r="D409" i="6"/>
  <c r="F409" i="6" s="1"/>
  <c r="D410" i="6"/>
  <c r="F410" i="6" s="1"/>
  <c r="D411" i="6"/>
  <c r="F411" i="6" s="1"/>
  <c r="D412" i="6"/>
  <c r="F412" i="6" s="1"/>
  <c r="D413" i="6"/>
  <c r="F413" i="6" s="1"/>
  <c r="D414" i="6"/>
  <c r="F414" i="6" s="1"/>
  <c r="D415" i="6"/>
  <c r="F415" i="6" s="1"/>
  <c r="D416" i="6"/>
  <c r="F416" i="6" s="1"/>
  <c r="D417" i="6"/>
  <c r="F417" i="6" s="1"/>
  <c r="D418" i="6"/>
  <c r="F418" i="6" s="1"/>
  <c r="D419" i="6"/>
  <c r="F419" i="6" s="1"/>
  <c r="D420" i="6"/>
  <c r="F420" i="6" s="1"/>
  <c r="D421" i="6"/>
  <c r="F421" i="6" s="1"/>
  <c r="D422" i="6"/>
  <c r="F422" i="6" s="1"/>
  <c r="D423" i="6"/>
  <c r="F423" i="6" s="1"/>
  <c r="D424" i="6"/>
  <c r="F424" i="6" s="1"/>
  <c r="D425" i="6"/>
  <c r="F425" i="6" s="1"/>
  <c r="D426" i="6"/>
  <c r="F426" i="6" s="1"/>
  <c r="D427" i="6"/>
  <c r="F427" i="6" s="1"/>
  <c r="D428" i="6"/>
  <c r="F428" i="6" s="1"/>
  <c r="D429" i="6"/>
  <c r="F429" i="6" s="1"/>
  <c r="D430" i="6"/>
  <c r="F430" i="6" s="1"/>
  <c r="D431" i="6"/>
  <c r="F431" i="6" s="1"/>
  <c r="D432" i="6"/>
  <c r="F432" i="6" s="1"/>
  <c r="D433" i="6"/>
  <c r="F433" i="6" s="1"/>
  <c r="D434" i="6"/>
  <c r="F434" i="6" s="1"/>
  <c r="D435" i="6"/>
  <c r="F435" i="6" s="1"/>
  <c r="D436" i="6"/>
  <c r="F436" i="6" s="1"/>
  <c r="D437" i="6"/>
  <c r="F437" i="6" s="1"/>
  <c r="D438" i="6"/>
  <c r="F438" i="6" s="1"/>
  <c r="D439" i="6"/>
  <c r="F439" i="6" s="1"/>
  <c r="D440" i="6"/>
  <c r="F440" i="6" s="1"/>
  <c r="D441" i="6"/>
  <c r="F441" i="6" s="1"/>
  <c r="D442" i="6"/>
  <c r="F442" i="6" s="1"/>
  <c r="D443" i="6"/>
  <c r="F443" i="6" s="1"/>
  <c r="D444" i="6"/>
  <c r="F444" i="6" s="1"/>
  <c r="D445" i="6"/>
  <c r="F445" i="6" s="1"/>
  <c r="D446" i="6"/>
  <c r="F446" i="6" s="1"/>
  <c r="D447" i="6"/>
  <c r="F447" i="6" s="1"/>
  <c r="D448" i="6"/>
  <c r="F448" i="6" s="1"/>
  <c r="D449" i="6"/>
  <c r="F449" i="6" s="1"/>
  <c r="D450" i="6"/>
  <c r="F450" i="6" s="1"/>
  <c r="D451" i="6"/>
  <c r="F451" i="6" s="1"/>
  <c r="D452" i="6"/>
  <c r="F452" i="6" s="1"/>
  <c r="D453" i="6"/>
  <c r="F453" i="6" s="1"/>
  <c r="D454" i="6"/>
  <c r="F454" i="6" s="1"/>
  <c r="D455" i="6"/>
  <c r="F455" i="6" s="1"/>
  <c r="D456" i="6"/>
  <c r="F456" i="6" s="1"/>
  <c r="D457" i="6"/>
  <c r="F457" i="6" s="1"/>
  <c r="D458" i="6"/>
  <c r="F458" i="6" s="1"/>
  <c r="D459" i="6"/>
  <c r="F459" i="6" s="1"/>
  <c r="D460" i="6"/>
  <c r="F460" i="6" s="1"/>
  <c r="D461" i="6"/>
  <c r="F461" i="6" s="1"/>
  <c r="D462" i="6"/>
  <c r="F462" i="6" s="1"/>
  <c r="D463" i="6"/>
  <c r="F463" i="6" s="1"/>
  <c r="D464" i="6"/>
  <c r="F464" i="6" s="1"/>
  <c r="D465" i="6"/>
  <c r="F465" i="6" s="1"/>
  <c r="D466" i="6"/>
  <c r="F466" i="6" s="1"/>
  <c r="D467" i="6"/>
  <c r="F467" i="6" s="1"/>
  <c r="D468" i="6"/>
  <c r="F468" i="6" s="1"/>
  <c r="D469" i="6"/>
  <c r="F469" i="6" s="1"/>
  <c r="D470" i="6"/>
  <c r="F470" i="6" s="1"/>
  <c r="D471" i="6"/>
  <c r="F471" i="6" s="1"/>
  <c r="D472" i="6"/>
  <c r="F472" i="6" s="1"/>
  <c r="D473" i="6"/>
  <c r="F473" i="6" s="1"/>
  <c r="D474" i="6"/>
  <c r="F474" i="6" s="1"/>
  <c r="D475" i="6"/>
  <c r="F475" i="6" s="1"/>
  <c r="D476" i="6"/>
  <c r="F476" i="6" s="1"/>
  <c r="D477" i="6"/>
  <c r="F477" i="6" s="1"/>
  <c r="D478" i="6"/>
  <c r="F478" i="6" s="1"/>
  <c r="D479" i="6"/>
  <c r="F479" i="6" s="1"/>
  <c r="D480" i="6"/>
  <c r="F480" i="6" s="1"/>
  <c r="D481" i="6"/>
  <c r="F481" i="6" s="1"/>
  <c r="D482" i="6"/>
  <c r="F482" i="6" s="1"/>
  <c r="D483" i="6"/>
  <c r="F483" i="6" s="1"/>
  <c r="D484" i="6"/>
  <c r="F484" i="6" s="1"/>
  <c r="D485" i="6"/>
  <c r="F485" i="6" s="1"/>
  <c r="D486" i="6"/>
  <c r="F486" i="6" s="1"/>
  <c r="D487" i="6"/>
  <c r="F487" i="6" s="1"/>
  <c r="D488" i="6"/>
  <c r="F488" i="6" s="1"/>
  <c r="D489" i="6"/>
  <c r="F489" i="6" s="1"/>
  <c r="D490" i="6"/>
  <c r="F490" i="6" s="1"/>
  <c r="D491" i="6"/>
  <c r="F491" i="6" s="1"/>
  <c r="D492" i="6"/>
  <c r="F492" i="6" s="1"/>
  <c r="D493" i="6"/>
  <c r="F493" i="6" s="1"/>
  <c r="D494" i="6"/>
  <c r="F494" i="6" s="1"/>
  <c r="D495" i="6"/>
  <c r="F495" i="6" s="1"/>
  <c r="D496" i="6"/>
  <c r="F496" i="6" s="1"/>
  <c r="D497" i="6"/>
  <c r="F497" i="6" s="1"/>
  <c r="D498" i="6"/>
  <c r="F498" i="6" s="1"/>
  <c r="D499" i="6"/>
  <c r="F499" i="6" s="1"/>
  <c r="D500" i="6"/>
  <c r="F500" i="6" s="1"/>
  <c r="D501" i="6"/>
  <c r="F501" i="6" s="1"/>
  <c r="D502" i="6"/>
  <c r="F502" i="6" s="1"/>
  <c r="D503" i="6"/>
  <c r="F503" i="6" s="1"/>
  <c r="D504" i="6"/>
  <c r="F504" i="6" s="1"/>
  <c r="D505" i="6"/>
  <c r="F505" i="6" s="1"/>
  <c r="D506" i="6"/>
  <c r="F506" i="6" s="1"/>
  <c r="D507" i="6"/>
  <c r="F507" i="6" s="1"/>
  <c r="D508" i="6"/>
  <c r="F508" i="6" s="1"/>
  <c r="D509" i="6"/>
  <c r="F509" i="6" s="1"/>
  <c r="D510" i="6"/>
  <c r="F510" i="6" s="1"/>
  <c r="D511" i="6"/>
  <c r="F511" i="6" s="1"/>
  <c r="D512" i="6"/>
  <c r="F512" i="6" s="1"/>
  <c r="D513" i="6"/>
  <c r="F513" i="6" s="1"/>
  <c r="D514" i="6"/>
  <c r="F514" i="6" s="1"/>
  <c r="D515" i="6"/>
  <c r="F515" i="6" s="1"/>
  <c r="D516" i="6"/>
  <c r="F516" i="6" s="1"/>
  <c r="D517" i="6"/>
  <c r="F517" i="6" s="1"/>
  <c r="D518" i="6"/>
  <c r="F518" i="6" s="1"/>
  <c r="D519" i="6"/>
  <c r="F519" i="6" s="1"/>
  <c r="D520" i="6"/>
  <c r="F520" i="6" s="1"/>
  <c r="D521" i="6"/>
  <c r="F521" i="6" s="1"/>
  <c r="D522" i="6"/>
  <c r="F522" i="6" s="1"/>
  <c r="D523" i="6"/>
  <c r="F523" i="6" s="1"/>
  <c r="D524" i="6"/>
  <c r="F524" i="6" s="1"/>
  <c r="D525" i="6"/>
  <c r="F525" i="6" s="1"/>
  <c r="D526" i="6"/>
  <c r="F526" i="6" s="1"/>
  <c r="D527" i="6"/>
  <c r="F527" i="6" s="1"/>
  <c r="D528" i="6"/>
  <c r="F528" i="6" s="1"/>
  <c r="D529" i="6"/>
  <c r="F529" i="6" s="1"/>
  <c r="D530" i="6"/>
  <c r="F530" i="6" s="1"/>
  <c r="D531" i="6"/>
  <c r="F531" i="6" s="1"/>
  <c r="D532" i="6"/>
  <c r="F532" i="6" s="1"/>
  <c r="D533" i="6"/>
  <c r="F533" i="6" s="1"/>
  <c r="D534" i="6"/>
  <c r="F534" i="6" s="1"/>
  <c r="D535" i="6"/>
  <c r="F535" i="6" s="1"/>
  <c r="D536" i="6"/>
  <c r="F536" i="6" s="1"/>
  <c r="D537" i="6"/>
  <c r="F537" i="6" s="1"/>
  <c r="D538" i="6"/>
  <c r="F538" i="6" s="1"/>
  <c r="D539" i="6"/>
  <c r="F539" i="6" s="1"/>
  <c r="D540" i="6"/>
  <c r="F540" i="6" s="1"/>
  <c r="D541" i="6"/>
  <c r="F541" i="6" s="1"/>
  <c r="D542" i="6"/>
  <c r="F542" i="6" s="1"/>
  <c r="D543" i="6"/>
  <c r="F543" i="6" s="1"/>
  <c r="D544" i="6"/>
  <c r="F544" i="6" s="1"/>
  <c r="D545" i="6"/>
  <c r="F545" i="6" s="1"/>
  <c r="D546" i="6"/>
  <c r="F546" i="6" s="1"/>
  <c r="D547" i="6"/>
  <c r="F547" i="6" s="1"/>
  <c r="D548" i="6"/>
  <c r="F548" i="6" s="1"/>
  <c r="D549" i="6"/>
  <c r="F549" i="6" s="1"/>
  <c r="D550" i="6"/>
  <c r="F550" i="6" s="1"/>
  <c r="D551" i="6"/>
  <c r="F551" i="6" s="1"/>
  <c r="D552" i="6"/>
  <c r="F552" i="6" s="1"/>
  <c r="D553" i="6"/>
  <c r="F553" i="6" s="1"/>
  <c r="D554" i="6"/>
  <c r="F554" i="6" s="1"/>
  <c r="D555" i="6"/>
  <c r="F555" i="6" s="1"/>
  <c r="D556" i="6"/>
  <c r="F556" i="6" s="1"/>
  <c r="D557" i="6"/>
  <c r="F557" i="6" s="1"/>
  <c r="N6" i="6" l="1"/>
  <c r="N5" i="6"/>
  <c r="F19" i="8"/>
  <c r="O5" i="7"/>
  <c r="O6" i="7"/>
  <c r="O6" i="8"/>
  <c r="O5" i="8"/>
  <c r="O7" i="8" l="1"/>
  <c r="O7" i="7"/>
  <c r="N7" i="6" l="1"/>
</calcChain>
</file>

<file path=xl/sharedStrings.xml><?xml version="1.0" encoding="utf-8"?>
<sst xmlns="http://schemas.openxmlformats.org/spreadsheetml/2006/main" count="16504" uniqueCount="3078">
  <si>
    <t>Reference</t>
  </si>
  <si>
    <t>Part Number</t>
  </si>
  <si>
    <t>A9</t>
  </si>
  <si>
    <t>A10</t>
  </si>
  <si>
    <t>A11</t>
  </si>
  <si>
    <t>A12</t>
  </si>
  <si>
    <t>A13</t>
  </si>
  <si>
    <t>A14</t>
  </si>
  <si>
    <t>A15</t>
  </si>
  <si>
    <t>A16</t>
  </si>
  <si>
    <t>CON1</t>
  </si>
  <si>
    <t>19S101-40ML5</t>
  </si>
  <si>
    <t>BAT54C-7-F</t>
  </si>
  <si>
    <t>C1005X6S1C105K050BC</t>
  </si>
  <si>
    <t>GRM188C81C106MA73D</t>
  </si>
  <si>
    <t>C1005X7R1E104K050BB</t>
  </si>
  <si>
    <t>C1P16</t>
  </si>
  <si>
    <t>C1P17</t>
  </si>
  <si>
    <t>C408</t>
  </si>
  <si>
    <t>C410</t>
  </si>
  <si>
    <t>C412</t>
  </si>
  <si>
    <t>C413</t>
  </si>
  <si>
    <t>C414</t>
  </si>
  <si>
    <t>C415</t>
  </si>
  <si>
    <t>C416</t>
  </si>
  <si>
    <t>C417</t>
  </si>
  <si>
    <t>C495</t>
  </si>
  <si>
    <t>C501</t>
  </si>
  <si>
    <t>C512</t>
  </si>
  <si>
    <t>C1885</t>
  </si>
  <si>
    <t>C1977</t>
  </si>
  <si>
    <t>C1978</t>
  </si>
  <si>
    <t>C2041</t>
  </si>
  <si>
    <t>C2042</t>
  </si>
  <si>
    <t>C2095</t>
  </si>
  <si>
    <t>C141</t>
  </si>
  <si>
    <t>C513</t>
  </si>
  <si>
    <t>CC0402JRNPO9BN100</t>
  </si>
  <si>
    <t>C420</t>
  </si>
  <si>
    <t>C421</t>
  </si>
  <si>
    <t>C422</t>
  </si>
  <si>
    <t>C492</t>
  </si>
  <si>
    <t>C409</t>
  </si>
  <si>
    <t>C154</t>
  </si>
  <si>
    <t>T491X108K006AT</t>
  </si>
  <si>
    <t>C126</t>
  </si>
  <si>
    <t>TCJK476M006R0150</t>
  </si>
  <si>
    <t>C510</t>
  </si>
  <si>
    <t>C511</t>
  </si>
  <si>
    <t>C157</t>
  </si>
  <si>
    <t>CC0402JRNPO9BN330</t>
  </si>
  <si>
    <t>GRM155R71H102KA01D</t>
  </si>
  <si>
    <t>C411</t>
  </si>
  <si>
    <t>CC0603KRX7R7BB105</t>
  </si>
  <si>
    <t>C500</t>
  </si>
  <si>
    <t>C1975</t>
  </si>
  <si>
    <t>UMK212B7105KG-T</t>
  </si>
  <si>
    <t>C498</t>
  </si>
  <si>
    <t>C499</t>
  </si>
  <si>
    <t>CL32B106KBJNNWE</t>
  </si>
  <si>
    <t>C1802</t>
  </si>
  <si>
    <t>C1931</t>
  </si>
  <si>
    <t>C1932</t>
  </si>
  <si>
    <t>C1976</t>
  </si>
  <si>
    <t>C1913</t>
  </si>
  <si>
    <t>C1914</t>
  </si>
  <si>
    <t>D2</t>
  </si>
  <si>
    <t>D4</t>
  </si>
  <si>
    <t>D8</t>
  </si>
  <si>
    <t>D10</t>
  </si>
  <si>
    <t>D15</t>
  </si>
  <si>
    <t>LTST-C190KGKT</t>
  </si>
  <si>
    <t>D26</t>
  </si>
  <si>
    <t>D134</t>
  </si>
  <si>
    <t>D10126</t>
  </si>
  <si>
    <t>BLM18PG121SN1D</t>
  </si>
  <si>
    <t>FB5</t>
  </si>
  <si>
    <t>FB6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</si>
  <si>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</si>
  <si>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</si>
  <si>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</si>
  <si>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</si>
  <si>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</si>
  <si>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</si>
  <si>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</si>
  <si>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</si>
  <si>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</si>
  <si>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</si>
  <si>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</si>
  <si>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</si>
  <si>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</si>
  <si>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</si>
  <si>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</si>
  <si>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</si>
  <si>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L13</t>
  </si>
  <si>
    <t>L30</t>
  </si>
  <si>
    <t>L32</t>
  </si>
  <si>
    <t>Q3</t>
  </si>
  <si>
    <t>Q4</t>
  </si>
  <si>
    <t>2N7002-7-F</t>
  </si>
  <si>
    <t>Q120</t>
  </si>
  <si>
    <t>Q138</t>
  </si>
  <si>
    <t>MMBT3904LT1G</t>
  </si>
  <si>
    <t>Q32</t>
  </si>
  <si>
    <t>PMBT3906,235</t>
  </si>
  <si>
    <t>R1153</t>
  </si>
  <si>
    <t>R1P28</t>
  </si>
  <si>
    <t>R1P29</t>
  </si>
  <si>
    <t>RK73B1ETTP103J</t>
  </si>
  <si>
    <t>R1P21</t>
  </si>
  <si>
    <t>R1P22</t>
  </si>
  <si>
    <t>R1P23</t>
  </si>
  <si>
    <t>R1P27</t>
  </si>
  <si>
    <t>RC0402JR-070RL</t>
  </si>
  <si>
    <t>ERJ-2GEJ102X</t>
  </si>
  <si>
    <t>R10330</t>
  </si>
  <si>
    <t>R10836</t>
  </si>
  <si>
    <t>R11003</t>
  </si>
  <si>
    <t>R11004</t>
  </si>
  <si>
    <t>R11011</t>
  </si>
  <si>
    <t>R11012</t>
  </si>
  <si>
    <t>R11071</t>
  </si>
  <si>
    <t>R91</t>
  </si>
  <si>
    <t>ERJ-2GE0R00X</t>
  </si>
  <si>
    <t>R364</t>
  </si>
  <si>
    <t>R384</t>
  </si>
  <si>
    <t>R387</t>
  </si>
  <si>
    <t>R388</t>
  </si>
  <si>
    <t>R389</t>
  </si>
  <si>
    <t>R789</t>
  </si>
  <si>
    <t>R791</t>
  </si>
  <si>
    <t>R792</t>
  </si>
  <si>
    <t>R793</t>
  </si>
  <si>
    <t>R794</t>
  </si>
  <si>
    <t>R795</t>
  </si>
  <si>
    <t>R828</t>
  </si>
  <si>
    <t>R10268</t>
  </si>
  <si>
    <t>R10271</t>
  </si>
  <si>
    <t>R10275</t>
  </si>
  <si>
    <t>R10612</t>
  </si>
  <si>
    <t>R10813</t>
  </si>
  <si>
    <t>R10920</t>
  </si>
  <si>
    <t>R10976</t>
  </si>
  <si>
    <t>R10991</t>
  </si>
  <si>
    <t>R10992</t>
  </si>
  <si>
    <t>R10996</t>
  </si>
  <si>
    <t>R11000</t>
  </si>
  <si>
    <t>R11005</t>
  </si>
  <si>
    <t>R11006</t>
  </si>
  <si>
    <t>R11128</t>
  </si>
  <si>
    <t>R11129</t>
  </si>
  <si>
    <t>ERJ-2GEJ104X</t>
  </si>
  <si>
    <t>R291</t>
  </si>
  <si>
    <t>R322</t>
  </si>
  <si>
    <t>R405</t>
  </si>
  <si>
    <t>R506</t>
  </si>
  <si>
    <t>R790</t>
  </si>
  <si>
    <t>R800</t>
  </si>
  <si>
    <t>R801</t>
  </si>
  <si>
    <t>R802</t>
  </si>
  <si>
    <t>R803</t>
  </si>
  <si>
    <t>R10273</t>
  </si>
  <si>
    <t>R10817</t>
  </si>
  <si>
    <t>R10837</t>
  </si>
  <si>
    <t>R10921</t>
  </si>
  <si>
    <t>R11091</t>
  </si>
  <si>
    <t>R11130</t>
  </si>
  <si>
    <t>R11131</t>
  </si>
  <si>
    <t>R221</t>
  </si>
  <si>
    <t>RMCF0805JT120R</t>
  </si>
  <si>
    <t>R287</t>
  </si>
  <si>
    <t>ERJ-2GEJ103X</t>
  </si>
  <si>
    <t>R380</t>
  </si>
  <si>
    <t>R392</t>
  </si>
  <si>
    <t>R404</t>
  </si>
  <si>
    <t>R504</t>
  </si>
  <si>
    <t>R507</t>
  </si>
  <si>
    <t>R783</t>
  </si>
  <si>
    <t>R787</t>
  </si>
  <si>
    <t>R796</t>
  </si>
  <si>
    <t>R797</t>
  </si>
  <si>
    <t>R798</t>
  </si>
  <si>
    <t>R799</t>
  </si>
  <si>
    <t>R10276</t>
  </si>
  <si>
    <t>R10277</t>
  </si>
  <si>
    <t>R10332</t>
  </si>
  <si>
    <t>R10812</t>
  </si>
  <si>
    <t>R10814</t>
  </si>
  <si>
    <t>R10815</t>
  </si>
  <si>
    <t>R10816</t>
  </si>
  <si>
    <t>R10993</t>
  </si>
  <si>
    <t>R10994</t>
  </si>
  <si>
    <t>R10995</t>
  </si>
  <si>
    <t>R10997</t>
  </si>
  <si>
    <t>R10998</t>
  </si>
  <si>
    <t>R10999</t>
  </si>
  <si>
    <t>R11038</t>
  </si>
  <si>
    <t>R11041</t>
  </si>
  <si>
    <t>R11064</t>
  </si>
  <si>
    <t>R11066</t>
  </si>
  <si>
    <t>R325</t>
  </si>
  <si>
    <t>ERJ-2GEJ471X</t>
  </si>
  <si>
    <t>R393</t>
  </si>
  <si>
    <t>RC0402JR-07430RL</t>
  </si>
  <si>
    <t>R505</t>
  </si>
  <si>
    <t>R615</t>
  </si>
  <si>
    <t>R760</t>
  </si>
  <si>
    <t>RC0402FR-07127KL</t>
  </si>
  <si>
    <t>R761</t>
  </si>
  <si>
    <t>RMCF0402FT402K</t>
  </si>
  <si>
    <t>R850</t>
  </si>
  <si>
    <t>R851</t>
  </si>
  <si>
    <t>R852</t>
  </si>
  <si>
    <t>R853</t>
  </si>
  <si>
    <t>R854</t>
  </si>
  <si>
    <t>R855</t>
  </si>
  <si>
    <t>R856</t>
  </si>
  <si>
    <t>R857</t>
  </si>
  <si>
    <t>RC0402FR-07100KL</t>
  </si>
  <si>
    <t>R10616</t>
  </si>
  <si>
    <t>R10622</t>
  </si>
  <si>
    <t>RMCF0402FT41K2</t>
  </si>
  <si>
    <t>R831</t>
  </si>
  <si>
    <t>ERA-2AEB104X</t>
  </si>
  <si>
    <t>R824</t>
  </si>
  <si>
    <t>ERA-2AEB123X</t>
  </si>
  <si>
    <t>R830</t>
  </si>
  <si>
    <t>R1157</t>
  </si>
  <si>
    <t>R1159</t>
  </si>
  <si>
    <t>R1161</t>
  </si>
  <si>
    <t>R1165</t>
  </si>
  <si>
    <t>R11089</t>
  </si>
  <si>
    <t>R11090</t>
  </si>
  <si>
    <t>R11001</t>
  </si>
  <si>
    <t>R11002</t>
  </si>
  <si>
    <t>R11009</t>
  </si>
  <si>
    <t>R11010</t>
  </si>
  <si>
    <t>R11042</t>
  </si>
  <si>
    <t>R11068</t>
  </si>
  <si>
    <t>R1167</t>
  </si>
  <si>
    <t>R1168</t>
  </si>
  <si>
    <t>R1169</t>
  </si>
  <si>
    <t>CSNL2512FT2L00</t>
  </si>
  <si>
    <t>ERJ-2RKF10R0X</t>
  </si>
  <si>
    <t>R11132</t>
  </si>
  <si>
    <t>R11133</t>
  </si>
  <si>
    <t>ERJ-2RKF1002X</t>
  </si>
  <si>
    <t>R10611</t>
  </si>
  <si>
    <t>R10613</t>
  </si>
  <si>
    <t>RC0402FR-0724K9L</t>
  </si>
  <si>
    <t>R10615</t>
  </si>
  <si>
    <t>RMCF0402FT118K</t>
  </si>
  <si>
    <t>R11093</t>
  </si>
  <si>
    <t>R11094</t>
  </si>
  <si>
    <t>R11095</t>
  </si>
  <si>
    <t>R11096</t>
  </si>
  <si>
    <t>R11097</t>
  </si>
  <si>
    <t>R11098</t>
  </si>
  <si>
    <t>U10</t>
  </si>
  <si>
    <t>PCA9517ADP</t>
  </si>
  <si>
    <t>U4D3</t>
  </si>
  <si>
    <t>ADT7481ARMZ</t>
  </si>
  <si>
    <t>G510-Q50-00</t>
  </si>
  <si>
    <t>U41</t>
  </si>
  <si>
    <t>NC7WZ07P6X</t>
  </si>
  <si>
    <t>IP4264CZ8-20-TTL,1</t>
  </si>
  <si>
    <t>AP7165-SPG-13</t>
  </si>
  <si>
    <t>U63</t>
  </si>
  <si>
    <t>PRTR5V0U2X,215</t>
  </si>
  <si>
    <t>74LVC1G07GV,125</t>
  </si>
  <si>
    <t>LT8640IUDC#TRPBF</t>
  </si>
  <si>
    <t>U71</t>
  </si>
  <si>
    <t>INA226AIDGSR</t>
  </si>
  <si>
    <t>SN74AVC4T774RGYR</t>
  </si>
  <si>
    <t>U235</t>
  </si>
  <si>
    <t>SMP STRAIGHT JACK PCB</t>
  </si>
  <si>
    <t>CAP CER 1UF 16V X6S 0402</t>
  </si>
  <si>
    <t>CAP CER 0.1UF 25V 10% X7R 0402</t>
  </si>
  <si>
    <t>CAP CER 22UF 25V X7R 1210</t>
  </si>
  <si>
    <t>CAP CER 10PF 50V 5% NPO 0402</t>
  </si>
  <si>
    <t>CAP TANT 47UF 6.3V 20% 1206</t>
  </si>
  <si>
    <t>CAP CER 33PF 50V NPO 0402</t>
  </si>
  <si>
    <t>CAP CER 1UF 16V 10% X7R 0603</t>
  </si>
  <si>
    <t>CAP CER 1UF 50V X7R 0805</t>
  </si>
  <si>
    <t>CAP CER 10UF 50V X7R 1210</t>
  </si>
  <si>
    <t>LED GREEN CLEAR 0603 SMD</t>
  </si>
  <si>
    <t>FERRITE CHIP 120 OHM 2000MA 0603</t>
  </si>
  <si>
    <t>FIXED IND 2.2UH 4.2A 20 MOHM SMD</t>
  </si>
  <si>
    <t>MOSFET N-CH 60V 115MA SOT23-3</t>
  </si>
  <si>
    <t>TRANS NPN 40V 0.2A SOT23</t>
  </si>
  <si>
    <t>TRANS PNP 40V 0.2A SOT23</t>
  </si>
  <si>
    <t>RES 1K OHM 1/10W 5% 0402 SMD</t>
  </si>
  <si>
    <t>RES 0.0 OHM 1/10W JUMP 0402 SMD</t>
  </si>
  <si>
    <t>RES 100K OHM 1/10W 5% 0402 SMD</t>
  </si>
  <si>
    <t>RES 120 OHM 1/8W 5% 0805</t>
  </si>
  <si>
    <t>RES 10K OHM 1/10W 5% 0402 SMD</t>
  </si>
  <si>
    <t>RES 470 OHM 1/10W 5% 0402 SMD</t>
  </si>
  <si>
    <t>RES SMD 430 OHM 5% 1/16W 0402</t>
  </si>
  <si>
    <t>RES SMD 127K OHM 1% 1/16W 0402</t>
  </si>
  <si>
    <t>RES SMD 402K OHM 1% 1/16W 0402</t>
  </si>
  <si>
    <t>RES SMD 100K OHM 1% 1/16W 0402</t>
  </si>
  <si>
    <t>RES SMD 41.2K OHM 1% 1/16W 0402</t>
  </si>
  <si>
    <t>RES SMD 100K OHM 0.1% 1/16W 0402</t>
  </si>
  <si>
    <t>RES SMD 12K OHM 0.1% 1/16W 0402</t>
  </si>
  <si>
    <t>RES SMD 0.002 OHM 1% 2W 2512</t>
  </si>
  <si>
    <t>RES SMD 10 OHM 1% 1/10W 0402</t>
  </si>
  <si>
    <t>RES 10K OHM 1/10W 1% 0402 SMD</t>
  </si>
  <si>
    <t>RES SMD 24.9K OHM 1% 1/16W 0402</t>
  </si>
  <si>
    <t>RES SMD 118K OHM 1% 1/16W 0402</t>
  </si>
  <si>
    <t>SENSOR TEMPERATURE SMBUS 10MSOP</t>
  </si>
  <si>
    <t>GSM/GPRS Module</t>
  </si>
  <si>
    <t>IC BUFF DL UHS O/DRAIN SC706</t>
  </si>
  <si>
    <t>IC RC LOWPASS FILTER 3CH 8HUSON</t>
  </si>
  <si>
    <t>IC REG LDO ADJ 0.6A 8SOP</t>
  </si>
  <si>
    <t>TVS DIODE 5.5VWM SOT143B</t>
  </si>
  <si>
    <t>IC BUFFER OPEN DRAIN N-INV 5TSOP</t>
  </si>
  <si>
    <t>IC REG BUCK ADJ 5A 20QFN</t>
  </si>
  <si>
    <t>IC MONITOR PWR/CURR BIDIR 10MSOP</t>
  </si>
  <si>
    <t>IC BUS TRANSCVR 4BIT DUAL 16QFN</t>
  </si>
  <si>
    <t>Description</t>
  </si>
  <si>
    <t>GND</t>
  </si>
  <si>
    <t>2GMODULE_POWEROFF</t>
  </si>
  <si>
    <t>VDD</t>
  </si>
  <si>
    <t>ADT7481_D1_P</t>
  </si>
  <si>
    <t>ADT7481_D1_N</t>
  </si>
  <si>
    <t>ADT7481_D2_P</t>
  </si>
  <si>
    <t>ADT7481_D2_N</t>
  </si>
  <si>
    <t>2G_VDD</t>
  </si>
  <si>
    <t>2GMODULE_RF_ANT</t>
  </si>
  <si>
    <t>2G_SIM_VDD</t>
  </si>
  <si>
    <t>TRXFE_IN_12V</t>
  </si>
  <si>
    <t>L_TIVA_TRXFECONN_I2C4_SCLK</t>
  </si>
  <si>
    <t>L_TIVA_TRXFECONN_I2C4_SDA</t>
  </si>
  <si>
    <t>L_TIVA_TRXFECONN_I2C2_SCLK</t>
  </si>
  <si>
    <t>L_TIVA_TRXFECONN_I2C2_SDA</t>
  </si>
  <si>
    <t>4.0VD_2G_OK</t>
  </si>
  <si>
    <t>SIMCONN_MODULE_RST</t>
  </si>
  <si>
    <t>SIMCONN_MODULE_CLK</t>
  </si>
  <si>
    <t>SIMCONN_MODULE_DATA</t>
  </si>
  <si>
    <t>TIVA_2GMODULE_PWR_ON</t>
  </si>
  <si>
    <t>2G_SIM_PRESENCE</t>
  </si>
  <si>
    <t>2G_MODULE_SIM_PRESENCE</t>
  </si>
  <si>
    <t>4.0VD_2G</t>
  </si>
  <si>
    <t>ADT_THERMTRIP</t>
  </si>
  <si>
    <t>RTIVA_MODULE_UART1_RIN</t>
  </si>
  <si>
    <t>LTIVA_MODULE_UART1_RIN</t>
  </si>
  <si>
    <t>RTIVA_MODULE_UART1_RTS</t>
  </si>
  <si>
    <t>LTIVA_MODULE_UART1_RTS</t>
  </si>
  <si>
    <t>RTIVA_MODULE_UART1_TXD</t>
  </si>
  <si>
    <t>LTIVA_MODULE_UART1_TXD</t>
  </si>
  <si>
    <t>RTIVA_MODULE_UART1_RXD</t>
  </si>
  <si>
    <t>LTIVA_MODULE_UART1_RXD</t>
  </si>
  <si>
    <t>RTIVA_MODULE_UART1_CTS</t>
  </si>
  <si>
    <t>LTIVA_MODULE_UART1_CTS</t>
  </si>
  <si>
    <t>2GMODULE_STATUS</t>
  </si>
  <si>
    <t>TIVA_MODULE_UART1_RIN</t>
  </si>
  <si>
    <t>TIVA_MODULE_UART1_CTS</t>
  </si>
  <si>
    <t>TIVA_MODULE_UART1_RXD</t>
  </si>
  <si>
    <t>TIVA_MODULE_UART1_TXD</t>
  </si>
  <si>
    <t>TIVA_MODULE_UART1_RTS</t>
  </si>
  <si>
    <t>2GMODULE_DEBUG_UART_TXD</t>
  </si>
  <si>
    <t>2G_EXT_VDD</t>
  </si>
  <si>
    <t>3.3_BAT_2G</t>
  </si>
  <si>
    <t>2GMODULE_DEBUG_UART_RXD</t>
  </si>
  <si>
    <t>MODULE_PWR_ON</t>
  </si>
  <si>
    <t>2GMODULE_SIM_DATA</t>
  </si>
  <si>
    <t>2GMODULE_SIM_CLK</t>
  </si>
  <si>
    <t>2GMODULE_SIM_RST</t>
  </si>
  <si>
    <t>ADT_THERM_N</t>
  </si>
  <si>
    <t>A</t>
  </si>
  <si>
    <t>K</t>
  </si>
  <si>
    <t>A1</t>
  </si>
  <si>
    <t>A2</t>
  </si>
  <si>
    <t>A3</t>
  </si>
  <si>
    <t>A4</t>
  </si>
  <si>
    <t>A5</t>
  </si>
  <si>
    <t>A6</t>
  </si>
  <si>
    <t>A7</t>
  </si>
  <si>
    <t>A8</t>
  </si>
  <si>
    <t>B1</t>
  </si>
  <si>
    <t>B10</t>
  </si>
  <si>
    <t>B11</t>
  </si>
  <si>
    <t>B2</t>
  </si>
  <si>
    <t>B3</t>
  </si>
  <si>
    <t>B4</t>
  </si>
  <si>
    <t>B5</t>
  </si>
  <si>
    <t>B6</t>
  </si>
  <si>
    <t>B7</t>
  </si>
  <si>
    <t>B8</t>
  </si>
  <si>
    <t>B9</t>
  </si>
  <si>
    <t>C1</t>
  </si>
  <si>
    <t>C10</t>
  </si>
  <si>
    <t>C11</t>
  </si>
  <si>
    <t>C2</t>
  </si>
  <si>
    <t>C3</t>
  </si>
  <si>
    <t>C4</t>
  </si>
  <si>
    <t>C5</t>
  </si>
  <si>
    <t>C6</t>
  </si>
  <si>
    <t>C7</t>
  </si>
  <si>
    <t>C8</t>
  </si>
  <si>
    <t>C9</t>
  </si>
  <si>
    <t>D1</t>
  </si>
  <si>
    <t>D11</t>
  </si>
  <si>
    <t>D3</t>
  </si>
  <si>
    <t>D5</t>
  </si>
  <si>
    <t>D6</t>
  </si>
  <si>
    <t>D7</t>
  </si>
  <si>
    <t>D9</t>
  </si>
  <si>
    <t>E1</t>
  </si>
  <si>
    <t>E10</t>
  </si>
  <si>
    <t>E11</t>
  </si>
  <si>
    <t>E2</t>
  </si>
  <si>
    <t>E3</t>
  </si>
  <si>
    <t>E4</t>
  </si>
  <si>
    <t>E5</t>
  </si>
  <si>
    <t>E6</t>
  </si>
  <si>
    <t>E7</t>
  </si>
  <si>
    <t>E8</t>
  </si>
  <si>
    <t>E9</t>
  </si>
  <si>
    <t>DSW2</t>
  </si>
  <si>
    <t>HD2_DSW1</t>
  </si>
  <si>
    <t>MH1</t>
  </si>
  <si>
    <t>MH2</t>
  </si>
  <si>
    <t>MH3</t>
  </si>
  <si>
    <t>MH4</t>
  </si>
  <si>
    <t>MH5</t>
  </si>
  <si>
    <t>MH6</t>
  </si>
  <si>
    <t>MH7</t>
  </si>
  <si>
    <t>MH8</t>
  </si>
  <si>
    <t>TP10</t>
  </si>
  <si>
    <t>TP57</t>
  </si>
  <si>
    <t>TP58</t>
  </si>
  <si>
    <t>TP59</t>
  </si>
  <si>
    <t>TP60</t>
  </si>
  <si>
    <t>TP63</t>
  </si>
  <si>
    <t>TP64</t>
  </si>
  <si>
    <t>TP73</t>
  </si>
  <si>
    <t>TP74</t>
  </si>
  <si>
    <t>TP75</t>
  </si>
  <si>
    <t>TP76</t>
  </si>
  <si>
    <t>TP81</t>
  </si>
  <si>
    <t>TP82</t>
  </si>
  <si>
    <t>TP83</t>
  </si>
  <si>
    <t>TP84</t>
  </si>
  <si>
    <t>TP86</t>
  </si>
  <si>
    <t>TP9</t>
  </si>
  <si>
    <t>B15</t>
  </si>
  <si>
    <t>B16</t>
  </si>
  <si>
    <t>B14</t>
  </si>
  <si>
    <t>C12</t>
  </si>
  <si>
    <t>C13</t>
  </si>
  <si>
    <t>C15</t>
  </si>
  <si>
    <t>C16</t>
  </si>
  <si>
    <t>D14</t>
  </si>
  <si>
    <t>C14</t>
  </si>
  <si>
    <t>D12</t>
  </si>
  <si>
    <t>D16</t>
  </si>
  <si>
    <t>U11</t>
  </si>
  <si>
    <t>U12</t>
  </si>
  <si>
    <t>U40</t>
  </si>
  <si>
    <t>U8</t>
  </si>
  <si>
    <t>U9</t>
  </si>
  <si>
    <t>Component Pin Report</t>
  </si>
  <si>
    <t>REFDES</t>
  </si>
  <si>
    <t>PIN_NUMBER</t>
  </si>
  <si>
    <t>COMP_DEVICE_TYPE</t>
  </si>
  <si>
    <t>PIN_NAME</t>
  </si>
  <si>
    <t>NET_NAME</t>
  </si>
  <si>
    <t>REF DES</t>
  </si>
  <si>
    <t>DESCRIPTION</t>
  </si>
  <si>
    <t>COMP SIDE 1</t>
  </si>
  <si>
    <t>COMP SIDE 2</t>
  </si>
  <si>
    <t>NET1</t>
  </si>
  <si>
    <t>NET2</t>
  </si>
  <si>
    <t xml:space="preserve">DERATION </t>
  </si>
  <si>
    <t>PASS/FAIL</t>
  </si>
  <si>
    <t>Remarks</t>
  </si>
  <si>
    <t>Completed</t>
  </si>
  <si>
    <t>% Completed</t>
  </si>
  <si>
    <t>Total Passed</t>
  </si>
  <si>
    <t>Total Failed</t>
  </si>
  <si>
    <t>Part No</t>
  </si>
  <si>
    <t>Total FB</t>
  </si>
  <si>
    <t>Derating Gate Source Voltage,Vgs Pass/Fail</t>
  </si>
  <si>
    <t>Derating Voltage,Vds Pass/Fail</t>
  </si>
  <si>
    <t>Derating Current Pass/Fail</t>
  </si>
  <si>
    <t>Derating Power Pass/Fail</t>
  </si>
  <si>
    <t>Derating Gate Source Voltage,Vgs</t>
  </si>
  <si>
    <t>Derating Voltage,Vds</t>
  </si>
  <si>
    <t>Derating Current</t>
  </si>
  <si>
    <t>Derating Power</t>
  </si>
  <si>
    <t>APPLIED Gate Source Voltage (Vgs)</t>
  </si>
  <si>
    <t>APPLIED VOLTAGE (Vds)</t>
  </si>
  <si>
    <t>Actual Power Dissipation</t>
  </si>
  <si>
    <t>APPLIED CURRENT(Id)</t>
  </si>
  <si>
    <t>RATED Gate Source Voltage (Vgs)(V)</t>
  </si>
  <si>
    <t>RATED POWER Dissipation(W)</t>
  </si>
  <si>
    <t>RATED VOLTAGE (Vds)(V)</t>
  </si>
  <si>
    <t>RATED CURRENT(Id)(A)</t>
  </si>
  <si>
    <t>Rds(on)</t>
  </si>
  <si>
    <t>Gate-Net</t>
  </si>
  <si>
    <t>Source-Net</t>
  </si>
  <si>
    <t>Drain-Net</t>
  </si>
  <si>
    <t>Derating Current Total Fail</t>
  </si>
  <si>
    <t>Derating Voltage,Vds Total Fail</t>
  </si>
  <si>
    <t>RESISTANCE IN OHMS</t>
  </si>
  <si>
    <t>NA</t>
  </si>
  <si>
    <t>ATT2602</t>
  </si>
  <si>
    <t>CH1_TX_UE_SIM_MODULE</t>
  </si>
  <si>
    <t>N19138254</t>
  </si>
  <si>
    <t>N19579948</t>
  </si>
  <si>
    <t>3P3VD_TIVA</t>
  </si>
  <si>
    <t>N19574611</t>
  </si>
  <si>
    <t>CH1_UE_SIM_ANT</t>
  </si>
  <si>
    <t>N19580328</t>
  </si>
  <si>
    <t>N19579862</t>
  </si>
  <si>
    <t>N19579922</t>
  </si>
  <si>
    <t>P12V</t>
  </si>
  <si>
    <t>LT8640_INT_VCC3</t>
  </si>
  <si>
    <t>N19580256</t>
  </si>
  <si>
    <t>C697</t>
  </si>
  <si>
    <t>C698</t>
  </si>
  <si>
    <t>C1506</t>
  </si>
  <si>
    <t>N18610577</t>
  </si>
  <si>
    <t>C1507</t>
  </si>
  <si>
    <t>N18610916</t>
  </si>
  <si>
    <t>C1519</t>
  </si>
  <si>
    <t>C1520</t>
  </si>
  <si>
    <t>N2429712</t>
  </si>
  <si>
    <t>N19580229</t>
  </si>
  <si>
    <t>N4521574</t>
  </si>
  <si>
    <t>N4521582</t>
  </si>
  <si>
    <t>N4628364</t>
  </si>
  <si>
    <t>C2002</t>
  </si>
  <si>
    <t>N05085</t>
  </si>
  <si>
    <t>N19563564</t>
  </si>
  <si>
    <t>N18611371</t>
  </si>
  <si>
    <t>C2113</t>
  </si>
  <si>
    <t>N4519201</t>
  </si>
  <si>
    <t>N4519209</t>
  </si>
  <si>
    <t>C2120</t>
  </si>
  <si>
    <t>C2200</t>
  </si>
  <si>
    <t>N2463246</t>
  </si>
  <si>
    <t>C2201</t>
  </si>
  <si>
    <t>CH1_+5P0V_HBPRE_SW</t>
  </si>
  <si>
    <t>C2202</t>
  </si>
  <si>
    <t>C2203</t>
  </si>
  <si>
    <t>C2204</t>
  </si>
  <si>
    <t>C2205</t>
  </si>
  <si>
    <t>C2206</t>
  </si>
  <si>
    <t>N2463128</t>
  </si>
  <si>
    <t>N2463126</t>
  </si>
  <si>
    <t>C2207</t>
  </si>
  <si>
    <t>N2463138</t>
  </si>
  <si>
    <t>C2210</t>
  </si>
  <si>
    <t>CH1_HB_RF_CON</t>
  </si>
  <si>
    <t>N2463090</t>
  </si>
  <si>
    <t>C2213</t>
  </si>
  <si>
    <t>C2214</t>
  </si>
  <si>
    <t>C2215</t>
  </si>
  <si>
    <t>CH1_TX_ATT_IN</t>
  </si>
  <si>
    <t>N18610670</t>
  </si>
  <si>
    <t>C2219</t>
  </si>
  <si>
    <t>CH1_+5P0V_LBPRE_SW</t>
  </si>
  <si>
    <t>C2220</t>
  </si>
  <si>
    <t>N2463162</t>
  </si>
  <si>
    <t>C2221</t>
  </si>
  <si>
    <t>C2222</t>
  </si>
  <si>
    <t>C2223</t>
  </si>
  <si>
    <t>C2224</t>
  </si>
  <si>
    <t>CH1_3P3V_DAT1</t>
  </si>
  <si>
    <t>C2228</t>
  </si>
  <si>
    <t>N2463054</t>
  </si>
  <si>
    <t>N2463052</t>
  </si>
  <si>
    <t>C2230</t>
  </si>
  <si>
    <t>CH1_LB_RF_CON</t>
  </si>
  <si>
    <t>N2463012</t>
  </si>
  <si>
    <t>C2233</t>
  </si>
  <si>
    <t>C2234</t>
  </si>
  <si>
    <t>C2235</t>
  </si>
  <si>
    <t>CH1_3P3V_IO_1</t>
  </si>
  <si>
    <t>C2236</t>
  </si>
  <si>
    <t>CH1_HB_LB_SEL</t>
  </si>
  <si>
    <t>N3948020</t>
  </si>
  <si>
    <t>C2237</t>
  </si>
  <si>
    <t>N18854444</t>
  </si>
  <si>
    <t>C2240</t>
  </si>
  <si>
    <t>N3406525</t>
  </si>
  <si>
    <t>C2241</t>
  </si>
  <si>
    <t>C2242</t>
  </si>
  <si>
    <t>C2245</t>
  </si>
  <si>
    <t>C2301</t>
  </si>
  <si>
    <t>CH1_+5P0V_HBPA1_VCTRL_FB</t>
  </si>
  <si>
    <t>C2302</t>
  </si>
  <si>
    <t>C2303</t>
  </si>
  <si>
    <t>C2304</t>
  </si>
  <si>
    <t>C2305</t>
  </si>
  <si>
    <t>CH1_+5P0V_HBPA1_SW</t>
  </si>
  <si>
    <t>C2306</t>
  </si>
  <si>
    <t>C2307</t>
  </si>
  <si>
    <t>C2308</t>
  </si>
  <si>
    <t>C2310</t>
  </si>
  <si>
    <t>N2438200</t>
  </si>
  <si>
    <t>N2438198</t>
  </si>
  <si>
    <t>C2311</t>
  </si>
  <si>
    <t>CH1_HBPA_RF_PATH1_OUT</t>
  </si>
  <si>
    <t>N2438224</t>
  </si>
  <si>
    <t>C2313</t>
  </si>
  <si>
    <t>C2314</t>
  </si>
  <si>
    <t>C2315</t>
  </si>
  <si>
    <t>C2316</t>
  </si>
  <si>
    <t>C2317</t>
  </si>
  <si>
    <t>C2318</t>
  </si>
  <si>
    <t>C2319</t>
  </si>
  <si>
    <t>CH1_+5P0V_HBPA2_VCTRL_FB</t>
  </si>
  <si>
    <t>C2320</t>
  </si>
  <si>
    <t>C2321</t>
  </si>
  <si>
    <t>C2322</t>
  </si>
  <si>
    <t>C2323</t>
  </si>
  <si>
    <t>CH1_+5P0V_HBPA2_SW</t>
  </si>
  <si>
    <t>C2324</t>
  </si>
  <si>
    <t>C2325</t>
  </si>
  <si>
    <t>C2326</t>
  </si>
  <si>
    <t>C2329</t>
  </si>
  <si>
    <t>N2438278</t>
  </si>
  <si>
    <t>CH1_HBPA_RF_PATH2_OUT</t>
  </si>
  <si>
    <t>C2330</t>
  </si>
  <si>
    <t>N2438268</t>
  </si>
  <si>
    <t>N2438262</t>
  </si>
  <si>
    <t>C2332</t>
  </si>
  <si>
    <t>C2333</t>
  </si>
  <si>
    <t>C2335</t>
  </si>
  <si>
    <t>C2336</t>
  </si>
  <si>
    <t>C2337</t>
  </si>
  <si>
    <t>C2338</t>
  </si>
  <si>
    <t>C2400</t>
  </si>
  <si>
    <t>CH1_+5P0V_LBPA1_VCTRL_FB</t>
  </si>
  <si>
    <t>C2401</t>
  </si>
  <si>
    <t>C2402</t>
  </si>
  <si>
    <t>C2403</t>
  </si>
  <si>
    <t>C2404</t>
  </si>
  <si>
    <t>CH1_+5P0V_LBPA1_SW</t>
  </si>
  <si>
    <t>C2405</t>
  </si>
  <si>
    <t>C2406</t>
  </si>
  <si>
    <t>C2407</t>
  </si>
  <si>
    <t>C2410</t>
  </si>
  <si>
    <t>N2442695</t>
  </si>
  <si>
    <t>N2442693</t>
  </si>
  <si>
    <t>C2411</t>
  </si>
  <si>
    <t>CH1_LBPA_RF_PATH1_OUT</t>
  </si>
  <si>
    <t>N2442719</t>
  </si>
  <si>
    <t>C2413</t>
  </si>
  <si>
    <t>C2414</t>
  </si>
  <si>
    <t>C2415</t>
  </si>
  <si>
    <t>C2416</t>
  </si>
  <si>
    <t>C2417</t>
  </si>
  <si>
    <t>C2418</t>
  </si>
  <si>
    <t>C2419</t>
  </si>
  <si>
    <t>CH1_+5P0V_LBPA2_VCTRL_FB</t>
  </si>
  <si>
    <t>C2420</t>
  </si>
  <si>
    <t>C2421</t>
  </si>
  <si>
    <t>C2422</t>
  </si>
  <si>
    <t>C2423</t>
  </si>
  <si>
    <t>CH1_+5P0V_LBPA2_SW</t>
  </si>
  <si>
    <t>C2424</t>
  </si>
  <si>
    <t>C2425</t>
  </si>
  <si>
    <t>C2426</t>
  </si>
  <si>
    <t>C2432</t>
  </si>
  <si>
    <t>N2442759</t>
  </si>
  <si>
    <t>C2433</t>
  </si>
  <si>
    <t>N2442777</t>
  </si>
  <si>
    <t>C2435</t>
  </si>
  <si>
    <t>C2436</t>
  </si>
  <si>
    <t>C2437</t>
  </si>
  <si>
    <t>C2438</t>
  </si>
  <si>
    <t>C2439</t>
  </si>
  <si>
    <t>N2442761</t>
  </si>
  <si>
    <t>C2500</t>
  </si>
  <si>
    <t>N3490447</t>
  </si>
  <si>
    <t>C2501</t>
  </si>
  <si>
    <t>C2509</t>
  </si>
  <si>
    <t>CH1_3P3V_DAT2</t>
  </si>
  <si>
    <t>C2515</t>
  </si>
  <si>
    <t>CH1_3P3V_IO_2</t>
  </si>
  <si>
    <t>C2601</t>
  </si>
  <si>
    <t>CH1_3P3V_HB_PD1</t>
  </si>
  <si>
    <t>C2603</t>
  </si>
  <si>
    <t>CH1_RF_DET_HB_R_DET_OUT</t>
  </si>
  <si>
    <t>C2606</t>
  </si>
  <si>
    <t>CH1_3P3V_HB_PD2</t>
  </si>
  <si>
    <t>C2608</t>
  </si>
  <si>
    <t>CH1_RF_DET_HB_F_DET_OUT</t>
  </si>
  <si>
    <t>C2610</t>
  </si>
  <si>
    <t>CH1_3P3V_LB_PD1</t>
  </si>
  <si>
    <t>C2612</t>
  </si>
  <si>
    <t>CH1_RF_DET_LB_R_DET_OUT</t>
  </si>
  <si>
    <t>C2613</t>
  </si>
  <si>
    <t>CH1_3P3V_LB_PD2</t>
  </si>
  <si>
    <t>C2615</t>
  </si>
  <si>
    <t>CH1_RF_DET_LB_F_DET_OUT</t>
  </si>
  <si>
    <t>C2800</t>
  </si>
  <si>
    <t>N2424334</t>
  </si>
  <si>
    <t>C2801</t>
  </si>
  <si>
    <t>CH2_+5P0V_HBPRE_SW</t>
  </si>
  <si>
    <t>C2802</t>
  </si>
  <si>
    <t>C2803</t>
  </si>
  <si>
    <t>C2804</t>
  </si>
  <si>
    <t>C2805</t>
  </si>
  <si>
    <t>C2806</t>
  </si>
  <si>
    <t>N2424216</t>
  </si>
  <si>
    <t>N2424214</t>
  </si>
  <si>
    <t>C2807</t>
  </si>
  <si>
    <t>N2424226</t>
  </si>
  <si>
    <t>C2810</t>
  </si>
  <si>
    <t>CH2_HB_RF_CON</t>
  </si>
  <si>
    <t>N2424178</t>
  </si>
  <si>
    <t>C2813</t>
  </si>
  <si>
    <t>C2814</t>
  </si>
  <si>
    <t>N18610924</t>
  </si>
  <si>
    <t>CH2_TX_ATT_IN</t>
  </si>
  <si>
    <t>C2815</t>
  </si>
  <si>
    <t>C2819</t>
  </si>
  <si>
    <t>CH2_+5P0V_LBPRE_SW</t>
  </si>
  <si>
    <t>C2820</t>
  </si>
  <si>
    <t>C2821</t>
  </si>
  <si>
    <t>C2822</t>
  </si>
  <si>
    <t>C2823</t>
  </si>
  <si>
    <t>CH2_3P3V_DAT1</t>
  </si>
  <si>
    <t>C2824</t>
  </si>
  <si>
    <t>N2424250</t>
  </si>
  <si>
    <t>C2828</t>
  </si>
  <si>
    <t>N2424142</t>
  </si>
  <si>
    <t>N2424140</t>
  </si>
  <si>
    <t>C2830</t>
  </si>
  <si>
    <t>CH2_LB_RF_CON</t>
  </si>
  <si>
    <t>N2424100</t>
  </si>
  <si>
    <t>C2833</t>
  </si>
  <si>
    <t>C2834</t>
  </si>
  <si>
    <t>C2835</t>
  </si>
  <si>
    <t>CH2_3P3V_IO_1</t>
  </si>
  <si>
    <t>C2836</t>
  </si>
  <si>
    <t>CH2_TX_PREAMP_OUT</t>
  </si>
  <si>
    <t>N19584969</t>
  </si>
  <si>
    <t>C2837</t>
  </si>
  <si>
    <t>N18854583</t>
  </si>
  <si>
    <t>C2840</t>
  </si>
  <si>
    <t>N3417242</t>
  </si>
  <si>
    <t>C2841</t>
  </si>
  <si>
    <t>C2842</t>
  </si>
  <si>
    <t>C2845</t>
  </si>
  <si>
    <t>C2901</t>
  </si>
  <si>
    <t>CH2_+5P0V_HBPA1_VCTRL_FB</t>
  </si>
  <si>
    <t>C2902</t>
  </si>
  <si>
    <t>C2903</t>
  </si>
  <si>
    <t>C2904</t>
  </si>
  <si>
    <t>C2905</t>
  </si>
  <si>
    <t>CH2_+5P0V_HBPA1_SW</t>
  </si>
  <si>
    <t>C2906</t>
  </si>
  <si>
    <t>C2907</t>
  </si>
  <si>
    <t>C2908</t>
  </si>
  <si>
    <t>C2910</t>
  </si>
  <si>
    <t>N96732</t>
  </si>
  <si>
    <t>N96728</t>
  </si>
  <si>
    <t>C2911</t>
  </si>
  <si>
    <t>CH2_HBPA_RF_PATH1_OUT</t>
  </si>
  <si>
    <t>N96754</t>
  </si>
  <si>
    <t>C2912</t>
  </si>
  <si>
    <t>C2914</t>
  </si>
  <si>
    <t>C2915</t>
  </si>
  <si>
    <t>C2916</t>
  </si>
  <si>
    <t>C2917</t>
  </si>
  <si>
    <t>C2918</t>
  </si>
  <si>
    <t>C2919</t>
  </si>
  <si>
    <t>CH2_+5P0V_HBPA2_VCTRL_FB</t>
  </si>
  <si>
    <t>C2920</t>
  </si>
  <si>
    <t>C2921</t>
  </si>
  <si>
    <t>C2922</t>
  </si>
  <si>
    <t>C2923</t>
  </si>
  <si>
    <t>CH2_+5P0V_HBPA2_SW</t>
  </si>
  <si>
    <t>C2924</t>
  </si>
  <si>
    <t>C2925</t>
  </si>
  <si>
    <t>C2926</t>
  </si>
  <si>
    <t>C2929</t>
  </si>
  <si>
    <t>N96834</t>
  </si>
  <si>
    <t>N96832</t>
  </si>
  <si>
    <t>C2930</t>
  </si>
  <si>
    <t>N96850</t>
  </si>
  <si>
    <t>CH2_HBPA_RF_PATH2_OUT</t>
  </si>
  <si>
    <t>C2932</t>
  </si>
  <si>
    <t>C2933</t>
  </si>
  <si>
    <t>C2935</t>
  </si>
  <si>
    <t>C2936</t>
  </si>
  <si>
    <t>C2937</t>
  </si>
  <si>
    <t>C2938</t>
  </si>
  <si>
    <t>C3000</t>
  </si>
  <si>
    <t>CH2_+5P0V_LBPA1_VCTRL_FB</t>
  </si>
  <si>
    <t>C3001</t>
  </si>
  <si>
    <t>C3002</t>
  </si>
  <si>
    <t>C3003</t>
  </si>
  <si>
    <t>C3004</t>
  </si>
  <si>
    <t>CH2_+5P0V_LBPA1_SW</t>
  </si>
  <si>
    <t>C3005</t>
  </si>
  <si>
    <t>C3006</t>
  </si>
  <si>
    <t>C3007</t>
  </si>
  <si>
    <t>C3010</t>
  </si>
  <si>
    <t>N00143</t>
  </si>
  <si>
    <t>N00110</t>
  </si>
  <si>
    <t>C3013</t>
  </si>
  <si>
    <t>C3014</t>
  </si>
  <si>
    <t>CH2_LBPA_RF_PATH1_OUT</t>
  </si>
  <si>
    <t>C3015</t>
  </si>
  <si>
    <t>C3016</t>
  </si>
  <si>
    <t>C3017</t>
  </si>
  <si>
    <t>C3018</t>
  </si>
  <si>
    <t>C3019</t>
  </si>
  <si>
    <t>CH2_+5P0V_LBPA2_VCTRL_FB</t>
  </si>
  <si>
    <t>C3020</t>
  </si>
  <si>
    <t>C3021</t>
  </si>
  <si>
    <t>C3022</t>
  </si>
  <si>
    <t>C3023</t>
  </si>
  <si>
    <t>CH2_+5P0V_LBPA2_SW</t>
  </si>
  <si>
    <t>C3024</t>
  </si>
  <si>
    <t>C3025</t>
  </si>
  <si>
    <t>C3026</t>
  </si>
  <si>
    <t>C3030</t>
  </si>
  <si>
    <t>N02095</t>
  </si>
  <si>
    <t>N02075</t>
  </si>
  <si>
    <t>C3032</t>
  </si>
  <si>
    <t>C3033</t>
  </si>
  <si>
    <t>N02223</t>
  </si>
  <si>
    <t>C3035</t>
  </si>
  <si>
    <t>C3036</t>
  </si>
  <si>
    <t>C3037</t>
  </si>
  <si>
    <t>C3038</t>
  </si>
  <si>
    <t>C3109</t>
  </si>
  <si>
    <t>CH2_3P3V_DAT2</t>
  </si>
  <si>
    <t>C3112</t>
  </si>
  <si>
    <t>CH2_RF_RX_OUT</t>
  </si>
  <si>
    <t>CH2_RX_FILTER_OUT</t>
  </si>
  <si>
    <t>C3115</t>
  </si>
  <si>
    <t>CH2_3P3V_IO_2</t>
  </si>
  <si>
    <t>C3201</t>
  </si>
  <si>
    <t>CH2_3P3V_HB_PD1</t>
  </si>
  <si>
    <t>C3203</t>
  </si>
  <si>
    <t>CH2_RF_DET_HB_R_DET_OUT</t>
  </si>
  <si>
    <t>C3206</t>
  </si>
  <si>
    <t>CH2_3P3V_HB_PD2</t>
  </si>
  <si>
    <t>C3208</t>
  </si>
  <si>
    <t>CH2_RF_DET_HB_F_DET_OUT</t>
  </si>
  <si>
    <t>C3209</t>
  </si>
  <si>
    <t>CH1_TX_3P3V_397LF</t>
  </si>
  <si>
    <t>C3210</t>
  </si>
  <si>
    <t>CH2_3P3V_LB_PD1</t>
  </si>
  <si>
    <t>C3212</t>
  </si>
  <si>
    <t>CH2_RF_DET_LB_R_DET_OUT</t>
  </si>
  <si>
    <t>C3213</t>
  </si>
  <si>
    <t>CH2_3P3V_LB_PD2</t>
  </si>
  <si>
    <t>C3215</t>
  </si>
  <si>
    <t>CH2_RF_DET_LB_F_DET_OUT</t>
  </si>
  <si>
    <t>C3500</t>
  </si>
  <si>
    <t>C3501</t>
  </si>
  <si>
    <t>C3502</t>
  </si>
  <si>
    <t>C3503</t>
  </si>
  <si>
    <t>N3470503</t>
  </si>
  <si>
    <t>N3470461</t>
  </si>
  <si>
    <t>C3504</t>
  </si>
  <si>
    <t>C3505</t>
  </si>
  <si>
    <t>5P7V_REG_1</t>
  </si>
  <si>
    <t>C3506</t>
  </si>
  <si>
    <t>C3507</t>
  </si>
  <si>
    <t>C3508</t>
  </si>
  <si>
    <t>C3509</t>
  </si>
  <si>
    <t>C3510</t>
  </si>
  <si>
    <t>LT8640_INT_VCC_1</t>
  </si>
  <si>
    <t>C3511</t>
  </si>
  <si>
    <t>N3470417</t>
  </si>
  <si>
    <t>C3512</t>
  </si>
  <si>
    <t>N3470539</t>
  </si>
  <si>
    <t>C3513</t>
  </si>
  <si>
    <t>C3514</t>
  </si>
  <si>
    <t>C3515</t>
  </si>
  <si>
    <t>C3516</t>
  </si>
  <si>
    <t>N3465032</t>
  </si>
  <si>
    <t>N3464990</t>
  </si>
  <si>
    <t>C3517</t>
  </si>
  <si>
    <t>C3518</t>
  </si>
  <si>
    <t>5P7V_REG_2</t>
  </si>
  <si>
    <t>C3519</t>
  </si>
  <si>
    <t>C3520</t>
  </si>
  <si>
    <t>C3521</t>
  </si>
  <si>
    <t>C3522</t>
  </si>
  <si>
    <t>C3523</t>
  </si>
  <si>
    <t>LT8640_INT_VCC_2</t>
  </si>
  <si>
    <t>C3524</t>
  </si>
  <si>
    <t>N3464946</t>
  </si>
  <si>
    <t>C3525</t>
  </si>
  <si>
    <t>N3465068</t>
  </si>
  <si>
    <t>C3600</t>
  </si>
  <si>
    <t>CH1_+5P7V_HBPA1</t>
  </si>
  <si>
    <t>C3604</t>
  </si>
  <si>
    <t>CH1_+5P0V_HBPA1</t>
  </si>
  <si>
    <t>N2601579</t>
  </si>
  <si>
    <t>C3608</t>
  </si>
  <si>
    <t>C3609</t>
  </si>
  <si>
    <t>N3674406</t>
  </si>
  <si>
    <t>C3610</t>
  </si>
  <si>
    <t>N2601539</t>
  </si>
  <si>
    <t>C3611</t>
  </si>
  <si>
    <t>CH1_+5P7V_HBPA2</t>
  </si>
  <si>
    <t>C3615</t>
  </si>
  <si>
    <t>CH1_+5P0V_HBPA2</t>
  </si>
  <si>
    <t>N2603836</t>
  </si>
  <si>
    <t>C3619</t>
  </si>
  <si>
    <t>C3620</t>
  </si>
  <si>
    <t>N3674679</t>
  </si>
  <si>
    <t>C3621</t>
  </si>
  <si>
    <t>N2603784</t>
  </si>
  <si>
    <t>C3800</t>
  </si>
  <si>
    <t>CH2_+5P7V_HBPA1</t>
  </si>
  <si>
    <t>C3804</t>
  </si>
  <si>
    <t>CH2_+5P0V_HBPA1</t>
  </si>
  <si>
    <t>N02458</t>
  </si>
  <si>
    <t>C3808</t>
  </si>
  <si>
    <t>C3809</t>
  </si>
  <si>
    <t>N3675796</t>
  </si>
  <si>
    <t>C3810</t>
  </si>
  <si>
    <t>N01000</t>
  </si>
  <si>
    <t>C3811</t>
  </si>
  <si>
    <t>CH2_+5P7V_HBPA2</t>
  </si>
  <si>
    <t>C3815</t>
  </si>
  <si>
    <t>CH2_+5P0V_HBPA2</t>
  </si>
  <si>
    <t>N2553699</t>
  </si>
  <si>
    <t>C3819</t>
  </si>
  <si>
    <t>C3820</t>
  </si>
  <si>
    <t>N3676105</t>
  </si>
  <si>
    <t>C3821</t>
  </si>
  <si>
    <t>N2553339</t>
  </si>
  <si>
    <t>C4013</t>
  </si>
  <si>
    <t>V5P7_PRE</t>
  </si>
  <si>
    <t>C4018</t>
  </si>
  <si>
    <t>V5P0_PRE</t>
  </si>
  <si>
    <t>C4019</t>
  </si>
  <si>
    <t>N3017672</t>
  </si>
  <si>
    <t>C4100</t>
  </si>
  <si>
    <t>N19046917</t>
  </si>
  <si>
    <t>C4104</t>
  </si>
  <si>
    <t>V3P3</t>
  </si>
  <si>
    <t>N19047009</t>
  </si>
  <si>
    <t>C4108</t>
  </si>
  <si>
    <t>C4109</t>
  </si>
  <si>
    <t>N19046998</t>
  </si>
  <si>
    <t>C4110</t>
  </si>
  <si>
    <t>N19046935</t>
  </si>
  <si>
    <t>C4200</t>
  </si>
  <si>
    <t>C4201</t>
  </si>
  <si>
    <t>INV_3P3V</t>
  </si>
  <si>
    <t>C4203</t>
  </si>
  <si>
    <t>C4206</t>
  </si>
  <si>
    <t>C4208</t>
  </si>
  <si>
    <t>C4317</t>
  </si>
  <si>
    <t>N18611272</t>
  </si>
  <si>
    <t>C4393</t>
  </si>
  <si>
    <t>CH1_RF_LB_CPL_OUT</t>
  </si>
  <si>
    <t>CH1_RF_LB_BAND8_IN</t>
  </si>
  <si>
    <t>C4394</t>
  </si>
  <si>
    <t>CH1_RF_LB_BAND5_IN</t>
  </si>
  <si>
    <t>C4395</t>
  </si>
  <si>
    <t>CH1_RF_HB_CPL_OUT</t>
  </si>
  <si>
    <t>CH1_RF_HB_BAND3_IN</t>
  </si>
  <si>
    <t>C4396</t>
  </si>
  <si>
    <t>CH1_RF_HB_BAND2_IN</t>
  </si>
  <si>
    <t>C4397</t>
  </si>
  <si>
    <t>CH2_RF_LB_CPL_OUT</t>
  </si>
  <si>
    <t>CH2_RF_LB_BAND8_IN</t>
  </si>
  <si>
    <t>C4398</t>
  </si>
  <si>
    <t>CH2_RF_LB_BAND5_IN</t>
  </si>
  <si>
    <t>C4399</t>
  </si>
  <si>
    <t>CH2_RF_HB_CPL_OUT</t>
  </si>
  <si>
    <t>CH2_RF_HB_BAND2_IN</t>
  </si>
  <si>
    <t>C4400</t>
  </si>
  <si>
    <t>CH2_RF_HB_BAND3_IN</t>
  </si>
  <si>
    <t>C4401</t>
  </si>
  <si>
    <t>CH1_RF_LB_BAND8_OUT</t>
  </si>
  <si>
    <t>N18032513</t>
  </si>
  <si>
    <t>C4402</t>
  </si>
  <si>
    <t>CH1_RF_LB_BAND5_OUT</t>
  </si>
  <si>
    <t>C4403</t>
  </si>
  <si>
    <t>CH1_RF_HB_BAND3_OUT</t>
  </si>
  <si>
    <t>N18032583</t>
  </si>
  <si>
    <t>C4404</t>
  </si>
  <si>
    <t>CH1_RF_HB_BAND2_OUT</t>
  </si>
  <si>
    <t>C4411</t>
  </si>
  <si>
    <t>N97090</t>
  </si>
  <si>
    <t>N19675791</t>
  </si>
  <si>
    <t>C4413</t>
  </si>
  <si>
    <t>N17646554</t>
  </si>
  <si>
    <t>N19674332</t>
  </si>
  <si>
    <t>C4414</t>
  </si>
  <si>
    <t>N2442977</t>
  </si>
  <si>
    <t>N19674512</t>
  </si>
  <si>
    <t>C4415</t>
  </si>
  <si>
    <t>N2438754</t>
  </si>
  <si>
    <t>N19674692</t>
  </si>
  <si>
    <t>C4416</t>
  </si>
  <si>
    <t>N2438478</t>
  </si>
  <si>
    <t>N19674872</t>
  </si>
  <si>
    <t>C4419</t>
  </si>
  <si>
    <t>N2463066</t>
  </si>
  <si>
    <t>C4420</t>
  </si>
  <si>
    <t>N2424154</t>
  </si>
  <si>
    <t>C4421</t>
  </si>
  <si>
    <t>N2442709</t>
  </si>
  <si>
    <t>C4422</t>
  </si>
  <si>
    <t>N2442775</t>
  </si>
  <si>
    <t>C4423</t>
  </si>
  <si>
    <t>N00329</t>
  </si>
  <si>
    <t>C4424</t>
  </si>
  <si>
    <t>N02183</t>
  </si>
  <si>
    <t>C4425</t>
  </si>
  <si>
    <t>CH1_TX_RF_IN</t>
  </si>
  <si>
    <t>CH1_TX_RF_IN_C</t>
  </si>
  <si>
    <t>C4426</t>
  </si>
  <si>
    <t>CH2_TX_RF_IN_C</t>
  </si>
  <si>
    <t>CH2_TX_RF_IN</t>
  </si>
  <si>
    <t>C4428</t>
  </si>
  <si>
    <t>C4429</t>
  </si>
  <si>
    <t>VCC_3P3_DIG</t>
  </si>
  <si>
    <t>C4430</t>
  </si>
  <si>
    <t>C4432</t>
  </si>
  <si>
    <t>VCC_3P3_FPGA</t>
  </si>
  <si>
    <t>C4433</t>
  </si>
  <si>
    <t>C4434</t>
  </si>
  <si>
    <t>C4435</t>
  </si>
  <si>
    <t>C4436</t>
  </si>
  <si>
    <t>C4437</t>
  </si>
  <si>
    <t>C4438</t>
  </si>
  <si>
    <t>C4439</t>
  </si>
  <si>
    <t>C4440</t>
  </si>
  <si>
    <t>C4441</t>
  </si>
  <si>
    <t>C4447</t>
  </si>
  <si>
    <t>CH1_LBPA_RF_IN</t>
  </si>
  <si>
    <t>C4449</t>
  </si>
  <si>
    <t>N19173696</t>
  </si>
  <si>
    <t>CH1_RF_LB_PA_OUT</t>
  </si>
  <si>
    <t>C4450</t>
  </si>
  <si>
    <t>CH1_HBPA_RF_IN</t>
  </si>
  <si>
    <t>C4452</t>
  </si>
  <si>
    <t>N19180279</t>
  </si>
  <si>
    <t>CH1_RF_HB_PA_OUT</t>
  </si>
  <si>
    <t>C4453</t>
  </si>
  <si>
    <t>N17649550</t>
  </si>
  <si>
    <t>N19675251</t>
  </si>
  <si>
    <t>C4454</t>
  </si>
  <si>
    <t>N12237</t>
  </si>
  <si>
    <t>N19675433</t>
  </si>
  <si>
    <t>C4455</t>
  </si>
  <si>
    <t>CH2_LBPA_RF_IN</t>
  </si>
  <si>
    <t>C4457</t>
  </si>
  <si>
    <t>N19175884</t>
  </si>
  <si>
    <t>CH2_RF_LB_PA_OUT</t>
  </si>
  <si>
    <t>C4458</t>
  </si>
  <si>
    <t>N848823</t>
  </si>
  <si>
    <t>N19675611</t>
  </si>
  <si>
    <t>C4459</t>
  </si>
  <si>
    <t>CH2_HBPA_RF_IN</t>
  </si>
  <si>
    <t>C4461</t>
  </si>
  <si>
    <t>N19180667</t>
  </si>
  <si>
    <t>CH2_RF_HB_PA_OUT</t>
  </si>
  <si>
    <t>C4462</t>
  </si>
  <si>
    <t>N19674973</t>
  </si>
  <si>
    <t>C4463</t>
  </si>
  <si>
    <t>N19675069</t>
  </si>
  <si>
    <t>C4464</t>
  </si>
  <si>
    <t>N19674022</t>
  </si>
  <si>
    <t>C4465</t>
  </si>
  <si>
    <t>N19674147</t>
  </si>
  <si>
    <t>C4470</t>
  </si>
  <si>
    <t>CH1_LBPA_RF_PATH2_OUT</t>
  </si>
  <si>
    <t>C4471</t>
  </si>
  <si>
    <t>N00458</t>
  </si>
  <si>
    <t>C4472</t>
  </si>
  <si>
    <t>CH2_LBPA_RF_PATH2_OUT</t>
  </si>
  <si>
    <t>C4477</t>
  </si>
  <si>
    <t>V2P5</t>
  </si>
  <si>
    <t>C4478</t>
  </si>
  <si>
    <t>CH1_RF_INTANT</t>
  </si>
  <si>
    <t>CH1_RF_INTANT_C</t>
  </si>
  <si>
    <t>C4480</t>
  </si>
  <si>
    <t>N19135273</t>
  </si>
  <si>
    <t>C4481</t>
  </si>
  <si>
    <t>CH1_RX_UE_SIM_MODULE</t>
  </si>
  <si>
    <t>N19188736</t>
  </si>
  <si>
    <t>C4482</t>
  </si>
  <si>
    <t>N19135893</t>
  </si>
  <si>
    <t>C4488</t>
  </si>
  <si>
    <t>N19173620</t>
  </si>
  <si>
    <t>C4489</t>
  </si>
  <si>
    <t>N19175841</t>
  </si>
  <si>
    <t>C4490</t>
  </si>
  <si>
    <t>N19178560</t>
  </si>
  <si>
    <t>C4491</t>
  </si>
  <si>
    <t>N19180630</t>
  </si>
  <si>
    <t>C4493</t>
  </si>
  <si>
    <t>CH1_3P3V_397LF</t>
  </si>
  <si>
    <t>C4495</t>
  </si>
  <si>
    <t>C4496</t>
  </si>
  <si>
    <t>C4499</t>
  </si>
  <si>
    <t>CH1_RX_ATTN_IN</t>
  </si>
  <si>
    <t>CH1_RX_LNA_OUT</t>
  </si>
  <si>
    <t>C4500</t>
  </si>
  <si>
    <t>N19196616</t>
  </si>
  <si>
    <t>N3490489</t>
  </si>
  <si>
    <t>C4501</t>
  </si>
  <si>
    <t>C4502</t>
  </si>
  <si>
    <t>N19196613</t>
  </si>
  <si>
    <t>C4504</t>
  </si>
  <si>
    <t>C4505</t>
  </si>
  <si>
    <t>C4507</t>
  </si>
  <si>
    <t>N19198869</t>
  </si>
  <si>
    <t>C4508</t>
  </si>
  <si>
    <t>N19198940</t>
  </si>
  <si>
    <t>N19198946</t>
  </si>
  <si>
    <t>C4509</t>
  </si>
  <si>
    <t>C4510</t>
  </si>
  <si>
    <t>C4511</t>
  </si>
  <si>
    <t>N19200579</t>
  </si>
  <si>
    <t>C4512</t>
  </si>
  <si>
    <t>C4513</t>
  </si>
  <si>
    <t>CH2_RX_ATTN_IN</t>
  </si>
  <si>
    <t>N19200659</t>
  </si>
  <si>
    <t>C4514</t>
  </si>
  <si>
    <t>C4515</t>
  </si>
  <si>
    <t>VCC_3P3V_IO</t>
  </si>
  <si>
    <t>C4516</t>
  </si>
  <si>
    <t>CH1_+5P0V_LNA</t>
  </si>
  <si>
    <t>C4517</t>
  </si>
  <si>
    <t>CH2_+5P0V_LNA</t>
  </si>
  <si>
    <t>C4518</t>
  </si>
  <si>
    <t>C4519</t>
  </si>
  <si>
    <t>N3404619</t>
  </si>
  <si>
    <t>CH1_ATT_OUT</t>
  </si>
  <si>
    <t>C4520</t>
  </si>
  <si>
    <t>N3406573</t>
  </si>
  <si>
    <t>CH1_TX_PREAMP_OUT</t>
  </si>
  <si>
    <t>C4521</t>
  </si>
  <si>
    <t>N2438466</t>
  </si>
  <si>
    <t>N3141586</t>
  </si>
  <si>
    <t>C4522</t>
  </si>
  <si>
    <t>N2442965</t>
  </si>
  <si>
    <t>N2442885</t>
  </si>
  <si>
    <t>C4523</t>
  </si>
  <si>
    <t>N19638038</t>
  </si>
  <si>
    <t>N2452276</t>
  </si>
  <si>
    <t>C4524</t>
  </si>
  <si>
    <t>N19640647</t>
  </si>
  <si>
    <t>N2452306</t>
  </si>
  <si>
    <t>C4525</t>
  </si>
  <si>
    <t>N3590789</t>
  </si>
  <si>
    <t>N3590785</t>
  </si>
  <si>
    <t>C4526</t>
  </si>
  <si>
    <t>N3590891</t>
  </si>
  <si>
    <t>N3590859</t>
  </si>
  <si>
    <t>C4527</t>
  </si>
  <si>
    <t>N19068885</t>
  </si>
  <si>
    <t>CH1_RX_LB_BAND5</t>
  </si>
  <si>
    <t>C4528</t>
  </si>
  <si>
    <t>N19069117</t>
  </si>
  <si>
    <t>CH1_RX_HB_BAND3</t>
  </si>
  <si>
    <t>C4529</t>
  </si>
  <si>
    <t>CH1_RX_HB_BAND2</t>
  </si>
  <si>
    <t>C4530</t>
  </si>
  <si>
    <t>CH1_RX_LB_BAND8</t>
  </si>
  <si>
    <t>C4531</t>
  </si>
  <si>
    <t>N2447093</t>
  </si>
  <si>
    <t>CH1_RX_LB_BAND8_SAWOUT</t>
  </si>
  <si>
    <t>C4532</t>
  </si>
  <si>
    <t>CH1_RX_LB_BAND8_SAWIN</t>
  </si>
  <si>
    <t>N2447265</t>
  </si>
  <si>
    <t>C4533</t>
  </si>
  <si>
    <t>CH1_RX_FILTER_IN</t>
  </si>
  <si>
    <t>CH1_RX_ATTN_OUT</t>
  </si>
  <si>
    <t>C4534</t>
  </si>
  <si>
    <t>CH1_RX_LB_BAND5_SAWIN</t>
  </si>
  <si>
    <t>C4535</t>
  </si>
  <si>
    <t>CH1_RX_HB_BAND3_SAWIN</t>
  </si>
  <si>
    <t>N2447239</t>
  </si>
  <si>
    <t>C4536</t>
  </si>
  <si>
    <t>CH1_RX_HB_BAND2_SAWIN</t>
  </si>
  <si>
    <t>C4537</t>
  </si>
  <si>
    <t>CH1_RX_LB_BAND5_SAWOUT</t>
  </si>
  <si>
    <t>C4538</t>
  </si>
  <si>
    <t>N17672390</t>
  </si>
  <si>
    <t>CH1_RX_HB_BAND3_SAWOUT</t>
  </si>
  <si>
    <t>C4539</t>
  </si>
  <si>
    <t>CH1_RX_HB_BAND2_SAWOUT</t>
  </si>
  <si>
    <t>C4540</t>
  </si>
  <si>
    <t>CH1_RF_RX_OUT</t>
  </si>
  <si>
    <t>N19188677</t>
  </si>
  <si>
    <t>C4541</t>
  </si>
  <si>
    <t>N3415333</t>
  </si>
  <si>
    <t>CH2_ATT_OUT</t>
  </si>
  <si>
    <t>C4542</t>
  </si>
  <si>
    <t>N3417290</t>
  </si>
  <si>
    <t>C4543</t>
  </si>
  <si>
    <t>N11655</t>
  </si>
  <si>
    <t>N08320</t>
  </si>
  <si>
    <t>C4544</t>
  </si>
  <si>
    <t>N97078</t>
  </si>
  <si>
    <t>N96998</t>
  </si>
  <si>
    <t>C4545</t>
  </si>
  <si>
    <t>N19639876</t>
  </si>
  <si>
    <t>N64340</t>
  </si>
  <si>
    <t>C4546</t>
  </si>
  <si>
    <t>N18796030</t>
  </si>
  <si>
    <t>N64506</t>
  </si>
  <si>
    <t>C4547</t>
  </si>
  <si>
    <t>N18794636</t>
  </si>
  <si>
    <t>N3604901</t>
  </si>
  <si>
    <t>C4548</t>
  </si>
  <si>
    <t>N3605211</t>
  </si>
  <si>
    <t>N3605045</t>
  </si>
  <si>
    <t>C4549</t>
  </si>
  <si>
    <t>CH2_RF_LB_BAND8_OUT</t>
  </si>
  <si>
    <t>N18032879</t>
  </si>
  <si>
    <t>C4550</t>
  </si>
  <si>
    <t>CH2_RF_LB_BAND5_OUT</t>
  </si>
  <si>
    <t>C4551</t>
  </si>
  <si>
    <t>CH2_RF_HB_BAND3_OUT</t>
  </si>
  <si>
    <t>N18032800</t>
  </si>
  <si>
    <t>C4552</t>
  </si>
  <si>
    <t>CH2_RF_HB_BAND2_OUT</t>
  </si>
  <si>
    <t>C4553</t>
  </si>
  <si>
    <t>CH2_RF_INTANT</t>
  </si>
  <si>
    <t>CH2_RF_INTANT_C</t>
  </si>
  <si>
    <t>C4554</t>
  </si>
  <si>
    <t>N19069446</t>
  </si>
  <si>
    <t>CH2_RX_LB_BAND5</t>
  </si>
  <si>
    <t>C4555</t>
  </si>
  <si>
    <t>N19069497</t>
  </si>
  <si>
    <t>CH2_RX_HB_BAND3</t>
  </si>
  <si>
    <t>C4556</t>
  </si>
  <si>
    <t>CH2_RX_HB_BAND2</t>
  </si>
  <si>
    <t>C4557</t>
  </si>
  <si>
    <t>CH2_RX_LB_BAND8</t>
  </si>
  <si>
    <t>C4558</t>
  </si>
  <si>
    <t>N17683367</t>
  </si>
  <si>
    <t>CH2_RX_LB_BAND8_SAWOUT</t>
  </si>
  <si>
    <t>C4559</t>
  </si>
  <si>
    <t>CH2_RX_LB_BAND8_SAWIN</t>
  </si>
  <si>
    <t>N25591</t>
  </si>
  <si>
    <t>C4560</t>
  </si>
  <si>
    <t>CH2_RX_FILTER_IN</t>
  </si>
  <si>
    <t>CH2_RX_ATTN_OUT</t>
  </si>
  <si>
    <t>C4561</t>
  </si>
  <si>
    <t>CH2_RX_HB_BAND2_SAWIN</t>
  </si>
  <si>
    <t>N21578</t>
  </si>
  <si>
    <t>C4562</t>
  </si>
  <si>
    <t>N14373</t>
  </si>
  <si>
    <t>CH2_RX_HB_BAND2_SAWOUT</t>
  </si>
  <si>
    <t>C4563</t>
  </si>
  <si>
    <t>CH2_RX_HB_BAND3_SAWOUT</t>
  </si>
  <si>
    <t>C4564</t>
  </si>
  <si>
    <t>CH2_RX_LB_BAND5_SAWOUT</t>
  </si>
  <si>
    <t>C4565</t>
  </si>
  <si>
    <t>CH2_RX_HB_BAND3_SAWIN</t>
  </si>
  <si>
    <t>C4566</t>
  </si>
  <si>
    <t>CH2_RX_LB_BAND5_SAWIN</t>
  </si>
  <si>
    <t>C4567</t>
  </si>
  <si>
    <t>N19138223</t>
  </si>
  <si>
    <t>N19138322</t>
  </si>
  <si>
    <t>C4569</t>
  </si>
  <si>
    <t>C4570</t>
  </si>
  <si>
    <t>C4571</t>
  </si>
  <si>
    <t>C4572</t>
  </si>
  <si>
    <t>C4573</t>
  </si>
  <si>
    <t>C4574</t>
  </si>
  <si>
    <t>C4575</t>
  </si>
  <si>
    <t>C4576</t>
  </si>
  <si>
    <t>C4577</t>
  </si>
  <si>
    <t>C4578</t>
  </si>
  <si>
    <t>C4579</t>
  </si>
  <si>
    <t>C4580</t>
  </si>
  <si>
    <t>C4581</t>
  </si>
  <si>
    <t>C4582</t>
  </si>
  <si>
    <t>C4583</t>
  </si>
  <si>
    <t>C4584</t>
  </si>
  <si>
    <t>C4585</t>
  </si>
  <si>
    <t>C4586</t>
  </si>
  <si>
    <t>C4587</t>
  </si>
  <si>
    <t>C4588</t>
  </si>
  <si>
    <t>C4589</t>
  </si>
  <si>
    <t>C4590</t>
  </si>
  <si>
    <t>C4591</t>
  </si>
  <si>
    <t>C4592</t>
  </si>
  <si>
    <t>C4593</t>
  </si>
  <si>
    <t>C4594</t>
  </si>
  <si>
    <t>C4595</t>
  </si>
  <si>
    <t>C4596</t>
  </si>
  <si>
    <t>C4597</t>
  </si>
  <si>
    <t>C4598</t>
  </si>
  <si>
    <t>C4599</t>
  </si>
  <si>
    <t>C4600</t>
  </si>
  <si>
    <t>C4601</t>
  </si>
  <si>
    <t>C4602</t>
  </si>
  <si>
    <t>C4603</t>
  </si>
  <si>
    <t>CH2_3P3V_CS</t>
  </si>
  <si>
    <t>C4604</t>
  </si>
  <si>
    <t>C4605</t>
  </si>
  <si>
    <t>CH1_3P3V_CS</t>
  </si>
  <si>
    <t>C4606</t>
  </si>
  <si>
    <t>C4607</t>
  </si>
  <si>
    <t>C4613</t>
  </si>
  <si>
    <t>C4614</t>
  </si>
  <si>
    <t>C4615</t>
  </si>
  <si>
    <t>C4616</t>
  </si>
  <si>
    <t>C4617</t>
  </si>
  <si>
    <t>C4618</t>
  </si>
  <si>
    <t>C4619</t>
  </si>
  <si>
    <t>C4620</t>
  </si>
  <si>
    <t>C4621</t>
  </si>
  <si>
    <t>C4622</t>
  </si>
  <si>
    <t>C4625</t>
  </si>
  <si>
    <t>C4626</t>
  </si>
  <si>
    <t>C4627</t>
  </si>
  <si>
    <t>C4628</t>
  </si>
  <si>
    <t>C4629</t>
  </si>
  <si>
    <t>CH1_RX_FILTER_OUT</t>
  </si>
  <si>
    <t>C4630</t>
  </si>
  <si>
    <t>C4631</t>
  </si>
  <si>
    <t>C4632</t>
  </si>
  <si>
    <t>C4633</t>
  </si>
  <si>
    <t>C4634</t>
  </si>
  <si>
    <t>C4635</t>
  </si>
  <si>
    <t>C4636</t>
  </si>
  <si>
    <t>C4637</t>
  </si>
  <si>
    <t>CH1_RX_LNA_IN</t>
  </si>
  <si>
    <t>C4638</t>
  </si>
  <si>
    <t>C4639</t>
  </si>
  <si>
    <t>CH2_RX_LNA_IN</t>
  </si>
  <si>
    <t>C4640</t>
  </si>
  <si>
    <t>C4641</t>
  </si>
  <si>
    <t>C4642</t>
  </si>
  <si>
    <t>C4643</t>
  </si>
  <si>
    <t>C4644</t>
  </si>
  <si>
    <t>C4645</t>
  </si>
  <si>
    <t>C4646</t>
  </si>
  <si>
    <t>C4647</t>
  </si>
  <si>
    <t>C4648</t>
  </si>
  <si>
    <t>C4649</t>
  </si>
  <si>
    <t>C4650</t>
  </si>
  <si>
    <t>C4651</t>
  </si>
  <si>
    <t>WD_3P3V_IO</t>
  </si>
  <si>
    <t>C4652</t>
  </si>
  <si>
    <t>C4653</t>
  </si>
  <si>
    <t>C4654</t>
  </si>
  <si>
    <t>C4655</t>
  </si>
  <si>
    <t>C4656</t>
  </si>
  <si>
    <t>C4657</t>
  </si>
  <si>
    <t>C4658</t>
  </si>
  <si>
    <t>C4659</t>
  </si>
  <si>
    <t>C4660</t>
  </si>
  <si>
    <t>C4661</t>
  </si>
  <si>
    <t>C4662</t>
  </si>
  <si>
    <t>C4663</t>
  </si>
  <si>
    <t>N2429678</t>
  </si>
  <si>
    <t>C4664</t>
  </si>
  <si>
    <t>N04661</t>
  </si>
  <si>
    <t>C4665</t>
  </si>
  <si>
    <t>C4666</t>
  </si>
  <si>
    <t>C4667</t>
  </si>
  <si>
    <t>C4668</t>
  </si>
  <si>
    <t>C4669</t>
  </si>
  <si>
    <t>VCC_3P3V_TEMP_1</t>
  </si>
  <si>
    <t>C4670</t>
  </si>
  <si>
    <t>VCC_3P3V_TEMP</t>
  </si>
  <si>
    <t>C4671</t>
  </si>
  <si>
    <t>ADT7481_1_D1_P</t>
  </si>
  <si>
    <t>ADT7481_1_D1_N</t>
  </si>
  <si>
    <t>C4672</t>
  </si>
  <si>
    <t>ADT7481_1_D2_P</t>
  </si>
  <si>
    <t>ADT7481_1_D2_N</t>
  </si>
  <si>
    <t>C4673</t>
  </si>
  <si>
    <t>C4674</t>
  </si>
  <si>
    <t>C1P20</t>
  </si>
  <si>
    <t>C1P21</t>
  </si>
  <si>
    <t>CON2</t>
  </si>
  <si>
    <t>CON3</t>
  </si>
  <si>
    <t>CON4</t>
  </si>
  <si>
    <t>N18873995</t>
  </si>
  <si>
    <t>N19567119</t>
  </si>
  <si>
    <t>N19567129</t>
  </si>
  <si>
    <t>D3000</t>
  </si>
  <si>
    <t>N3464918</t>
  </si>
  <si>
    <t>N16353536</t>
  </si>
  <si>
    <t>D3001</t>
  </si>
  <si>
    <t>N3470389</t>
  </si>
  <si>
    <t>N16353435</t>
  </si>
  <si>
    <t>N18874039</t>
  </si>
  <si>
    <t>FB19</t>
  </si>
  <si>
    <t>FB2200</t>
  </si>
  <si>
    <t>CH1_+5P0V_HBPRE</t>
  </si>
  <si>
    <t>FB2201</t>
  </si>
  <si>
    <t>CH1_+5P0V_LBPRE</t>
  </si>
  <si>
    <t>FB2202</t>
  </si>
  <si>
    <t>CH1_+5P0V_PRE</t>
  </si>
  <si>
    <t>FB2300</t>
  </si>
  <si>
    <t>FB2301</t>
  </si>
  <si>
    <t>FB2400</t>
  </si>
  <si>
    <t>FB2401</t>
  </si>
  <si>
    <t>FB2500</t>
  </si>
  <si>
    <t>FB2800</t>
  </si>
  <si>
    <t>CH2_+5P0V_HBPRE</t>
  </si>
  <si>
    <t>FB2801</t>
  </si>
  <si>
    <t>CH2_+5P0V_LBPRE</t>
  </si>
  <si>
    <t>FB2802</t>
  </si>
  <si>
    <t>CH2_+5P0V_PRE</t>
  </si>
  <si>
    <t>FB2900</t>
  </si>
  <si>
    <t>FB2901</t>
  </si>
  <si>
    <t>FB3000</t>
  </si>
  <si>
    <t>FB3001</t>
  </si>
  <si>
    <t>FB3409</t>
  </si>
  <si>
    <t>FB3410</t>
  </si>
  <si>
    <t>FB3411</t>
  </si>
  <si>
    <t>FB3412</t>
  </si>
  <si>
    <t>CH1_+5P0V_LBPA1_VCTRL</t>
  </si>
  <si>
    <t>FB3413</t>
  </si>
  <si>
    <t>CH1_+5P0V_LBPA2_VCTRL</t>
  </si>
  <si>
    <t>FB3414</t>
  </si>
  <si>
    <t>CH1_+5P0V_HBPA1_VCTRL</t>
  </si>
  <si>
    <t>FB3415</t>
  </si>
  <si>
    <t>CH1_+5P0V_HBPA2_VCTRL</t>
  </si>
  <si>
    <t>FB3416</t>
  </si>
  <si>
    <t>CH2_+5P0V_LBPA1_VCTRL</t>
  </si>
  <si>
    <t>FB3417</t>
  </si>
  <si>
    <t>CH2_+5P0V_LBPA2_VCTRL</t>
  </si>
  <si>
    <t>FB3418</t>
  </si>
  <si>
    <t>CH2_+5P0V_HBPA1_VCTRL</t>
  </si>
  <si>
    <t>FB3419</t>
  </si>
  <si>
    <t>CH2_+5P0V_HBPA2_VCTRL</t>
  </si>
  <si>
    <t>FB6312</t>
  </si>
  <si>
    <t>5P7V_B</t>
  </si>
  <si>
    <t>FB6321</t>
  </si>
  <si>
    <t>FB6322</t>
  </si>
  <si>
    <t>CH1_3P3V_PGA</t>
  </si>
  <si>
    <t>FB6323</t>
  </si>
  <si>
    <t>CH2_3P3V_PGA</t>
  </si>
  <si>
    <t>FB6324</t>
  </si>
  <si>
    <t>FB6326</t>
  </si>
  <si>
    <t>FB6327</t>
  </si>
  <si>
    <t>FB6328</t>
  </si>
  <si>
    <t>FB6329</t>
  </si>
  <si>
    <t>FB6330</t>
  </si>
  <si>
    <t>FB6331</t>
  </si>
  <si>
    <t>5P7V_A</t>
  </si>
  <si>
    <t>FB6332</t>
  </si>
  <si>
    <t>FL2500</t>
  </si>
  <si>
    <t>FL2501</t>
  </si>
  <si>
    <t>FL2502</t>
  </si>
  <si>
    <t>FL2503</t>
  </si>
  <si>
    <t>FL2700</t>
  </si>
  <si>
    <t>FL2701</t>
  </si>
  <si>
    <t>FL2702</t>
  </si>
  <si>
    <t>FL2703</t>
  </si>
  <si>
    <t>FL3100</t>
  </si>
  <si>
    <t>FL3101</t>
  </si>
  <si>
    <t>FL3102</t>
  </si>
  <si>
    <t>FL3103</t>
  </si>
  <si>
    <t>FL3300</t>
  </si>
  <si>
    <t>FL3301</t>
  </si>
  <si>
    <t>FL3302</t>
  </si>
  <si>
    <t>FL3303</t>
  </si>
  <si>
    <t>FL3310</t>
  </si>
  <si>
    <t>N2463020</t>
  </si>
  <si>
    <t>FL3312</t>
  </si>
  <si>
    <t>N2463096</t>
  </si>
  <si>
    <t>FL3313</t>
  </si>
  <si>
    <t>N2424184</t>
  </si>
  <si>
    <t>FL3314</t>
  </si>
  <si>
    <t>N2424108</t>
  </si>
  <si>
    <t>FL3316</t>
  </si>
  <si>
    <t>J4</t>
  </si>
  <si>
    <t>N19566638</t>
  </si>
  <si>
    <t>HD1</t>
  </si>
  <si>
    <t>HD3</t>
  </si>
  <si>
    <t>HD4</t>
  </si>
  <si>
    <t>J2701</t>
  </si>
  <si>
    <t>J3302</t>
  </si>
  <si>
    <t>J3303</t>
  </si>
  <si>
    <t>FGA_CH1_TX_ATTN_P5DB_L</t>
  </si>
  <si>
    <t>FGA_CH1_TX_ATTN_1DB_L</t>
  </si>
  <si>
    <t>FGA_CH1_TX_ATTN_2DB_L</t>
  </si>
  <si>
    <t>FGA_CH1_TX_ATTN_4DB_L</t>
  </si>
  <si>
    <t>FGA_CH1_TX_ATTN_8DB_L</t>
  </si>
  <si>
    <t>SHDN_SW</t>
  </si>
  <si>
    <t>PA_CNTRL3_L</t>
  </si>
  <si>
    <t>B12</t>
  </si>
  <si>
    <t>RF_IO_RESET_L</t>
  </si>
  <si>
    <t>B13</t>
  </si>
  <si>
    <t>FGA_CH1_TX_ATTN_P16DB_L</t>
  </si>
  <si>
    <t>PA_CNTRL1_L</t>
  </si>
  <si>
    <t>PA_CNTRL4_L</t>
  </si>
  <si>
    <t>FGA_CH2_TX_ATTN_8DB_L</t>
  </si>
  <si>
    <t>FGA_CH2_TX_ATTN_P16DB_L</t>
  </si>
  <si>
    <t>PA_CNTRL2_L</t>
  </si>
  <si>
    <t>L_TIVA_TRXFECONN_I2C2_SDA_L</t>
  </si>
  <si>
    <t>TX_ENABLE1_L</t>
  </si>
  <si>
    <t>FGA_CH2_TX_ATTN_P5DB_L</t>
  </si>
  <si>
    <t>FGA_CH2_TX_ATTN_1DB_L</t>
  </si>
  <si>
    <t>D13</t>
  </si>
  <si>
    <t>TX_ENABLE2_L</t>
  </si>
  <si>
    <t>FGA_CH2_RX_ATTN_1DB_L</t>
  </si>
  <si>
    <t>FGA_CH1_RX_ATTN_1DB_L</t>
  </si>
  <si>
    <t>WTDG_SYS_ALERT_L</t>
  </si>
  <si>
    <t>L_TIVA_TRXFECONN_I2C2_SCLK_L</t>
  </si>
  <si>
    <t>L_TIVA_TRXFECONN_I2C4_SCLK_L</t>
  </si>
  <si>
    <t>E12</t>
  </si>
  <si>
    <t>FGA_CH2_TX_ATTN_2DB_L</t>
  </si>
  <si>
    <t>E13</t>
  </si>
  <si>
    <t>FGA_CH2_TX_ATTN_4DB_L</t>
  </si>
  <si>
    <t>E14</t>
  </si>
  <si>
    <t>FGA_CH1_RX_ATTN_8DB_L</t>
  </si>
  <si>
    <t>E15</t>
  </si>
  <si>
    <t>FGA_CH1_RX_ATTN_4DB_L</t>
  </si>
  <si>
    <t>E16</t>
  </si>
  <si>
    <t>FGA_CH1_RX_ATTN_2DB_L</t>
  </si>
  <si>
    <t>L_TIVA_TRXFECONN_I2C4_SDA_L</t>
  </si>
  <si>
    <t>FGA_CH2_RX_ATTN_8DB_L</t>
  </si>
  <si>
    <t>FGA_CH2_RX_ATTN_4DB_L</t>
  </si>
  <si>
    <t>FGA_CH2_RX_ATTN_2DB_L</t>
  </si>
  <si>
    <t>JP3</t>
  </si>
  <si>
    <t>L1516</t>
  </si>
  <si>
    <t>L1521</t>
  </si>
  <si>
    <t>L2200</t>
  </si>
  <si>
    <t>N2463410</t>
  </si>
  <si>
    <t>L2201</t>
  </si>
  <si>
    <t>L2203</t>
  </si>
  <si>
    <t>L2205</t>
  </si>
  <si>
    <t>L2208</t>
  </si>
  <si>
    <t>N2463414</t>
  </si>
  <si>
    <t>L2209</t>
  </si>
  <si>
    <t>L2212</t>
  </si>
  <si>
    <t>L2213</t>
  </si>
  <si>
    <t>L2214</t>
  </si>
  <si>
    <t>L2300</t>
  </si>
  <si>
    <t>N19121408</t>
  </si>
  <si>
    <t>L2302</t>
  </si>
  <si>
    <t>L2303</t>
  </si>
  <si>
    <t>L2304</t>
  </si>
  <si>
    <t>N19121856</t>
  </si>
  <si>
    <t>L2306</t>
  </si>
  <si>
    <t>L2307</t>
  </si>
  <si>
    <t>L2400</t>
  </si>
  <si>
    <t>N19122168</t>
  </si>
  <si>
    <t>L2402</t>
  </si>
  <si>
    <t>L2403</t>
  </si>
  <si>
    <t>L2405</t>
  </si>
  <si>
    <t>N19122434</t>
  </si>
  <si>
    <t>L2406</t>
  </si>
  <si>
    <t>L2407</t>
  </si>
  <si>
    <t>L2500</t>
  </si>
  <si>
    <t>L2800</t>
  </si>
  <si>
    <t>N2424508</t>
  </si>
  <si>
    <t>L2801</t>
  </si>
  <si>
    <t>L2803</t>
  </si>
  <si>
    <t>L2805</t>
  </si>
  <si>
    <t>L2808</t>
  </si>
  <si>
    <t>N2424514</t>
  </si>
  <si>
    <t>L2809</t>
  </si>
  <si>
    <t>L2812</t>
  </si>
  <si>
    <t>L2813</t>
  </si>
  <si>
    <t>L2814</t>
  </si>
  <si>
    <t>L2900</t>
  </si>
  <si>
    <t>N19125045</t>
  </si>
  <si>
    <t>L2902</t>
  </si>
  <si>
    <t>L2903</t>
  </si>
  <si>
    <t>L2905</t>
  </si>
  <si>
    <t>N19125667</t>
  </si>
  <si>
    <t>L2906</t>
  </si>
  <si>
    <t>L2907</t>
  </si>
  <si>
    <t>L3000</t>
  </si>
  <si>
    <t>N19124252</t>
  </si>
  <si>
    <t>L3002</t>
  </si>
  <si>
    <t>L3003</t>
  </si>
  <si>
    <t>L3004</t>
  </si>
  <si>
    <t>N19123805</t>
  </si>
  <si>
    <t>L3006</t>
  </si>
  <si>
    <t>L3007</t>
  </si>
  <si>
    <t>L3500</t>
  </si>
  <si>
    <t>L3501</t>
  </si>
  <si>
    <t>L3502</t>
  </si>
  <si>
    <t>L3503</t>
  </si>
  <si>
    <t>L3504</t>
  </si>
  <si>
    <t>L3505</t>
  </si>
  <si>
    <t>L3506</t>
  </si>
  <si>
    <t>N18611317</t>
  </si>
  <si>
    <t>N18611312</t>
  </si>
  <si>
    <t>N18611333</t>
  </si>
  <si>
    <t>N18611323</t>
  </si>
  <si>
    <t>N18611394</t>
  </si>
  <si>
    <t>N18611389</t>
  </si>
  <si>
    <t>N18611410</t>
  </si>
  <si>
    <t>N18611400</t>
  </si>
  <si>
    <t>N19567161</t>
  </si>
  <si>
    <t>Q40</t>
  </si>
  <si>
    <t>ADT7481_1_D1_P_R</t>
  </si>
  <si>
    <t>ADT7481_1_D1_N_R</t>
  </si>
  <si>
    <t>Q41</t>
  </si>
  <si>
    <t>ADT7481_1_D2_P_R</t>
  </si>
  <si>
    <t>ADT7481_1_D2_N_R</t>
  </si>
  <si>
    <t>Q42</t>
  </si>
  <si>
    <t>N19733267</t>
  </si>
  <si>
    <t>N19733262</t>
  </si>
  <si>
    <t>Q43</t>
  </si>
  <si>
    <t>N19733158</t>
  </si>
  <si>
    <t>N19733122</t>
  </si>
  <si>
    <t>N19580119</t>
  </si>
  <si>
    <t>Q4200</t>
  </si>
  <si>
    <t>N17265344</t>
  </si>
  <si>
    <t>N17470465</t>
  </si>
  <si>
    <t>Q4201</t>
  </si>
  <si>
    <t>N17265390</t>
  </si>
  <si>
    <t>N17470704</t>
  </si>
  <si>
    <t>Q4202</t>
  </si>
  <si>
    <t>N17265429</t>
  </si>
  <si>
    <t>N17470878</t>
  </si>
  <si>
    <t>Q4203</t>
  </si>
  <si>
    <t>N17265468</t>
  </si>
  <si>
    <t>N17471056</t>
  </si>
  <si>
    <t>R49</t>
  </si>
  <si>
    <t>R250</t>
  </si>
  <si>
    <t>SYS_I2C_2_SCL</t>
  </si>
  <si>
    <t>R251</t>
  </si>
  <si>
    <t>SYS_I2C_2_SDA</t>
  </si>
  <si>
    <t>R254</t>
  </si>
  <si>
    <t>SYS_I2C_4_SCL</t>
  </si>
  <si>
    <t>R255</t>
  </si>
  <si>
    <t>SYS_I2C_4_SDA</t>
  </si>
  <si>
    <t>R267</t>
  </si>
  <si>
    <t>N18648424</t>
  </si>
  <si>
    <t>R268</t>
  </si>
  <si>
    <t>N18648415</t>
  </si>
  <si>
    <t>R269</t>
  </si>
  <si>
    <t>N18647530</t>
  </si>
  <si>
    <t>R270</t>
  </si>
  <si>
    <t>N18647521</t>
  </si>
  <si>
    <t>N19561941</t>
  </si>
  <si>
    <t>N19561856</t>
  </si>
  <si>
    <t>PG_REG_5P7V_1</t>
  </si>
  <si>
    <t>PG_REG_5P7V_2</t>
  </si>
  <si>
    <t>PG_LDO_3P3</t>
  </si>
  <si>
    <t>RF_CS_ALERT</t>
  </si>
  <si>
    <t>N19561998</t>
  </si>
  <si>
    <t>N19561861</t>
  </si>
  <si>
    <t>R500</t>
  </si>
  <si>
    <t>N18663495</t>
  </si>
  <si>
    <t>R501</t>
  </si>
  <si>
    <t>N18663498</t>
  </si>
  <si>
    <t>R502</t>
  </si>
  <si>
    <t>N18663501</t>
  </si>
  <si>
    <t>R503</t>
  </si>
  <si>
    <t>N18663504</t>
  </si>
  <si>
    <t>R508</t>
  </si>
  <si>
    <t>N18663807</t>
  </si>
  <si>
    <t>R509</t>
  </si>
  <si>
    <t>R510</t>
  </si>
  <si>
    <t>N18663029</t>
  </si>
  <si>
    <t>R511</t>
  </si>
  <si>
    <t>N18663050</t>
  </si>
  <si>
    <t>WTDG_SYS_ALERT</t>
  </si>
  <si>
    <t>R512</t>
  </si>
  <si>
    <t>N18662988</t>
  </si>
  <si>
    <t>RF_IO_RESET</t>
  </si>
  <si>
    <t>R513</t>
  </si>
  <si>
    <t>R550</t>
  </si>
  <si>
    <t>FGA_CH1_TX_ATTN_8DB</t>
  </si>
  <si>
    <t>FGA_CH1_TX_ATTN_8DB_R</t>
  </si>
  <si>
    <t>R551</t>
  </si>
  <si>
    <t>FGA_CH1_TX_ATTN_4DB</t>
  </si>
  <si>
    <t>FGA_CH1_TX_ATTN_4DB_R</t>
  </si>
  <si>
    <t>R552</t>
  </si>
  <si>
    <t>FGA_CH1_TX_ATTN_2DB</t>
  </si>
  <si>
    <t>FGA_CH1_TX_ATTN_2DB_R</t>
  </si>
  <si>
    <t>R553</t>
  </si>
  <si>
    <t>FGA_CH1_TX_ATTN_1DB</t>
  </si>
  <si>
    <t>FGA_CH1_TX_ATTN_1DB_R</t>
  </si>
  <si>
    <t>R554</t>
  </si>
  <si>
    <t>FGA_CH1_TX_ATTN_P5DB</t>
  </si>
  <si>
    <t>FGA_CH1_TX_ATTN_P5DB_R</t>
  </si>
  <si>
    <t>R555</t>
  </si>
  <si>
    <t>FGA_CH1_TX_ATTN_P16DB</t>
  </si>
  <si>
    <t>FGA_CH1_TX_ATTN_P16DB_R</t>
  </si>
  <si>
    <t>R556</t>
  </si>
  <si>
    <t>FGA_CH2_TX_ATTN_8DB</t>
  </si>
  <si>
    <t>FGA_CH2_TX_ATTN_8DB_R</t>
  </si>
  <si>
    <t>R557</t>
  </si>
  <si>
    <t>FGA_CH2_TX_ATTN_4DB</t>
  </si>
  <si>
    <t>FGA_CH2_TX_ATTN_4DB_R</t>
  </si>
  <si>
    <t>R558</t>
  </si>
  <si>
    <t>FGA_CH2_TX_ATTN_2DB</t>
  </si>
  <si>
    <t>FGA_CH2_TX_ATTN_2DB_R</t>
  </si>
  <si>
    <t>R559</t>
  </si>
  <si>
    <t>FGA_CH2_TX_ATTN_1DB</t>
  </si>
  <si>
    <t>FGA_CH2_TX_ATTN_1DB_R</t>
  </si>
  <si>
    <t>R560</t>
  </si>
  <si>
    <t>FGA_CH2_TX_ATTN_P5DB</t>
  </si>
  <si>
    <t>FGA_CH2_TX_ATTN_P5DB_R</t>
  </si>
  <si>
    <t>R561</t>
  </si>
  <si>
    <t>FGA_CH2_TX_ATTN_P16DB</t>
  </si>
  <si>
    <t>FGA_CH2_TX_ATTN_P16DB_R</t>
  </si>
  <si>
    <t>R613</t>
  </si>
  <si>
    <t>N18971775</t>
  </si>
  <si>
    <t>R614</t>
  </si>
  <si>
    <t>N18971610</t>
  </si>
  <si>
    <t>R616</t>
  </si>
  <si>
    <t>R617</t>
  </si>
  <si>
    <t>FGA_CH2_RX_ATTN_8DB</t>
  </si>
  <si>
    <t>N18971598</t>
  </si>
  <si>
    <t>R618</t>
  </si>
  <si>
    <t>FGA_CH2_RX_ATTN_4DB</t>
  </si>
  <si>
    <t>N18971600</t>
  </si>
  <si>
    <t>R619</t>
  </si>
  <si>
    <t>FGA_CH2_RX_ATTN_2DB</t>
  </si>
  <si>
    <t>N18971602</t>
  </si>
  <si>
    <t>R620</t>
  </si>
  <si>
    <t>FGA_CH1_RX_ATTN_8DB</t>
  </si>
  <si>
    <t>N18971604</t>
  </si>
  <si>
    <t>R621</t>
  </si>
  <si>
    <t>FGA_CH1_RX_ATTN_4DB</t>
  </si>
  <si>
    <t>N18971606</t>
  </si>
  <si>
    <t>R622</t>
  </si>
  <si>
    <t>FGA_CH1_RX_ATTN_2DB</t>
  </si>
  <si>
    <t>N18971608</t>
  </si>
  <si>
    <t>R623</t>
  </si>
  <si>
    <t>N18785551</t>
  </si>
  <si>
    <t>R624</t>
  </si>
  <si>
    <t>R625</t>
  </si>
  <si>
    <t>N18785296</t>
  </si>
  <si>
    <t>R626</t>
  </si>
  <si>
    <t>R627</t>
  </si>
  <si>
    <t>N18785264</t>
  </si>
  <si>
    <t>R628</t>
  </si>
  <si>
    <t>N18785266</t>
  </si>
  <si>
    <t>R629</t>
  </si>
  <si>
    <t>N18785268</t>
  </si>
  <si>
    <t>R630</t>
  </si>
  <si>
    <t>N18785270</t>
  </si>
  <si>
    <t>R631</t>
  </si>
  <si>
    <t>N18785272</t>
  </si>
  <si>
    <t>R632</t>
  </si>
  <si>
    <t>N18785274</t>
  </si>
  <si>
    <t>R633</t>
  </si>
  <si>
    <t>N18786802</t>
  </si>
  <si>
    <t>R634</t>
  </si>
  <si>
    <t>R635</t>
  </si>
  <si>
    <t>N18786577</t>
  </si>
  <si>
    <t>R636</t>
  </si>
  <si>
    <t>R637</t>
  </si>
  <si>
    <t>N18786545</t>
  </si>
  <si>
    <t>R638</t>
  </si>
  <si>
    <t>N18786547</t>
  </si>
  <si>
    <t>R639</t>
  </si>
  <si>
    <t>N18786549</t>
  </si>
  <si>
    <t>R640</t>
  </si>
  <si>
    <t>N18786551</t>
  </si>
  <si>
    <t>R641</t>
  </si>
  <si>
    <t>N18786553</t>
  </si>
  <si>
    <t>R642</t>
  </si>
  <si>
    <t>N18786555</t>
  </si>
  <si>
    <t>R720</t>
  </si>
  <si>
    <t>FGA_CH1_RX_ATTN_8DB_R</t>
  </si>
  <si>
    <t>R721</t>
  </si>
  <si>
    <t>FGA_CH1_RX_ATTN_4DB_R</t>
  </si>
  <si>
    <t>R722</t>
  </si>
  <si>
    <t>FGA_CH1_RX_ATTN_2DB_R</t>
  </si>
  <si>
    <t>R723</t>
  </si>
  <si>
    <t>FGA_CH1_RX_ATTN_1DB</t>
  </si>
  <si>
    <t>FGA_CH1_RX_ATTN_1DB_R</t>
  </si>
  <si>
    <t>R724</t>
  </si>
  <si>
    <t>FGA_CH2_RX_ATTN_8DB_R</t>
  </si>
  <si>
    <t>R725</t>
  </si>
  <si>
    <t>FGA_CH2_RX_ATTN_4DB_R</t>
  </si>
  <si>
    <t>R726</t>
  </si>
  <si>
    <t>FGA_CH2_RX_ATTN_2DB_R</t>
  </si>
  <si>
    <t>R727</t>
  </si>
  <si>
    <t>FGA_CH2_RX_ATTN_1DB</t>
  </si>
  <si>
    <t>FGA_CH2_RX_ATTN_1DB_R</t>
  </si>
  <si>
    <t>N19567617</t>
  </si>
  <si>
    <t>N19567649</t>
  </si>
  <si>
    <t>N19568042</t>
  </si>
  <si>
    <t>N19568074</t>
  </si>
  <si>
    <t>N19568402</t>
  </si>
  <si>
    <t>N19568400</t>
  </si>
  <si>
    <t>N19579866</t>
  </si>
  <si>
    <t>N19580184</t>
  </si>
  <si>
    <t>N19580324</t>
  </si>
  <si>
    <t>R840</t>
  </si>
  <si>
    <t>CH2_TX_ATTN_P16DB</t>
  </si>
  <si>
    <t>R841</t>
  </si>
  <si>
    <t>N2442833</t>
  </si>
  <si>
    <t>N17646328</t>
  </si>
  <si>
    <t>CH1_PA_LB_ISO</t>
  </si>
  <si>
    <t>N2438330</t>
  </si>
  <si>
    <t>N17645285</t>
  </si>
  <si>
    <t>R858</t>
  </si>
  <si>
    <t>R859</t>
  </si>
  <si>
    <t>CH1_PA_HB_ISO</t>
  </si>
  <si>
    <t>R860</t>
  </si>
  <si>
    <t>R861</t>
  </si>
  <si>
    <t>R862</t>
  </si>
  <si>
    <t>N04052</t>
  </si>
  <si>
    <t>N17649352</t>
  </si>
  <si>
    <t>R863</t>
  </si>
  <si>
    <t>R864</t>
  </si>
  <si>
    <t>R865</t>
  </si>
  <si>
    <t>CH2_PA_LB_ISO</t>
  </si>
  <si>
    <t>R866</t>
  </si>
  <si>
    <t>R867</t>
  </si>
  <si>
    <t>R868</t>
  </si>
  <si>
    <t>N96940</t>
  </si>
  <si>
    <t>N17647866</t>
  </si>
  <si>
    <t>R869</t>
  </si>
  <si>
    <t>R870</t>
  </si>
  <si>
    <t>R871</t>
  </si>
  <si>
    <t>CH2_PA_HB_ISO</t>
  </si>
  <si>
    <t>R872</t>
  </si>
  <si>
    <t>R873</t>
  </si>
  <si>
    <t>R874</t>
  </si>
  <si>
    <t>CH1_RF_DET_LB_REV_IN</t>
  </si>
  <si>
    <t>R875</t>
  </si>
  <si>
    <t>R876</t>
  </si>
  <si>
    <t>R877</t>
  </si>
  <si>
    <t>CH1_RF_DET_LB_FWR_IN</t>
  </si>
  <si>
    <t>R878</t>
  </si>
  <si>
    <t>R879</t>
  </si>
  <si>
    <t>R880</t>
  </si>
  <si>
    <t>CH1_RF_DET_HB_REV_IN</t>
  </si>
  <si>
    <t>R881</t>
  </si>
  <si>
    <t>R882</t>
  </si>
  <si>
    <t>R883</t>
  </si>
  <si>
    <t>CH1_RF_DET_HB_FWR_IN</t>
  </si>
  <si>
    <t>R884</t>
  </si>
  <si>
    <t>R885</t>
  </si>
  <si>
    <t>R886</t>
  </si>
  <si>
    <t>CH2_RF_DET_LB_REV_IN</t>
  </si>
  <si>
    <t>R887</t>
  </si>
  <si>
    <t>R888</t>
  </si>
  <si>
    <t>R889</t>
  </si>
  <si>
    <t>CH2_RF_DET_LB_FWR_IN</t>
  </si>
  <si>
    <t>R890</t>
  </si>
  <si>
    <t>R891</t>
  </si>
  <si>
    <t>R892</t>
  </si>
  <si>
    <t>CH2_RF_DET_HB_REV_IN</t>
  </si>
  <si>
    <t>R893</t>
  </si>
  <si>
    <t>R894</t>
  </si>
  <si>
    <t>R895</t>
  </si>
  <si>
    <t>CH2_RF_DET_HB_FWR_IN</t>
  </si>
  <si>
    <t>R896</t>
  </si>
  <si>
    <t>R897</t>
  </si>
  <si>
    <t>R941</t>
  </si>
  <si>
    <t>CH1_TX_ATTN_P16DB</t>
  </si>
  <si>
    <t>R942</t>
  </si>
  <si>
    <t>R1040</t>
  </si>
  <si>
    <t>R1150</t>
  </si>
  <si>
    <t>CNRL_A0_CPU</t>
  </si>
  <si>
    <t>R1151</t>
  </si>
  <si>
    <t>CNRL_A1_CPU</t>
  </si>
  <si>
    <t>R1152</t>
  </si>
  <si>
    <t>CNRL_A2_CPU</t>
  </si>
  <si>
    <t>R1154</t>
  </si>
  <si>
    <t>R1155</t>
  </si>
  <si>
    <t>R1156</t>
  </si>
  <si>
    <t>R1158</t>
  </si>
  <si>
    <t>R1160</t>
  </si>
  <si>
    <t>N19204616</t>
  </si>
  <si>
    <t>N19204658</t>
  </si>
  <si>
    <t>R1162</t>
  </si>
  <si>
    <t>N19204661</t>
  </si>
  <si>
    <t>R1163</t>
  </si>
  <si>
    <t>N19204664</t>
  </si>
  <si>
    <t>R1164</t>
  </si>
  <si>
    <t>R1166</t>
  </si>
  <si>
    <t>IO_RESET</t>
  </si>
  <si>
    <t>R1350</t>
  </si>
  <si>
    <t>IO_EXP_INVEN_EEPROM_WP</t>
  </si>
  <si>
    <t>R1351</t>
  </si>
  <si>
    <t>N19684017</t>
  </si>
  <si>
    <t>R1352</t>
  </si>
  <si>
    <t>N19681409</t>
  </si>
  <si>
    <t>R1353</t>
  </si>
  <si>
    <t>N19681437</t>
  </si>
  <si>
    <t>R1354</t>
  </si>
  <si>
    <t>N19681423</t>
  </si>
  <si>
    <t>R1355</t>
  </si>
  <si>
    <t>R1356</t>
  </si>
  <si>
    <t>R1357</t>
  </si>
  <si>
    <t>R1358</t>
  </si>
  <si>
    <t>R1359</t>
  </si>
  <si>
    <t>R1360</t>
  </si>
  <si>
    <t>N19683462</t>
  </si>
  <si>
    <t>R1361</t>
  </si>
  <si>
    <t>N19683457</t>
  </si>
  <si>
    <t>R1550</t>
  </si>
  <si>
    <t>R1551</t>
  </si>
  <si>
    <t>R1552</t>
  </si>
  <si>
    <t>R1650</t>
  </si>
  <si>
    <t>R1651</t>
  </si>
  <si>
    <t>R1652</t>
  </si>
  <si>
    <t>R1653</t>
  </si>
  <si>
    <t>R1670</t>
  </si>
  <si>
    <t>PA_CNTRL1</t>
  </si>
  <si>
    <t>N19203484</t>
  </si>
  <si>
    <t>R1671</t>
  </si>
  <si>
    <t>PA_CNTRL2</t>
  </si>
  <si>
    <t>N19203493</t>
  </si>
  <si>
    <t>R1672</t>
  </si>
  <si>
    <t>PA_CNTRL3</t>
  </si>
  <si>
    <t>N19203564</t>
  </si>
  <si>
    <t>R1673</t>
  </si>
  <si>
    <t>PA_CNTRL4</t>
  </si>
  <si>
    <t>N19203567</t>
  </si>
  <si>
    <t>R1690</t>
  </si>
  <si>
    <t>R1691</t>
  </si>
  <si>
    <t>R1693</t>
  </si>
  <si>
    <t>WD_3P3V</t>
  </si>
  <si>
    <t>R1697</t>
  </si>
  <si>
    <t>R1750</t>
  </si>
  <si>
    <t>R1751</t>
  </si>
  <si>
    <t>R1752</t>
  </si>
  <si>
    <t>R1753</t>
  </si>
  <si>
    <t>R1754</t>
  </si>
  <si>
    <t>R1755</t>
  </si>
  <si>
    <t>R1756</t>
  </si>
  <si>
    <t>R1757</t>
  </si>
  <si>
    <t>R1758</t>
  </si>
  <si>
    <t>N19712613</t>
  </si>
  <si>
    <t>R1759</t>
  </si>
  <si>
    <t>N19712616</t>
  </si>
  <si>
    <t>R1760</t>
  </si>
  <si>
    <t>N19712337</t>
  </si>
  <si>
    <t>R1761</t>
  </si>
  <si>
    <t>N19712566</t>
  </si>
  <si>
    <t>R1821</t>
  </si>
  <si>
    <t>CH1_3P3V_AD_1</t>
  </si>
  <si>
    <t>R1823</t>
  </si>
  <si>
    <t>CH1_RF_I2C_4_SDA</t>
  </si>
  <si>
    <t>R1824</t>
  </si>
  <si>
    <t>CH1_RF_I2C_4_SCL</t>
  </si>
  <si>
    <t>R1827</t>
  </si>
  <si>
    <t>N2429650</t>
  </si>
  <si>
    <t>R1828</t>
  </si>
  <si>
    <t>N2429652</t>
  </si>
  <si>
    <t>R1829</t>
  </si>
  <si>
    <t>N2429654</t>
  </si>
  <si>
    <t>R1830</t>
  </si>
  <si>
    <t>N2429710</t>
  </si>
  <si>
    <t>R1831</t>
  </si>
  <si>
    <t>N2429660</t>
  </si>
  <si>
    <t>R1832</t>
  </si>
  <si>
    <t>R1835</t>
  </si>
  <si>
    <t>CH1_RF_A/D_A0_CPU</t>
  </si>
  <si>
    <t>R1836</t>
  </si>
  <si>
    <t>CH1_RF_A/D_A1_CPU</t>
  </si>
  <si>
    <t>R1837</t>
  </si>
  <si>
    <t>R1838</t>
  </si>
  <si>
    <t>R1839</t>
  </si>
  <si>
    <t>R1840</t>
  </si>
  <si>
    <t>R1844</t>
  </si>
  <si>
    <t>R1845</t>
  </si>
  <si>
    <t>R1850</t>
  </si>
  <si>
    <t>R1851</t>
  </si>
  <si>
    <t>R1852</t>
  </si>
  <si>
    <t>R1853</t>
  </si>
  <si>
    <t>R1854</t>
  </si>
  <si>
    <t>R1855</t>
  </si>
  <si>
    <t>R1857</t>
  </si>
  <si>
    <t>R1875</t>
  </si>
  <si>
    <t>R1876</t>
  </si>
  <si>
    <t>R1907</t>
  </si>
  <si>
    <t>N4459963</t>
  </si>
  <si>
    <t>N4459967</t>
  </si>
  <si>
    <t>R1911</t>
  </si>
  <si>
    <t>R1947</t>
  </si>
  <si>
    <t>N4628420</t>
  </si>
  <si>
    <t>R1948</t>
  </si>
  <si>
    <t>R1949</t>
  </si>
  <si>
    <t>3P3V_GBC</t>
  </si>
  <si>
    <t>R1951</t>
  </si>
  <si>
    <t>WD_CNRL_A2_CPU</t>
  </si>
  <si>
    <t>R1952</t>
  </si>
  <si>
    <t>WD_CNRL_A1_CPU</t>
  </si>
  <si>
    <t>R1953</t>
  </si>
  <si>
    <t>WD_CNRL_A0_CPU</t>
  </si>
  <si>
    <t>R1954</t>
  </si>
  <si>
    <t>R1955</t>
  </si>
  <si>
    <t>R1956</t>
  </si>
  <si>
    <t>R1957</t>
  </si>
  <si>
    <t>R1958</t>
  </si>
  <si>
    <t>R1959</t>
  </si>
  <si>
    <t>CO1_WD</t>
  </si>
  <si>
    <t>R1960</t>
  </si>
  <si>
    <t>CO2_WD</t>
  </si>
  <si>
    <t>R1961</t>
  </si>
  <si>
    <t>CO3_WD</t>
  </si>
  <si>
    <t>R1962</t>
  </si>
  <si>
    <t>CO4_WD</t>
  </si>
  <si>
    <t>R1963</t>
  </si>
  <si>
    <t>CO5_WD</t>
  </si>
  <si>
    <t>R1964</t>
  </si>
  <si>
    <t>CO6_WD</t>
  </si>
  <si>
    <t>R1965</t>
  </si>
  <si>
    <t>R1966</t>
  </si>
  <si>
    <t>AOSEL_FPGA</t>
  </si>
  <si>
    <t>R1967</t>
  </si>
  <si>
    <t>COPOL_FPGA</t>
  </si>
  <si>
    <t>R1968</t>
  </si>
  <si>
    <t>R1969</t>
  </si>
  <si>
    <t>R1976</t>
  </si>
  <si>
    <t>R1977</t>
  </si>
  <si>
    <t>R1978</t>
  </si>
  <si>
    <t>R1979</t>
  </si>
  <si>
    <t>R1980</t>
  </si>
  <si>
    <t>R1981</t>
  </si>
  <si>
    <t>R1982</t>
  </si>
  <si>
    <t>R1983</t>
  </si>
  <si>
    <t>R1984</t>
  </si>
  <si>
    <t>R1985</t>
  </si>
  <si>
    <t>R1986</t>
  </si>
  <si>
    <t>R1987</t>
  </si>
  <si>
    <t>R1988</t>
  </si>
  <si>
    <t>R1989</t>
  </si>
  <si>
    <t>WD_I2C_2_SDA</t>
  </si>
  <si>
    <t>R1990</t>
  </si>
  <si>
    <t>WD_I2C_2_SCL</t>
  </si>
  <si>
    <t>R1991</t>
  </si>
  <si>
    <t>R1992</t>
  </si>
  <si>
    <t>R2021</t>
  </si>
  <si>
    <t>CH2_3P3V_AD_1</t>
  </si>
  <si>
    <t>R2023</t>
  </si>
  <si>
    <t>CH2_RF_I2C_4_SDA</t>
  </si>
  <si>
    <t>R2024</t>
  </si>
  <si>
    <t>CH2_RF_I2C_4_SCL</t>
  </si>
  <si>
    <t>R2027</t>
  </si>
  <si>
    <t>N04312</t>
  </si>
  <si>
    <t>R2028</t>
  </si>
  <si>
    <t>N04329</t>
  </si>
  <si>
    <t>R2029</t>
  </si>
  <si>
    <t>N04350</t>
  </si>
  <si>
    <t>R2030</t>
  </si>
  <si>
    <t>N05007</t>
  </si>
  <si>
    <t>R2031</t>
  </si>
  <si>
    <t>N4522849</t>
  </si>
  <si>
    <t>R2032</t>
  </si>
  <si>
    <t>R2035</t>
  </si>
  <si>
    <t>CH2_RF_A/D_A0_CPU</t>
  </si>
  <si>
    <t>R2036</t>
  </si>
  <si>
    <t>CH2_RF_A/D_A1_CPU</t>
  </si>
  <si>
    <t>R2037</t>
  </si>
  <si>
    <t>R2038</t>
  </si>
  <si>
    <t>R2039</t>
  </si>
  <si>
    <t>R2040</t>
  </si>
  <si>
    <t>R2044</t>
  </si>
  <si>
    <t>R2101</t>
  </si>
  <si>
    <t>N4519221</t>
  </si>
  <si>
    <t>R2104</t>
  </si>
  <si>
    <t>N4519217</t>
  </si>
  <si>
    <t>R2107</t>
  </si>
  <si>
    <t>N4462045</t>
  </si>
  <si>
    <t>N4523062</t>
  </si>
  <si>
    <t>R2110</t>
  </si>
  <si>
    <t>R2145</t>
  </si>
  <si>
    <t>R2151</t>
  </si>
  <si>
    <t>CH2_CURSENSE_A1</t>
  </si>
  <si>
    <t>R2152</t>
  </si>
  <si>
    <t>CH2_CURSENSE_A0</t>
  </si>
  <si>
    <t>R2153</t>
  </si>
  <si>
    <t>N4519257</t>
  </si>
  <si>
    <t>R2154</t>
  </si>
  <si>
    <t>R2155</t>
  </si>
  <si>
    <t>R2156</t>
  </si>
  <si>
    <t>R2157</t>
  </si>
  <si>
    <t>R2158</t>
  </si>
  <si>
    <t>R2159</t>
  </si>
  <si>
    <t>R2160</t>
  </si>
  <si>
    <t>CH1_CURSENSE_A0</t>
  </si>
  <si>
    <t>R2161</t>
  </si>
  <si>
    <t>CH1_CURSENSE_A1</t>
  </si>
  <si>
    <t>R2162</t>
  </si>
  <si>
    <t>N4521594</t>
  </si>
  <si>
    <t>R2163</t>
  </si>
  <si>
    <t>N4521590</t>
  </si>
  <si>
    <t>R2164</t>
  </si>
  <si>
    <t>R2165</t>
  </si>
  <si>
    <t>R2166</t>
  </si>
  <si>
    <t>N4521630</t>
  </si>
  <si>
    <t>R2167</t>
  </si>
  <si>
    <t>R2168</t>
  </si>
  <si>
    <t>R2169</t>
  </si>
  <si>
    <t>R2170</t>
  </si>
  <si>
    <t>R2171</t>
  </si>
  <si>
    <t>R2172</t>
  </si>
  <si>
    <t>R2200</t>
  </si>
  <si>
    <t>CH1_PRE_I2C_2_SDA</t>
  </si>
  <si>
    <t>R2201</t>
  </si>
  <si>
    <t>R2202</t>
  </si>
  <si>
    <t>CH1_PRE_I2C_2_SCL</t>
  </si>
  <si>
    <t>R2203</t>
  </si>
  <si>
    <t>CH1_TX_ATTN_8DB</t>
  </si>
  <si>
    <t>R2204</t>
  </si>
  <si>
    <t>CH1_TX_ATTN_4DB</t>
  </si>
  <si>
    <t>R2205</t>
  </si>
  <si>
    <t>CH1_TX_ATTN_2DB</t>
  </si>
  <si>
    <t>R2206</t>
  </si>
  <si>
    <t>N2463266</t>
  </si>
  <si>
    <t>R2207</t>
  </si>
  <si>
    <t>CH1_TX_ATTN_1DB</t>
  </si>
  <si>
    <t>R2208</t>
  </si>
  <si>
    <t>CH1_TX_ATTN_P5DB</t>
  </si>
  <si>
    <t>R2209</t>
  </si>
  <si>
    <t>R2210</t>
  </si>
  <si>
    <t>R2211</t>
  </si>
  <si>
    <t>R2212</t>
  </si>
  <si>
    <t>R2213</t>
  </si>
  <si>
    <t>R2214</t>
  </si>
  <si>
    <t>R2217</t>
  </si>
  <si>
    <t>R2219</t>
  </si>
  <si>
    <t>N3404767</t>
  </si>
  <si>
    <t>R2220</t>
  </si>
  <si>
    <t>CH1_TX_ATTN_ENB</t>
  </si>
  <si>
    <t>R2221</t>
  </si>
  <si>
    <t>N2463172</t>
  </si>
  <si>
    <t>R2223</t>
  </si>
  <si>
    <t>R2224</t>
  </si>
  <si>
    <t>R2225</t>
  </si>
  <si>
    <t>R2226</t>
  </si>
  <si>
    <t>R2227</t>
  </si>
  <si>
    <t>R2228</t>
  </si>
  <si>
    <t>R2230</t>
  </si>
  <si>
    <t>R2231</t>
  </si>
  <si>
    <t>R2232</t>
  </si>
  <si>
    <t>R2238</t>
  </si>
  <si>
    <t>CH1_TXPRE_I2C_A2</t>
  </si>
  <si>
    <t>R2239</t>
  </si>
  <si>
    <t>CH1_TXPRE_I2C_A1</t>
  </si>
  <si>
    <t>R2240</t>
  </si>
  <si>
    <t>CH1_TXPRE_I2C_A0</t>
  </si>
  <si>
    <t>R2241</t>
  </si>
  <si>
    <t>R2242</t>
  </si>
  <si>
    <t>R2243</t>
  </si>
  <si>
    <t>R2244</t>
  </si>
  <si>
    <t>R2247</t>
  </si>
  <si>
    <t>R2251</t>
  </si>
  <si>
    <t>CH1_TX_NC_1</t>
  </si>
  <si>
    <t>R2254</t>
  </si>
  <si>
    <t>R2504</t>
  </si>
  <si>
    <t>CH1_RX_I2C_2_SDA</t>
  </si>
  <si>
    <t>R2505</t>
  </si>
  <si>
    <t>CH1_RX_I2C_2_SCL</t>
  </si>
  <si>
    <t>R2510</t>
  </si>
  <si>
    <t>N4566981</t>
  </si>
  <si>
    <t>R2511</t>
  </si>
  <si>
    <t>CH1_RX_ATTN_ENB</t>
  </si>
  <si>
    <t>R2520</t>
  </si>
  <si>
    <t>CH1_RX_ATTN_8DB</t>
  </si>
  <si>
    <t>R2522</t>
  </si>
  <si>
    <t>CH1_RX_ATTN_4DB</t>
  </si>
  <si>
    <t>R2523</t>
  </si>
  <si>
    <t>CH1_RX_ATTN_2DB</t>
  </si>
  <si>
    <t>R2524</t>
  </si>
  <si>
    <t>CH1_RX_ATTN_1DB</t>
  </si>
  <si>
    <t>R2525</t>
  </si>
  <si>
    <t>R2526</t>
  </si>
  <si>
    <t>R2527</t>
  </si>
  <si>
    <t>R2531</t>
  </si>
  <si>
    <t>CH1_RX_I2C_A2</t>
  </si>
  <si>
    <t>R2532</t>
  </si>
  <si>
    <t>CH1_RX_I2C_A0</t>
  </si>
  <si>
    <t>R2533</t>
  </si>
  <si>
    <t>CH1_RX_ATTN_P5DB</t>
  </si>
  <si>
    <t>N3492846</t>
  </si>
  <si>
    <t>R2534</t>
  </si>
  <si>
    <t>CH1_RX_I2C_A1</t>
  </si>
  <si>
    <t>R2537</t>
  </si>
  <si>
    <t>R2538</t>
  </si>
  <si>
    <t>R2539</t>
  </si>
  <si>
    <t>R2541</t>
  </si>
  <si>
    <t>R2542</t>
  </si>
  <si>
    <t>R2546</t>
  </si>
  <si>
    <t>CH1_RX_NC_1</t>
  </si>
  <si>
    <t>R2547</t>
  </si>
  <si>
    <t>CH1_RX_NC_2</t>
  </si>
  <si>
    <t>R2548</t>
  </si>
  <si>
    <t>CH1_RX_NC_3</t>
  </si>
  <si>
    <t>R2549</t>
  </si>
  <si>
    <t>R2603</t>
  </si>
  <si>
    <t>R2604</t>
  </si>
  <si>
    <t>N3591163</t>
  </si>
  <si>
    <t>R2606</t>
  </si>
  <si>
    <t>R2608</t>
  </si>
  <si>
    <t>N3590917</t>
  </si>
  <si>
    <t>R2613</t>
  </si>
  <si>
    <t>R2614</t>
  </si>
  <si>
    <t>N2452522</t>
  </si>
  <si>
    <t>R2615</t>
  </si>
  <si>
    <t>R2616</t>
  </si>
  <si>
    <t>N2452334</t>
  </si>
  <si>
    <t>R2619</t>
  </si>
  <si>
    <t>R2620</t>
  </si>
  <si>
    <t>R2621</t>
  </si>
  <si>
    <t>R2622</t>
  </si>
  <si>
    <t>R2800</t>
  </si>
  <si>
    <t>CH2_PRE_I2C_2_SDA</t>
  </si>
  <si>
    <t>R2801</t>
  </si>
  <si>
    <t>CH2_PRE_I2C_2_SCL</t>
  </si>
  <si>
    <t>R2802</t>
  </si>
  <si>
    <t>R2803</t>
  </si>
  <si>
    <t>CH2_TX_ATTN_8DB</t>
  </si>
  <si>
    <t>R2804</t>
  </si>
  <si>
    <t>CH2_TX_ATTN_4DB</t>
  </si>
  <si>
    <t>R2805</t>
  </si>
  <si>
    <t>CH2_TX_ATTN_2DB</t>
  </si>
  <si>
    <t>R2806</t>
  </si>
  <si>
    <t>CH2_TX_ATTN_1DB</t>
  </si>
  <si>
    <t>R2807</t>
  </si>
  <si>
    <t>N2424354</t>
  </si>
  <si>
    <t>R2808</t>
  </si>
  <si>
    <t>CH2_TX_ATTN_P5DB</t>
  </si>
  <si>
    <t>R2809</t>
  </si>
  <si>
    <t>R2810</t>
  </si>
  <si>
    <t>R2811</t>
  </si>
  <si>
    <t>R2812</t>
  </si>
  <si>
    <t>R2813</t>
  </si>
  <si>
    <t>R2814</t>
  </si>
  <si>
    <t>R2818</t>
  </si>
  <si>
    <t>R2819</t>
  </si>
  <si>
    <t>N3415497</t>
  </si>
  <si>
    <t>R2820</t>
  </si>
  <si>
    <t>CH2_TX_ATTN_ENB</t>
  </si>
  <si>
    <t>R2821</t>
  </si>
  <si>
    <t>N2424260</t>
  </si>
  <si>
    <t>R2823</t>
  </si>
  <si>
    <t>R2824</t>
  </si>
  <si>
    <t>R2825</t>
  </si>
  <si>
    <t>R2826</t>
  </si>
  <si>
    <t>R2827</t>
  </si>
  <si>
    <t>R2828</t>
  </si>
  <si>
    <t>R2830</t>
  </si>
  <si>
    <t>R2831</t>
  </si>
  <si>
    <t>R2832</t>
  </si>
  <si>
    <t>R2838</t>
  </si>
  <si>
    <t>CH2_TXPRE_I2C_A2</t>
  </si>
  <si>
    <t>R2839</t>
  </si>
  <si>
    <t>CH2_TXPRE_I2C_A1</t>
  </si>
  <si>
    <t>R2840</t>
  </si>
  <si>
    <t>CH2_TXPRE_I2C_A0</t>
  </si>
  <si>
    <t>R2841</t>
  </si>
  <si>
    <t>R2842</t>
  </si>
  <si>
    <t>R2843</t>
  </si>
  <si>
    <t>R2844</t>
  </si>
  <si>
    <t>R2847</t>
  </si>
  <si>
    <t>R2851</t>
  </si>
  <si>
    <t>CH2_TX_NC_1</t>
  </si>
  <si>
    <t>R2854</t>
  </si>
  <si>
    <t>R3104</t>
  </si>
  <si>
    <t>CH2_RX_I2C_2_SDA</t>
  </si>
  <si>
    <t>R3105</t>
  </si>
  <si>
    <t>CH2_RX_I2C_2_SCL</t>
  </si>
  <si>
    <t>R3110</t>
  </si>
  <si>
    <t>N4564602</t>
  </si>
  <si>
    <t>R3111</t>
  </si>
  <si>
    <t>CH2_RX_ATTN_ENB</t>
  </si>
  <si>
    <t>R3121</t>
  </si>
  <si>
    <t>CH2_RX_ATTN_8DB</t>
  </si>
  <si>
    <t>R3122</t>
  </si>
  <si>
    <t>CH2_RX_ATTN_4DB</t>
  </si>
  <si>
    <t>R3123</t>
  </si>
  <si>
    <t>CH2_RX_ATTN_2DB</t>
  </si>
  <si>
    <t>R3124</t>
  </si>
  <si>
    <t>CH2_RX_ATTN_1DB</t>
  </si>
  <si>
    <t>R3125</t>
  </si>
  <si>
    <t>R3126</t>
  </si>
  <si>
    <t>R3127</t>
  </si>
  <si>
    <t>R3133</t>
  </si>
  <si>
    <t>CH2_RX_I2C_A2</t>
  </si>
  <si>
    <t>R3134</t>
  </si>
  <si>
    <t>CH2_RX_I2C_A0</t>
  </si>
  <si>
    <t>R3135</t>
  </si>
  <si>
    <t>CH2_RX_ATTN_P5DB</t>
  </si>
  <si>
    <t>N3527570</t>
  </si>
  <si>
    <t>R3136</t>
  </si>
  <si>
    <t>CH2_RX_I2C_A1</t>
  </si>
  <si>
    <t>R3137</t>
  </si>
  <si>
    <t>R3138</t>
  </si>
  <si>
    <t>R3139</t>
  </si>
  <si>
    <t>R3141</t>
  </si>
  <si>
    <t>R3142</t>
  </si>
  <si>
    <t>R3146</t>
  </si>
  <si>
    <t>CH2_RX_NC_1</t>
  </si>
  <si>
    <t>R3147</t>
  </si>
  <si>
    <t>CH2_RX_NC_2</t>
  </si>
  <si>
    <t>R3148</t>
  </si>
  <si>
    <t>CH2_RX_NC_3</t>
  </si>
  <si>
    <t>R3149</t>
  </si>
  <si>
    <t>R3203</t>
  </si>
  <si>
    <t>R3204</t>
  </si>
  <si>
    <t>N3605339</t>
  </si>
  <si>
    <t>R3206</t>
  </si>
  <si>
    <t>R3208</t>
  </si>
  <si>
    <t>N3605275</t>
  </si>
  <si>
    <t>R3210</t>
  </si>
  <si>
    <t>V2P5_CPU</t>
  </si>
  <si>
    <t>N19183187</t>
  </si>
  <si>
    <t>R3211</t>
  </si>
  <si>
    <t>N19183205</t>
  </si>
  <si>
    <t>R3212</t>
  </si>
  <si>
    <t>CH1_2G_LB_BAND_SEL_L</t>
  </si>
  <si>
    <t>R3213</t>
  </si>
  <si>
    <t>R3214</t>
  </si>
  <si>
    <t>N154213</t>
  </si>
  <si>
    <t>R3215</t>
  </si>
  <si>
    <t>R3216</t>
  </si>
  <si>
    <t>N64636</t>
  </si>
  <si>
    <t>R3219</t>
  </si>
  <si>
    <t>R3220</t>
  </si>
  <si>
    <t>R3221</t>
  </si>
  <si>
    <t>R3222</t>
  </si>
  <si>
    <t>R3500</t>
  </si>
  <si>
    <t>R3501</t>
  </si>
  <si>
    <t>N3470663</t>
  </si>
  <si>
    <t>R3502</t>
  </si>
  <si>
    <t>N3470683</t>
  </si>
  <si>
    <t>R3503</t>
  </si>
  <si>
    <t>N3470519</t>
  </si>
  <si>
    <t>R3504</t>
  </si>
  <si>
    <t>R3505</t>
  </si>
  <si>
    <t>N3470531</t>
  </si>
  <si>
    <t>R3506</t>
  </si>
  <si>
    <t>R3507</t>
  </si>
  <si>
    <t>R3508</t>
  </si>
  <si>
    <t>N3470429</t>
  </si>
  <si>
    <t>R3509</t>
  </si>
  <si>
    <t>R3510</t>
  </si>
  <si>
    <t>R3511</t>
  </si>
  <si>
    <t>N3465192</t>
  </si>
  <si>
    <t>R3512</t>
  </si>
  <si>
    <t>N3465212</t>
  </si>
  <si>
    <t>R3513</t>
  </si>
  <si>
    <t>N3465048</t>
  </si>
  <si>
    <t>R3514</t>
  </si>
  <si>
    <t>R3515</t>
  </si>
  <si>
    <t>N3465060</t>
  </si>
  <si>
    <t>R3516</t>
  </si>
  <si>
    <t>R3517</t>
  </si>
  <si>
    <t>R3518</t>
  </si>
  <si>
    <t>N3464958</t>
  </si>
  <si>
    <t>R3519</t>
  </si>
  <si>
    <t>R3520</t>
  </si>
  <si>
    <t>R3521</t>
  </si>
  <si>
    <t>R3600</t>
  </si>
  <si>
    <t>CH1_HBPA1_ENB</t>
  </si>
  <si>
    <t>R3601</t>
  </si>
  <si>
    <t>R3602</t>
  </si>
  <si>
    <t>CH1_HBPA1_PG</t>
  </si>
  <si>
    <t>R3603</t>
  </si>
  <si>
    <t>PGOOD_LDO</t>
  </si>
  <si>
    <t>R3604</t>
  </si>
  <si>
    <t>R3606</t>
  </si>
  <si>
    <t>R3607</t>
  </si>
  <si>
    <t>CH1_HBPA2_ENB</t>
  </si>
  <si>
    <t>R3608</t>
  </si>
  <si>
    <t>R3609</t>
  </si>
  <si>
    <t>CH1_HBPA2_PG</t>
  </si>
  <si>
    <t>R3610</t>
  </si>
  <si>
    <t>R3612</t>
  </si>
  <si>
    <t>R3613</t>
  </si>
  <si>
    <t>R3616</t>
  </si>
  <si>
    <t>R3617</t>
  </si>
  <si>
    <t>R3720</t>
  </si>
  <si>
    <t>R3800</t>
  </si>
  <si>
    <t>CH2_HBPA1_ENB</t>
  </si>
  <si>
    <t>R3801</t>
  </si>
  <si>
    <t>R3802</t>
  </si>
  <si>
    <t>CH2_HBPA1_PG</t>
  </si>
  <si>
    <t>R3803</t>
  </si>
  <si>
    <t>R3805</t>
  </si>
  <si>
    <t>R3806</t>
  </si>
  <si>
    <t>R3807</t>
  </si>
  <si>
    <t>CH2_HBPA2_ENB</t>
  </si>
  <si>
    <t>R3808</t>
  </si>
  <si>
    <t>R3809</t>
  </si>
  <si>
    <t>CH2_HBPA2_PG</t>
  </si>
  <si>
    <t>R3810</t>
  </si>
  <si>
    <t>R3811</t>
  </si>
  <si>
    <t>R3813</t>
  </si>
  <si>
    <t>R3816</t>
  </si>
  <si>
    <t>R3817</t>
  </si>
  <si>
    <t>R4010</t>
  </si>
  <si>
    <t>N3015567</t>
  </si>
  <si>
    <t>R4011</t>
  </si>
  <si>
    <t>LDO_5V_ENB</t>
  </si>
  <si>
    <t>R4012</t>
  </si>
  <si>
    <t>N3015309</t>
  </si>
  <si>
    <t>R4013</t>
  </si>
  <si>
    <t>R4014</t>
  </si>
  <si>
    <t>R4100</t>
  </si>
  <si>
    <t>N19047026</t>
  </si>
  <si>
    <t>R4101</t>
  </si>
  <si>
    <t>N19047068</t>
  </si>
  <si>
    <t>R4102</t>
  </si>
  <si>
    <t>R4103</t>
  </si>
  <si>
    <t>R4110</t>
  </si>
  <si>
    <t>R4200</t>
  </si>
  <si>
    <t>R4201</t>
  </si>
  <si>
    <t>R4202</t>
  </si>
  <si>
    <t>R4203</t>
  </si>
  <si>
    <t>R4204</t>
  </si>
  <si>
    <t>N17471518</t>
  </si>
  <si>
    <t>R4205</t>
  </si>
  <si>
    <t>R4206</t>
  </si>
  <si>
    <t>R4207</t>
  </si>
  <si>
    <t>N17471619</t>
  </si>
  <si>
    <t>R4208</t>
  </si>
  <si>
    <t>R4209</t>
  </si>
  <si>
    <t>N17471708</t>
  </si>
  <si>
    <t>R4210</t>
  </si>
  <si>
    <t>N17471798</t>
  </si>
  <si>
    <t>R4211</t>
  </si>
  <si>
    <t>R4212</t>
  </si>
  <si>
    <t>R4213</t>
  </si>
  <si>
    <t>R4214</t>
  </si>
  <si>
    <t>R4215</t>
  </si>
  <si>
    <t>R4216</t>
  </si>
  <si>
    <t>R5526</t>
  </si>
  <si>
    <t>N19580260</t>
  </si>
  <si>
    <t>R10274</t>
  </si>
  <si>
    <t>N19580114</t>
  </si>
  <si>
    <t>N19580162</t>
  </si>
  <si>
    <t>N19562976</t>
  </si>
  <si>
    <t>N19562944</t>
  </si>
  <si>
    <t>N19562982</t>
  </si>
  <si>
    <t>N19563042</t>
  </si>
  <si>
    <t>N19563532</t>
  </si>
  <si>
    <t>N19563517</t>
  </si>
  <si>
    <t>R10881</t>
  </si>
  <si>
    <t>R10882</t>
  </si>
  <si>
    <t>R10888</t>
  </si>
  <si>
    <t>TX_ENABLE1</t>
  </si>
  <si>
    <t>R10893</t>
  </si>
  <si>
    <t>R10894</t>
  </si>
  <si>
    <t>TX_ENABLE2</t>
  </si>
  <si>
    <t>N19561854</t>
  </si>
  <si>
    <t>R10975</t>
  </si>
  <si>
    <t>N17471307</t>
  </si>
  <si>
    <t>N17471337</t>
  </si>
  <si>
    <t>R10977</t>
  </si>
  <si>
    <t>N17470853</t>
  </si>
  <si>
    <t>R10978</t>
  </si>
  <si>
    <t>N17471031</t>
  </si>
  <si>
    <t>R10989</t>
  </si>
  <si>
    <t>R10990</t>
  </si>
  <si>
    <t>R11007</t>
  </si>
  <si>
    <t>R11008</t>
  </si>
  <si>
    <t>R11039</t>
  </si>
  <si>
    <t>R11043</t>
  </si>
  <si>
    <t>R11044</t>
  </si>
  <si>
    <t>R11061</t>
  </si>
  <si>
    <t>R11062</t>
  </si>
  <si>
    <t>R11063</t>
  </si>
  <si>
    <t>N2438214</t>
  </si>
  <si>
    <t>N2438588</t>
  </si>
  <si>
    <t>N96744</t>
  </si>
  <si>
    <t>R11072</t>
  </si>
  <si>
    <t>N147495</t>
  </si>
  <si>
    <t>R11092</t>
  </si>
  <si>
    <t>R11114</t>
  </si>
  <si>
    <t>R11115</t>
  </si>
  <si>
    <t>N18971576</t>
  </si>
  <si>
    <t>N18971578</t>
  </si>
  <si>
    <t>R11158</t>
  </si>
  <si>
    <t>CH1_LBPA_RF_PATH1_IN</t>
  </si>
  <si>
    <t>R11159</t>
  </si>
  <si>
    <t>R11160</t>
  </si>
  <si>
    <t>R11161</t>
  </si>
  <si>
    <t>CH1_LBPA_RF_PATH2_IN</t>
  </si>
  <si>
    <t>R11162</t>
  </si>
  <si>
    <t>R11163</t>
  </si>
  <si>
    <t>R11164</t>
  </si>
  <si>
    <t>CH1_HBPA_RF_PATH2_IN</t>
  </si>
  <si>
    <t>R11165</t>
  </si>
  <si>
    <t>R11166</t>
  </si>
  <si>
    <t>CH1_HBPA_RF_PATH1_IN</t>
  </si>
  <si>
    <t>R11167</t>
  </si>
  <si>
    <t>R11168</t>
  </si>
  <si>
    <t>R11169</t>
  </si>
  <si>
    <t>R11170</t>
  </si>
  <si>
    <t>CH2_LBPA_RF_PATH2_IN</t>
  </si>
  <si>
    <t>R11171</t>
  </si>
  <si>
    <t>CH2_LBPA_RF_PATH1_IN</t>
  </si>
  <si>
    <t>R11172</t>
  </si>
  <si>
    <t>CH2_HBPA_RF_PATH2_IN</t>
  </si>
  <si>
    <t>R11173</t>
  </si>
  <si>
    <t>CH2_HBPA_RF_PATH1_IN</t>
  </si>
  <si>
    <t>R11174</t>
  </si>
  <si>
    <t>R11175</t>
  </si>
  <si>
    <t>R11176</t>
  </si>
  <si>
    <t>R11177</t>
  </si>
  <si>
    <t>R11178</t>
  </si>
  <si>
    <t>R11179</t>
  </si>
  <si>
    <t>R11180</t>
  </si>
  <si>
    <t>R11181</t>
  </si>
  <si>
    <t>R11185</t>
  </si>
  <si>
    <t>N19189051</t>
  </si>
  <si>
    <t>R11186</t>
  </si>
  <si>
    <t>N19189053</t>
  </si>
  <si>
    <t>R11187</t>
  </si>
  <si>
    <t>R11191</t>
  </si>
  <si>
    <t>N19193695</t>
  </si>
  <si>
    <t>R11192</t>
  </si>
  <si>
    <t>R11193</t>
  </si>
  <si>
    <t>N19193704</t>
  </si>
  <si>
    <t>R11194</t>
  </si>
  <si>
    <t>R11202</t>
  </si>
  <si>
    <t>R11203</t>
  </si>
  <si>
    <t>R11225</t>
  </si>
  <si>
    <t>N19680007</t>
  </si>
  <si>
    <t>R11226</t>
  </si>
  <si>
    <t>N19620847</t>
  </si>
  <si>
    <t>R11227</t>
  </si>
  <si>
    <t>N19620874</t>
  </si>
  <si>
    <t>R11229</t>
  </si>
  <si>
    <t>N19620895</t>
  </si>
  <si>
    <t>R11230</t>
  </si>
  <si>
    <t>N19620915</t>
  </si>
  <si>
    <t>R11231</t>
  </si>
  <si>
    <t>N19620992</t>
  </si>
  <si>
    <t>R11232</t>
  </si>
  <si>
    <t>N19620998</t>
  </si>
  <si>
    <t>R11234</t>
  </si>
  <si>
    <t>N19621020</t>
  </si>
  <si>
    <t>R11235</t>
  </si>
  <si>
    <t>R11236</t>
  </si>
  <si>
    <t>R11237</t>
  </si>
  <si>
    <t>R11238</t>
  </si>
  <si>
    <t>R11239</t>
  </si>
  <si>
    <t>R11244</t>
  </si>
  <si>
    <t>LVL_IN_TERM_A4</t>
  </si>
  <si>
    <t>R11245</t>
  </si>
  <si>
    <t>LVL_IN_TERM_A3</t>
  </si>
  <si>
    <t>R11247</t>
  </si>
  <si>
    <t>CH1_RF_PWR_OFF</t>
  </si>
  <si>
    <t>R11248</t>
  </si>
  <si>
    <t>R11249</t>
  </si>
  <si>
    <t>CH2_RF_PWR_OFF</t>
  </si>
  <si>
    <t>R11250</t>
  </si>
  <si>
    <t>R11251</t>
  </si>
  <si>
    <t>N19679961</t>
  </si>
  <si>
    <t>R11252</t>
  </si>
  <si>
    <t>N19680050</t>
  </si>
  <si>
    <t>R11254</t>
  </si>
  <si>
    <t>R11255</t>
  </si>
  <si>
    <t>ADT_1_THERM_N_1</t>
  </si>
  <si>
    <t>R11256</t>
  </si>
  <si>
    <t>R11258</t>
  </si>
  <si>
    <t>N18670083</t>
  </si>
  <si>
    <t>N18669960</t>
  </si>
  <si>
    <t>TP85</t>
  </si>
  <si>
    <t>TP1900</t>
  </si>
  <si>
    <t>TP2100</t>
  </si>
  <si>
    <t>TP2300</t>
  </si>
  <si>
    <t>TP2303</t>
  </si>
  <si>
    <t>TP2400</t>
  </si>
  <si>
    <t>TP2403</t>
  </si>
  <si>
    <t>TP2900</t>
  </si>
  <si>
    <t>TP2903</t>
  </si>
  <si>
    <t>TP3000</t>
  </si>
  <si>
    <t>TP3003</t>
  </si>
  <si>
    <t>TP3026</t>
  </si>
  <si>
    <t>TP3027</t>
  </si>
  <si>
    <t>TP3028</t>
  </si>
  <si>
    <t>TP3029</t>
  </si>
  <si>
    <t>TP3030</t>
  </si>
  <si>
    <t>TP3031</t>
  </si>
  <si>
    <t>TP3032</t>
  </si>
  <si>
    <t>TP3033</t>
  </si>
  <si>
    <t>TP3034</t>
  </si>
  <si>
    <t>TP3035</t>
  </si>
  <si>
    <t>TP3036</t>
  </si>
  <si>
    <t>TP3037</t>
  </si>
  <si>
    <t>TP3038</t>
  </si>
  <si>
    <t>TP3039</t>
  </si>
  <si>
    <t>TP3040</t>
  </si>
  <si>
    <t>TP3041</t>
  </si>
  <si>
    <t>TP3042</t>
  </si>
  <si>
    <t>TP3043</t>
  </si>
  <si>
    <t>TP3044</t>
  </si>
  <si>
    <t>U7</t>
  </si>
  <si>
    <t>U13</t>
  </si>
  <si>
    <t>U304</t>
  </si>
  <si>
    <t>U1500</t>
  </si>
  <si>
    <t>U1504</t>
  </si>
  <si>
    <t>U1802</t>
  </si>
  <si>
    <t>U1905</t>
  </si>
  <si>
    <t>U1906</t>
  </si>
  <si>
    <t>U2002</t>
  </si>
  <si>
    <t>U2104</t>
  </si>
  <si>
    <t>U2105</t>
  </si>
  <si>
    <t>U2200</t>
  </si>
  <si>
    <t>U2203</t>
  </si>
  <si>
    <t>U2204</t>
  </si>
  <si>
    <t>U2205</t>
  </si>
  <si>
    <t>U2230</t>
  </si>
  <si>
    <t>U2301</t>
  </si>
  <si>
    <t>U2302</t>
  </si>
  <si>
    <t>U2303</t>
  </si>
  <si>
    <t>U2304</t>
  </si>
  <si>
    <t>U2400</t>
  </si>
  <si>
    <t>U2402</t>
  </si>
  <si>
    <t>U2403</t>
  </si>
  <si>
    <t>U2404</t>
  </si>
  <si>
    <t>U2503</t>
  </si>
  <si>
    <t>U2505</t>
  </si>
  <si>
    <t>CH1_2G_LB_BAND_SEL</t>
  </si>
  <si>
    <t>U2601</t>
  </si>
  <si>
    <t>U2602</t>
  </si>
  <si>
    <t>U2603</t>
  </si>
  <si>
    <t>U2605</t>
  </si>
  <si>
    <t>U2606</t>
  </si>
  <si>
    <t>U2607</t>
  </si>
  <si>
    <t>U2800</t>
  </si>
  <si>
    <t>U2803</t>
  </si>
  <si>
    <t>U2804</t>
  </si>
  <si>
    <t>U2805</t>
  </si>
  <si>
    <t>U2810</t>
  </si>
  <si>
    <t>U2900</t>
  </si>
  <si>
    <t>U2902</t>
  </si>
  <si>
    <t>U2903</t>
  </si>
  <si>
    <t>U2904</t>
  </si>
  <si>
    <t>U3000</t>
  </si>
  <si>
    <t>U3002</t>
  </si>
  <si>
    <t>U3003</t>
  </si>
  <si>
    <t>U3004</t>
  </si>
  <si>
    <t>U3102</t>
  </si>
  <si>
    <t>U3105</t>
  </si>
  <si>
    <t>U3201</t>
  </si>
  <si>
    <t>U3202</t>
  </si>
  <si>
    <t>U3203</t>
  </si>
  <si>
    <t>U3204</t>
  </si>
  <si>
    <t>U3205</t>
  </si>
  <si>
    <t>U3206</t>
  </si>
  <si>
    <t>U3207</t>
  </si>
  <si>
    <t>U3500</t>
  </si>
  <si>
    <t>U3501</t>
  </si>
  <si>
    <t>U3600</t>
  </si>
  <si>
    <t>U3601</t>
  </si>
  <si>
    <t>U3800</t>
  </si>
  <si>
    <t>U3801</t>
  </si>
  <si>
    <t>U4001</t>
  </si>
  <si>
    <t>U4100</t>
  </si>
  <si>
    <t>U4200</t>
  </si>
  <si>
    <t>U7120</t>
  </si>
  <si>
    <t>U7122</t>
  </si>
  <si>
    <t>U7123</t>
  </si>
  <si>
    <t>U7124</t>
  </si>
  <si>
    <t>U7125</t>
  </si>
  <si>
    <t>U7132</t>
  </si>
  <si>
    <t>U7133</t>
  </si>
  <si>
    <t>U7134</t>
  </si>
  <si>
    <t>U7136</t>
  </si>
  <si>
    <t>U7137</t>
  </si>
  <si>
    <t>U7138</t>
  </si>
  <si>
    <t>U7139</t>
  </si>
  <si>
    <t>U7140</t>
  </si>
  <si>
    <t>U7141</t>
  </si>
  <si>
    <t>U7142</t>
  </si>
  <si>
    <t>U7146</t>
  </si>
  <si>
    <t>U7147</t>
  </si>
  <si>
    <t>U7148</t>
  </si>
  <si>
    <t>U7149</t>
  </si>
  <si>
    <t>U7151</t>
  </si>
  <si>
    <t>U7153</t>
  </si>
  <si>
    <t>U7155</t>
  </si>
  <si>
    <t>U7156</t>
  </si>
  <si>
    <t>U7157</t>
  </si>
  <si>
    <t>U7159</t>
  </si>
  <si>
    <t>U4D5</t>
  </si>
  <si>
    <t>C4677</t>
  </si>
  <si>
    <t>C4678</t>
  </si>
  <si>
    <t>R1950</t>
  </si>
  <si>
    <t>R2050</t>
  </si>
  <si>
    <t>R11260</t>
  </si>
  <si>
    <t>R11261</t>
  </si>
  <si>
    <t>R11265</t>
  </si>
  <si>
    <t>R11264</t>
  </si>
  <si>
    <t>R11266</t>
  </si>
  <si>
    <t>R11267</t>
  </si>
  <si>
    <t>R11262</t>
  </si>
  <si>
    <t>R11263</t>
  </si>
  <si>
    <t>U7161</t>
  </si>
  <si>
    <t>U7162</t>
  </si>
  <si>
    <t>YAT-10+</t>
  </si>
  <si>
    <t>TMK325B7226MM-TR</t>
  </si>
  <si>
    <t>GRM155R71E103KA01D</t>
  </si>
  <si>
    <t>GRM033R71C102KA01D</t>
  </si>
  <si>
    <t>ECD-GZER108</t>
  </si>
  <si>
    <t>EMK107SD103KA-T</t>
  </si>
  <si>
    <t>EMK212B7475KG-T</t>
  </si>
  <si>
    <t>C0402C100K4GACTU</t>
  </si>
  <si>
    <t>04025C330JAT2A</t>
  </si>
  <si>
    <t>GRT155C81C225KE13D</t>
  </si>
  <si>
    <t>04023J3R3BBSTR</t>
  </si>
  <si>
    <t>EVK105RH0R5BW-F</t>
  </si>
  <si>
    <t>04023J1R0PBSTR</t>
  </si>
  <si>
    <t>0201YC101KAT2A</t>
  </si>
  <si>
    <t>04023C101JAT2A</t>
  </si>
  <si>
    <t>04023J2R7BBSTR</t>
  </si>
  <si>
    <t>GRM1555C1H470FA01D</t>
  </si>
  <si>
    <t>04023A120KAT2A</t>
  </si>
  <si>
    <t>GRM1555C1H101GA01D</t>
  </si>
  <si>
    <t>GRM32ER71H106KA12L</t>
  </si>
  <si>
    <t>C3216X6S1C226M160AC</t>
  </si>
  <si>
    <t>C1608X6S1C475K080AC</t>
  </si>
  <si>
    <t>GRM155R71C103KA01D</t>
  </si>
  <si>
    <t>GJM1555C1H200JB01D</t>
  </si>
  <si>
    <t>GRM1555C1H680JA01D</t>
  </si>
  <si>
    <t>GJM1555C1H1R8CB01D</t>
  </si>
  <si>
    <t>04023A180GAT2A</t>
  </si>
  <si>
    <t>B530C-13-F</t>
  </si>
  <si>
    <t>SMDJ16CA</t>
  </si>
  <si>
    <t>BLM15BA750SN1D</t>
  </si>
  <si>
    <t>FAR-F6KA-1G7475-D4CY</t>
  </si>
  <si>
    <t>FAR-F6KA-1G8800-L4AF</t>
  </si>
  <si>
    <t>FAR-F5KA-836M50-D4DF</t>
  </si>
  <si>
    <t>FAR-F5KA-897M50-D4DC</t>
  </si>
  <si>
    <t>UPD003A</t>
  </si>
  <si>
    <t>UPD002A</t>
  </si>
  <si>
    <t>CER0207A</t>
  </si>
  <si>
    <t>CER0574A</t>
  </si>
  <si>
    <t>FAR-F5KA-836M50-D4DF-Z</t>
  </si>
  <si>
    <t>SAFFB942MAN0F0A</t>
  </si>
  <si>
    <t>SAFFB1G84AB0F0A</t>
  </si>
  <si>
    <t>SAYEY897MBC0B0A</t>
  </si>
  <si>
    <t>28K50A-40ML5</t>
  </si>
  <si>
    <t>AIML-0402-2R2K-T</t>
  </si>
  <si>
    <t>LK1608R15K-T</t>
  </si>
  <si>
    <t>LQG15HS18NJ02D</t>
  </si>
  <si>
    <t>MLK1005S4N7ST000</t>
  </si>
  <si>
    <t>L-07C3N3SV6T</t>
  </si>
  <si>
    <t>L-07C15NJV6T</t>
  </si>
  <si>
    <t>LQG15HS6N8J02D</t>
  </si>
  <si>
    <t>LQG15HS9N1J02D</t>
  </si>
  <si>
    <t>L-07C8N2JV6T</t>
  </si>
  <si>
    <t>CS160808-R10K</t>
  </si>
  <si>
    <t>L-07C1N0SV6T</t>
  </si>
  <si>
    <t>LQW18AN4N9C80D</t>
  </si>
  <si>
    <t>LQG15HS8N2J02D</t>
  </si>
  <si>
    <t>IHLP2525CZER3R3M01</t>
  </si>
  <si>
    <t>LQG15HS2N2S02D</t>
  </si>
  <si>
    <t>ZXTC2062E6TA</t>
  </si>
  <si>
    <t>MMBT2222ALT1G</t>
  </si>
  <si>
    <t>RC0402FR-071KL</t>
  </si>
  <si>
    <t>RC0402JR-0710KL</t>
  </si>
  <si>
    <t>RC0402JR-073KL</t>
  </si>
  <si>
    <t>RC0402FR-0711R8L</t>
  </si>
  <si>
    <t>RC0402FR-07442RL</t>
  </si>
  <si>
    <t>RC0402FR-0771R5L</t>
  </si>
  <si>
    <t>RC0402FR-0797R6L</t>
  </si>
  <si>
    <t>CRCW121049R9FKEA</t>
  </si>
  <si>
    <t>CRCW0402100KFKED</t>
  </si>
  <si>
    <t>RC0402JR-07300RL</t>
  </si>
  <si>
    <t>RC0402FR-079K1L</t>
  </si>
  <si>
    <t>RC0402JR-0710RL</t>
  </si>
  <si>
    <t>RC0402JR-072K2L</t>
  </si>
  <si>
    <t>RC0402FR-07100RL</t>
  </si>
  <si>
    <t>RN73H1ETTP1721D10</t>
  </si>
  <si>
    <t>RN73H1ETTP2981F25</t>
  </si>
  <si>
    <t>RC0402FR-072K49L</t>
  </si>
  <si>
    <t>RMCF0402FT887R</t>
  </si>
  <si>
    <t>RC0402FR-07649KL</t>
  </si>
  <si>
    <t>RC0402FR-07133KL</t>
  </si>
  <si>
    <t>RMCF0402FT29K4</t>
  </si>
  <si>
    <t>RMCF0402FT105K</t>
  </si>
  <si>
    <t>RC0402JR-0720KL</t>
  </si>
  <si>
    <t>RC1005F5232CS</t>
  </si>
  <si>
    <t>ERJ-P6WF1200V</t>
  </si>
  <si>
    <t>RC0402JR-07160RL</t>
  </si>
  <si>
    <t>RC0603JR-0710KL</t>
  </si>
  <si>
    <t>RC0402JR-073K3L</t>
  </si>
  <si>
    <t>CAT24C256WI-GT3</t>
  </si>
  <si>
    <t>PGA-102+</t>
  </si>
  <si>
    <t>ADS7830IPWR</t>
  </si>
  <si>
    <t>LMV7231SQE/NOPB</t>
  </si>
  <si>
    <t>PCA9557PW,118</t>
  </si>
  <si>
    <t>MGA-30216</t>
  </si>
  <si>
    <t>MGA-30689</t>
  </si>
  <si>
    <t>MGA-30116</t>
  </si>
  <si>
    <t>DAT-31R5A-PP+</t>
  </si>
  <si>
    <t>ALM-32220</t>
  </si>
  <si>
    <t>X3C19F1-03S</t>
  </si>
  <si>
    <t>ALM-32120</t>
  </si>
  <si>
    <t>X3C09F1-03S</t>
  </si>
  <si>
    <t>DAT-15R5A-PP+</t>
  </si>
  <si>
    <t>X3C19F1-20S</t>
  </si>
  <si>
    <t>LMH2121TME/NOPB</t>
  </si>
  <si>
    <t>X3C09F1-20S</t>
  </si>
  <si>
    <t>SKY13330-397LF</t>
  </si>
  <si>
    <t>TPS7A8300RGWT</t>
  </si>
  <si>
    <t>TPS7A8001DRBT</t>
  </si>
  <si>
    <t>74LVC04AD,118</t>
  </si>
  <si>
    <t>MM8430-2610RB3</t>
  </si>
  <si>
    <t>74AVC8T245PW</t>
  </si>
  <si>
    <t>CES40942MDCB000</t>
  </si>
  <si>
    <t>CES301G84DCB000</t>
  </si>
  <si>
    <t>SKY67151-396LF</t>
  </si>
  <si>
    <t>0MHz - 18000MHz RF/MICROWAVE FIXED ATTENUATOR</t>
  </si>
  <si>
    <t>CAP TANT 1000UF 6.3V 10% 2927</t>
  </si>
  <si>
    <t>CAP CER 10000PF 25V X7R 0402</t>
  </si>
  <si>
    <t>CAP CER 1000pF 16V X7R 0201</t>
  </si>
  <si>
    <t>CAP CER 0.1PF 25V NP0 0201</t>
  </si>
  <si>
    <t>CAP CER 10000PF 16V 0603</t>
  </si>
  <si>
    <t>CAP CER 0.1UF 25V X7R 0402</t>
  </si>
  <si>
    <t>CAP CER 4.7UF 16V X7R 0805</t>
  </si>
  <si>
    <t>CAP CER 10PF 16V NP0 0402</t>
  </si>
  <si>
    <t>CAP CER 33PF 50V X7R 0402</t>
  </si>
  <si>
    <t>2.2µF 16V Ceramic Capacitor X6S 0402 (1005 Metric) 0.039" L x 0.020" W (1.00mm x 0.50mm)</t>
  </si>
  <si>
    <t>CAP THIN FILM 3.3PF 25V 0402</t>
  </si>
  <si>
    <t>CAP CER 0.50PF 16V R2H 0402</t>
  </si>
  <si>
    <t>CAP THIN FILM 1PF 25V 0402</t>
  </si>
  <si>
    <t>CAP CER 100PF 16V X7R 0201</t>
  </si>
  <si>
    <t>Multilayer Ceramic Capacitors MLCC - SMD/SMT 25V 100pF X7R 0402 5% Tol</t>
  </si>
  <si>
    <t>CAP THIN FILM 2.7PF 25V 0402</t>
  </si>
  <si>
    <t>47pF ±1% 50V Ceramic Capacitor C0G, NP0 0402 (1005 Metric)</t>
  </si>
  <si>
    <t>Multilayer Ceramic Capacitors MLCC - SMD/SMT 25V 12pF C0G 0402 10% Tol</t>
  </si>
  <si>
    <t>100pF 50V Ceramic Capacitor C0G, NP0 0402 (1005 Metric) 0.039" L x 0.020" W (1.00mm x 0.50mm)</t>
  </si>
  <si>
    <t>CAP TANT POLY 47UF 6.3V 1206</t>
  </si>
  <si>
    <t>CAP CER 10PF 50V NPO 0402</t>
  </si>
  <si>
    <t>CAP CER 22UF 16V X6S 1206</t>
  </si>
  <si>
    <t>CAP CER 4.7UF 16V X6S 0603</t>
  </si>
  <si>
    <t>CAP CER 10000PF 16V X7R 0402</t>
  </si>
  <si>
    <t>20pF 50V Ceramic Capacitor C0G, NP0 0402 (1005 Metric) 0.039" L x 0.020" W (1.00mm x 0.50mm)</t>
  </si>
  <si>
    <t>68pF 50V Ceramic Capacitor C0G, NP0 0402 (1005 Metric) 0.039" L x 0.020" W (1.00mm x 0.50mm)</t>
  </si>
  <si>
    <t>1000pF 50V Ceramic Capacitor X7R 0402 (1005 Metric) 0.039" L x 0.020" W (1.00mm x 0.50mm</t>
  </si>
  <si>
    <t>1.8pF 50V Ceramic Capacitor C0G, NP0 0402 (1005 Metric) 0.039" L x 0.020" W (1.00mm x 0.50mm)</t>
  </si>
  <si>
    <t>Multilayer Ceramic Capacitors MLCC - SMD/SMT 25volts 18 pF 0.2 C0G</t>
  </si>
  <si>
    <t>1000pF ±10% 50V Ceramic Capacitor X7R 0402 (1005 Metric)</t>
  </si>
  <si>
    <t>DIODE SCHOTTKY 30V 5A SMC</t>
  </si>
  <si>
    <t>TVS DIODE 16VWM 26VC SMD</t>
  </si>
  <si>
    <t>Schottky Power Rectifier 0.5A 30V</t>
  </si>
  <si>
    <t>FERRITE BEAD 75 OHM 0402</t>
  </si>
  <si>
    <t>FILTER SAW 1.95GHZ W-CDMA SMD</t>
  </si>
  <si>
    <t>FILTER SAW 1.88GHZ PCS SMD</t>
  </si>
  <si>
    <t>FILTER SAW 836.5MHZ GSM850/CDMA</t>
  </si>
  <si>
    <t>FILTER SAW 897.5MHZ EGSM SMD</t>
  </si>
  <si>
    <t>Band3 Duplexer</t>
  </si>
  <si>
    <t>Band2 Duplexer</t>
  </si>
  <si>
    <t>Band5 Duplexer</t>
  </si>
  <si>
    <t>BAND8 DUPLEXER</t>
  </si>
  <si>
    <t>SAW FILTER FOR GSM900/BAND8</t>
  </si>
  <si>
    <t>SAW Single Filter for Band3 / Unbalanced / 5pin /1109</t>
  </si>
  <si>
    <t>SAW Duplexer for Band8 / Unbalanced / LR /1814</t>
  </si>
  <si>
    <t>2 Position Terminal Block Header, Male Pins, Shrouded (2 Side) 0.200" (5.08mm) Vertical Through Hole</t>
  </si>
  <si>
    <t>QMA RF Connector</t>
  </si>
  <si>
    <t>IMPACT RAM 2X16 GL SN</t>
  </si>
  <si>
    <t>FIXED IND 2.2uH 10mA 1.75 OHM</t>
  </si>
  <si>
    <t>FIXED IND 150NH 150MA 450 MOHM</t>
  </si>
  <si>
    <t>FIXED IND 18NH 300MA 360 MOHM</t>
  </si>
  <si>
    <t>FIXED IND 4.7nH 400mA 280 mOHM</t>
  </si>
  <si>
    <t>FIXED IND 3.3nH 300mA 190 mOHM</t>
  </si>
  <si>
    <t>FIXED IND 15NH 250MA 600 MOHM</t>
  </si>
  <si>
    <t>FIXED IND 6.8NH 300MA 240 MOHM</t>
  </si>
  <si>
    <t>FIXED IND 9.1NH 300MA 260 MOHM</t>
  </si>
  <si>
    <t>FIXED IND 8.2NH 250MA 400 MOHM</t>
  </si>
  <si>
    <t>FIXED IND 100NH 200MA 250 MOHM</t>
  </si>
  <si>
    <t>FIXED IND 1NH 300MA 120 MOHM SMD</t>
  </si>
  <si>
    <t>FIXED IND 4.9NH 1.2A 81 MOHM SMD</t>
  </si>
  <si>
    <t>FIXED IND 68NH 200MA 1.2 OHM SMD</t>
  </si>
  <si>
    <t>FIXED IND 3.3UH 6A 30 MOHM SMD</t>
  </si>
  <si>
    <t>2.2nH Unshielded Multilayer Inductor 300mA 120 mOhm Max 0402 (1005 Metric)</t>
  </si>
  <si>
    <t>TRANS NPN/PNP 20V 4A/3.5A SOT23</t>
  </si>
  <si>
    <t>TRANS NPN 40V 0.6A SOT23</t>
  </si>
  <si>
    <t>RES SMD 1K OHM 1% 1/16W 0402</t>
  </si>
  <si>
    <t>RES SMD 0.0OHM JUMPER 1/16W 0402</t>
  </si>
  <si>
    <t>RES SMD 10K OHM 5% 1/10W 0402</t>
  </si>
  <si>
    <t>RES SMD 10K OHM 5% 1/16W 0402</t>
  </si>
  <si>
    <t>RES SMD 3K OHM 5% 1/16W 0402</t>
  </si>
  <si>
    <t>RES SMD 11.8 OHM 1% 1/16W 0402</t>
  </si>
  <si>
    <t>RES SMD 442 OHM 1% 1/16W 0402</t>
  </si>
  <si>
    <t>RES SMD 71.5 OHM 1% 1/16W 0402</t>
  </si>
  <si>
    <t>RES SMD 97.6 OHM 1% 1/16W 0402</t>
  </si>
  <si>
    <t>RES SMD 49.9 OHM 1% 1/2W 1210</t>
  </si>
  <si>
    <t>RES SMD 300 OHM 5% 1/16W 0402</t>
  </si>
  <si>
    <t>RES SMD 9.1K OHM 1% 1/16W 0402</t>
  </si>
  <si>
    <t>RES SMD 10 OHM 5% 1/16W 0402</t>
  </si>
  <si>
    <t>RES SMD 2.2K OHM 5% 1/16W 0402</t>
  </si>
  <si>
    <t>RES SMD 100 OHM 1% 1/16W 0402</t>
  </si>
  <si>
    <t>Thin Film Resistors 1.72kOhm,0402,0.5%,1 0ppm,63mW,50V</t>
  </si>
  <si>
    <t>Thin Film Resistors 2.98kOhm,0402,1%,25p pm,63mW,50V</t>
  </si>
  <si>
    <t>RES SMD 2.49K OHM 1% 1/16W 0402</t>
  </si>
  <si>
    <t>RES SMD 887 OHM 1% 1/16W 0402</t>
  </si>
  <si>
    <t>RES SMD 649K OHM 1% 1/16W 0402</t>
  </si>
  <si>
    <t>RES SMD 133K OHM 1% 1/16W 0402</t>
  </si>
  <si>
    <t>RES SMD 29.4K OHM 1% 1/16W 0402</t>
  </si>
  <si>
    <t>RES SMD 105K OHM 1% 1/16W 0402</t>
  </si>
  <si>
    <t>RES SMD 20K OHM 5% 1/16W 0402</t>
  </si>
  <si>
    <t>RES SMD 52.3K OHM 1% 1/16W 0402</t>
  </si>
  <si>
    <t>RES SMD 120E OHM 1% 0.5W 0805</t>
  </si>
  <si>
    <t>RES SMD 160 OHM 5% 1/16W 0402</t>
  </si>
  <si>
    <t>RES SMD 10K OHM 5% 1/10W 0603</t>
  </si>
  <si>
    <t>RES SMD 3.3K OHM 5% 1/16W 0402</t>
  </si>
  <si>
    <t>Thick Film Resistors - SMD 0402 Zero ohms 5% Tol</t>
  </si>
  <si>
    <t>RES SMD 0.0OHM JUMPER 1/10W 0402</t>
  </si>
  <si>
    <t xml:space="preserve">IC EEPROM 256KBIT 400KHZ 8SOIC </t>
  </si>
  <si>
    <t>50MHz - 6000MHz RF/MICROWAVE WIDE BAND LOW POWER AMPLIFIER</t>
  </si>
  <si>
    <t>IC ADC 8BIT 8CH 70KSPS 16-TSSOP</t>
  </si>
  <si>
    <t>IC COMP HEX WINDOW W/REF 24-LLP</t>
  </si>
  <si>
    <t>IC I/O EXPANDER I2C 8B 16TSSOP</t>
  </si>
  <si>
    <t>IC RF AMP 0.5W PA 2GHZ 16-QFN</t>
  </si>
  <si>
    <t>IC GAIN BLOCK 40DBM LN SOT-89</t>
  </si>
  <si>
    <t>IC RF AMP 0.5W PA 1GHZ 16QFN</t>
  </si>
  <si>
    <t>31.5 dB, 0.5 dB Step, Parallel Control Interface, Single Supply Voltage</t>
  </si>
  <si>
    <t>IC AMP 2W PA 2GHZ 20MCOB</t>
  </si>
  <si>
    <t>COUPLER HYBRID 1700-2300MHZ</t>
  </si>
  <si>
    <t>IC AMP 2W PA 900MHZ 20MCOB</t>
  </si>
  <si>
    <t>COUPLER HYBRID 800-1000MHZ</t>
  </si>
  <si>
    <t>15 dB, 0.5 dB Step 5 Bit, Parallel Control Interface, Single Supply Voltage</t>
  </si>
  <si>
    <t>COUPLER DIRECT 1700-2200MHZ 20DB</t>
  </si>
  <si>
    <t>IC PWR CTLR/DETECTOR 4DSBGA</t>
  </si>
  <si>
    <t>COUPLER DIRECT 700-1000MHZ 20DB</t>
  </si>
  <si>
    <t>IC SWITCH SP2T</t>
  </si>
  <si>
    <t>IC REG LDO ADJ/PROG 2A 20VQFN</t>
  </si>
  <si>
    <t>IC REG LDO ADJ 1A 8SON</t>
  </si>
  <si>
    <t>IC INVERTER HEX 5V TTL 14SOIC</t>
  </si>
  <si>
    <t>CONN SWD JACK STR 50 OHM SMD</t>
  </si>
  <si>
    <t>Voltage Level Translator Bidirectional 1 Circuit 8 Channel 380Mbps 24-TSSOP</t>
  </si>
  <si>
    <t>ISOLATOR 925 MHz ~960 MHz</t>
  </si>
  <si>
    <t>ISOLATOR 1805 MHz ~ 1880 MHz</t>
  </si>
  <si>
    <t>700-3800 MHZ ULTRA LOW NOISE LNA</t>
  </si>
  <si>
    <t>Thick Film Resistors - SMD 1/16watts 10Kohms 5%</t>
  </si>
  <si>
    <t>IC REDRIVER I2C 1CH 8TSSOP</t>
  </si>
  <si>
    <t>SN74AVC1T45DRLR</t>
  </si>
  <si>
    <t>IC BUS TRANSCVR TRI-ST SOT-563</t>
  </si>
  <si>
    <t>76450-3607</t>
  </si>
  <si>
    <t>RATED CURRENT(A)</t>
  </si>
  <si>
    <t>APPLIED CURRENT(A)</t>
  </si>
  <si>
    <t>+IN1</t>
  </si>
  <si>
    <t>-IN1</t>
  </si>
  <si>
    <t>+IN2</t>
  </si>
  <si>
    <t>-IN2</t>
  </si>
  <si>
    <t>+IN3</t>
  </si>
  <si>
    <t>-IN3</t>
  </si>
  <si>
    <t>+IN4</t>
  </si>
  <si>
    <t>-IN4</t>
  </si>
  <si>
    <t>+IN5</t>
  </si>
  <si>
    <t>-IN5</t>
  </si>
  <si>
    <t>+IN6</t>
  </si>
  <si>
    <t>-IN6</t>
  </si>
  <si>
    <t>SDR_RF_FRME_SYNC</t>
  </si>
  <si>
    <t>N19736687</t>
  </si>
  <si>
    <t>CLOCK_OUT_10MHz</t>
  </si>
  <si>
    <t>N19736880</t>
  </si>
  <si>
    <t>RATED FORWARD CURRENT(Id)(A)</t>
  </si>
  <si>
    <t>DERATING FORWARD CURRENT PASS/FAIL</t>
  </si>
  <si>
    <t>REMARKS</t>
  </si>
  <si>
    <t>APPLIED FORWARD CURRENT(A)</t>
  </si>
  <si>
    <t>DERATING FORWARD CURRENT(A)</t>
  </si>
  <si>
    <t>RATED POWER (W)</t>
  </si>
  <si>
    <t>APPLIED VOLTAGE (V)</t>
  </si>
  <si>
    <t>APPLIED CURRENT (A)</t>
  </si>
  <si>
    <t>APPLIED POWER (W)</t>
  </si>
  <si>
    <t>RATED VOLTAGE (V)</t>
  </si>
  <si>
    <t>Not Applicable</t>
  </si>
  <si>
    <t>C2106</t>
  </si>
  <si>
    <t>C4679</t>
  </si>
  <si>
    <t>C4680</t>
  </si>
  <si>
    <t>SF56S006V4BR2000</t>
  </si>
  <si>
    <t>8 (6 + 2) Position Card Connector Micro SIM Surface Mount, Right Angle Gold</t>
  </si>
  <si>
    <t>J10</t>
  </si>
  <si>
    <t>22-05-7035</t>
  </si>
  <si>
    <t>3 Positions Header, Shrouded Connector 0.098" (2.50mm) Through Hole, Right Angle Tin</t>
  </si>
  <si>
    <t>R1050</t>
  </si>
  <si>
    <t>R1511</t>
  </si>
  <si>
    <t>R1512</t>
  </si>
  <si>
    <t>R1513</t>
  </si>
  <si>
    <t>R11268</t>
  </si>
  <si>
    <t>R11269</t>
  </si>
  <si>
    <t>R11270</t>
  </si>
  <si>
    <t>R11271</t>
  </si>
  <si>
    <t>ESR10EZPJ621</t>
  </si>
  <si>
    <t>RES SMD 620 OHM 5% 0.4W 0805</t>
  </si>
  <si>
    <t>R954</t>
  </si>
  <si>
    <t>R955</t>
  </si>
  <si>
    <t>R956</t>
  </si>
  <si>
    <t>R957</t>
  </si>
  <si>
    <t>R1514</t>
  </si>
  <si>
    <t>R950</t>
  </si>
  <si>
    <t>R951</t>
  </si>
  <si>
    <t>R953</t>
  </si>
  <si>
    <t>R10974</t>
  </si>
  <si>
    <t>R11335</t>
  </si>
  <si>
    <t>R11337</t>
  </si>
  <si>
    <t>R1580</t>
  </si>
  <si>
    <t>RC0402FR-07121RL</t>
  </si>
  <si>
    <t>RES SMD 121 OHM 1% 1/16W 0402</t>
  </si>
  <si>
    <t>R1581</t>
  </si>
  <si>
    <t>R1582</t>
  </si>
  <si>
    <t>R1583</t>
  </si>
  <si>
    <t>R1584</t>
  </si>
  <si>
    <t>R1585</t>
  </si>
  <si>
    <t>R10661</t>
  </si>
  <si>
    <t>ERJ-2RKF2001X</t>
  </si>
  <si>
    <t>RES SMD 2K OHM 1% 1/10W 0402</t>
  </si>
  <si>
    <t>R10665</t>
  </si>
  <si>
    <t>R11338</t>
  </si>
  <si>
    <t>R11339</t>
  </si>
  <si>
    <t>R11334</t>
  </si>
  <si>
    <t>R11336</t>
  </si>
  <si>
    <t>U717</t>
  </si>
  <si>
    <t>SN74LV08APWR</t>
  </si>
  <si>
    <t>IC GATE AND 4CH 2-INP 14-TSSOP</t>
  </si>
  <si>
    <t>CLOCK_OUT_10MHZ</t>
  </si>
  <si>
    <t>N19741229</t>
  </si>
  <si>
    <t>N19741468</t>
  </si>
  <si>
    <t>N19744177</t>
  </si>
  <si>
    <t>GBC_SYNC_RESET</t>
  </si>
  <si>
    <t>L_TRXFE_RESET_L</t>
  </si>
  <si>
    <t>RF_TEMP_CS_ALERT</t>
  </si>
  <si>
    <t>RF_PGOOD_STATUS_L</t>
  </si>
  <si>
    <t>RF_PGOOD_STATUS</t>
  </si>
  <si>
    <t>RF_IO_RESET_IN</t>
  </si>
  <si>
    <t>N19742459</t>
  </si>
  <si>
    <t>N19742825</t>
  </si>
  <si>
    <t>N19742886</t>
  </si>
  <si>
    <t>N19743348</t>
  </si>
  <si>
    <t>N19743343</t>
  </si>
  <si>
    <t>N19743816</t>
  </si>
  <si>
    <t>N19743802</t>
  </si>
  <si>
    <t>N19204111</t>
  </si>
  <si>
    <t>STP_I2C_2_SCL</t>
  </si>
  <si>
    <t>STP_I2C_2_SDA</t>
  </si>
  <si>
    <t>N4628517</t>
  </si>
  <si>
    <t>N4628521</t>
  </si>
  <si>
    <t>N4628525</t>
  </si>
  <si>
    <t>N4628607</t>
  </si>
  <si>
    <t>N4628538</t>
  </si>
  <si>
    <t>N4628611</t>
  </si>
  <si>
    <t>TEMP_ALERT_1</t>
  </si>
  <si>
    <t>TEMP_ALERT_RF</t>
  </si>
  <si>
    <t>TEMP_ALERT_2</t>
  </si>
  <si>
    <t>N19746593</t>
  </si>
  <si>
    <t>N19746595</t>
  </si>
  <si>
    <t>L_TRXFE_RESET</t>
  </si>
  <si>
    <t>N19745376</t>
  </si>
  <si>
    <t>N19746191</t>
  </si>
  <si>
    <t>RF_TRXFE_RESET_OUT</t>
  </si>
  <si>
    <t>N19746479</t>
  </si>
  <si>
    <t>N19746669</t>
  </si>
  <si>
    <t>N19746671</t>
  </si>
  <si>
    <r>
      <t xml:space="preserve">Remarks: </t>
    </r>
    <r>
      <rPr>
        <sz val="11"/>
        <color theme="1"/>
        <rFont val="Calibri"/>
        <family val="2"/>
        <scheme val="minor"/>
      </rPr>
      <t>1)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Derating "Not Applicable" cases are those which are meant for AC caps and termination purposes  2) Derating factor of 80% considered for analysis as per IPC-9592 spec  </t>
    </r>
  </si>
  <si>
    <t>Total Capacitors</t>
  </si>
  <si>
    <t>Total Inductors</t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</si>
  <si>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Series inductors are not applicable and Derating factor of 90% considered for analysis as per IPC-9592 spec  </t>
    </r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</si>
  <si>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Derating factor of 50% considered for analysis as per IPC-9592 spec  </t>
    </r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</si>
  <si>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Derating factor of 75% considered for Power &amp; Current ;  80% for Vds and Vgs analysis as per IPC-9592 spec  </t>
    </r>
  </si>
  <si>
    <t>Total FET's</t>
  </si>
  <si>
    <t>Derating power Total Pass</t>
  </si>
  <si>
    <t>Derating Current Total Pass</t>
  </si>
  <si>
    <t>Derating Voltage,Vds Total Pass</t>
  </si>
  <si>
    <t>Dearting Gate Source,Vgs Total Pass</t>
  </si>
  <si>
    <t>Derating power Total Fail</t>
  </si>
  <si>
    <t>Dearting Gate Source,Vgs Total Fail</t>
  </si>
  <si>
    <t>Total Diodes</t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</si>
  <si>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Derating factor of 80% considered for current and 50% for power analysis as per IPC-9592 spec  </t>
    </r>
  </si>
  <si>
    <t>Total Resistors</t>
  </si>
  <si>
    <r>
      <t xml:space="preserve">Remarks: </t>
    </r>
    <r>
      <rPr>
        <sz val="11"/>
        <color theme="1"/>
        <rFont val="Calibri"/>
        <family val="2"/>
        <scheme val="minor"/>
      </rPr>
      <t>1)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Derating "Not Applicable" cases are those which are 0E, series resistors and filter components  2) Derating factor of 60% considered for analysis as per IPC-9592 spec  </t>
    </r>
  </si>
  <si>
    <t>CAP CER 10UF 16V X6S 0603</t>
  </si>
  <si>
    <t>GRM033C81E104KE14D</t>
  </si>
  <si>
    <t>CAP CER 0.1UF 25V X6S 0201</t>
  </si>
  <si>
    <t>CAP CER 2.2UF 16V X6S 0402</t>
  </si>
  <si>
    <t>PASS</t>
  </si>
  <si>
    <t>FAIL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</si>
</sst>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2" fontId="1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7" borderId="0" xfId="0" applyFill="1"/>
    <xf numFmtId="0" fontId="0" fillId="6" borderId="1" xfId="0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3" borderId="9" xfId="0" applyFill="1" applyBorder="1" applyAlignment="1">
      <alignment horizontal="center"/>
    </xf>
    <xf numFmtId="0" fontId="3" fillId="5" borderId="10" xfId="0" applyFont="1" applyFill="1" applyBorder="1" applyAlignment="1">
      <alignment horizontal="left" vertical="center"/>
    </xf>
    <xf numFmtId="0" fontId="0" fillId="3" borderId="11" xfId="0" applyFill="1" applyBorder="1" applyAlignment="1">
      <alignment horizontal="center"/>
    </xf>
    <xf numFmtId="0" fontId="3" fillId="5" borderId="12" xfId="0" applyFont="1" applyFill="1" applyBorder="1" applyAlignment="1">
      <alignment horizontal="left" vertical="center"/>
    </xf>
    <xf numFmtId="0" fontId="0" fillId="3" borderId="13" xfId="0" applyFill="1" applyBorder="1" applyAlignment="1">
      <alignment horizontal="center"/>
    </xf>
    <xf numFmtId="0" fontId="0" fillId="6" borderId="0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4" xfId="0" applyFont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14" xfId="0" applyBorder="1" applyAlignment="1">
      <alignment horizontal="left" wrapText="1"/>
    </xf>
  </cellXfs>
  <cellStyles count="1">
    <cellStyle name="Normal" xfId="0" builtinId="0"/>
  </cellStyles>
  <dxfs count="91"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3300"/>
      <color rgb="FFAFCE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625"/>
  <sheetViews>
    <sheetView zoomScale="85" zoomScaleNormal="85" workbookViewId="0">
      <selection sqref="A1:XFD1048576"/>
    </sheetView>
  </sheetViews>
  <sheetFormatPr defaultColWidth="9.109375" defaultRowHeight="14.4" x14ac:dyDescent="0.3"/>
  <cols>
    <col min="1" max="1" width="9.5546875" style="15" bestFit="1" customWidth="1"/>
    <col min="2" max="2" width="23.88671875" style="15" bestFit="1" customWidth="1"/>
    <col min="3" max="3" width="90.21875" style="15" bestFit="1" customWidth="1"/>
    <col min="4" max="4" width="15.88671875" style="15" customWidth="1"/>
    <col min="5" max="16384" width="9.109375" style="15"/>
  </cols>
  <sheetData>
    <row r="1" spans="1:3" x14ac:dyDescent="0.3">
      <c r="A1" s="28" t="s">
        <v>0</v>
      </c>
      <c r="B1" s="28" t="s">
        <v>1</v>
      </c>
      <c r="C1" s="28" t="s">
        <v>319</v>
      </c>
    </row>
    <row r="2" spans="1:3" x14ac:dyDescent="0.3">
      <c r="A2" s="39" t="s">
        <v>507</v>
      </c>
      <c r="B2" s="39" t="s">
        <v>2698</v>
      </c>
      <c r="C2" s="39" t="s">
        <v>2812</v>
      </c>
    </row>
    <row r="3" spans="1:3" x14ac:dyDescent="0.3">
      <c r="A3" s="39" t="s">
        <v>10</v>
      </c>
      <c r="B3" s="39" t="s">
        <v>11</v>
      </c>
      <c r="C3" s="39" t="s">
        <v>275</v>
      </c>
    </row>
    <row r="4" spans="1:3" x14ac:dyDescent="0.3">
      <c r="A4" s="39" t="s">
        <v>1385</v>
      </c>
      <c r="B4" s="39" t="s">
        <v>11</v>
      </c>
      <c r="C4" s="39" t="s">
        <v>275</v>
      </c>
    </row>
    <row r="5" spans="1:3" x14ac:dyDescent="0.3">
      <c r="A5" s="39" t="s">
        <v>1386</v>
      </c>
      <c r="B5" s="39" t="s">
        <v>11</v>
      </c>
      <c r="C5" s="39" t="s">
        <v>275</v>
      </c>
    </row>
    <row r="6" spans="1:3" x14ac:dyDescent="0.3">
      <c r="A6" s="39" t="s">
        <v>1387</v>
      </c>
      <c r="B6" s="39" t="s">
        <v>11</v>
      </c>
      <c r="C6" s="39" t="s">
        <v>275</v>
      </c>
    </row>
    <row r="7" spans="1:3" x14ac:dyDescent="0.3">
      <c r="A7" s="39" t="s">
        <v>16</v>
      </c>
      <c r="B7" s="39" t="s">
        <v>15</v>
      </c>
      <c r="C7" s="39" t="s">
        <v>277</v>
      </c>
    </row>
    <row r="8" spans="1:3" x14ac:dyDescent="0.3">
      <c r="A8" s="39" t="s">
        <v>17</v>
      </c>
      <c r="B8" s="39" t="s">
        <v>15</v>
      </c>
      <c r="C8" s="39" t="s">
        <v>277</v>
      </c>
    </row>
    <row r="9" spans="1:3" x14ac:dyDescent="0.3">
      <c r="A9" s="39" t="s">
        <v>1383</v>
      </c>
      <c r="B9" s="39" t="s">
        <v>15</v>
      </c>
      <c r="C9" s="39" t="s">
        <v>277</v>
      </c>
    </row>
    <row r="10" spans="1:3" x14ac:dyDescent="0.3">
      <c r="A10" s="39" t="s">
        <v>1384</v>
      </c>
      <c r="B10" s="39" t="s">
        <v>15</v>
      </c>
      <c r="C10" s="39" t="s">
        <v>277</v>
      </c>
    </row>
    <row r="11" spans="1:3" x14ac:dyDescent="0.3">
      <c r="A11" s="39" t="s">
        <v>45</v>
      </c>
      <c r="B11" s="39" t="s">
        <v>46</v>
      </c>
      <c r="C11" s="39" t="s">
        <v>280</v>
      </c>
    </row>
    <row r="12" spans="1:3" x14ac:dyDescent="0.3">
      <c r="A12" s="39" t="s">
        <v>47</v>
      </c>
      <c r="B12" s="39" t="s">
        <v>46</v>
      </c>
      <c r="C12" s="39" t="s">
        <v>280</v>
      </c>
    </row>
    <row r="13" spans="1:3" x14ac:dyDescent="0.3">
      <c r="A13" s="39" t="s">
        <v>48</v>
      </c>
      <c r="B13" s="39" t="s">
        <v>46</v>
      </c>
      <c r="C13" s="39" t="s">
        <v>280</v>
      </c>
    </row>
    <row r="14" spans="1:3" x14ac:dyDescent="0.3">
      <c r="A14" s="39" t="s">
        <v>35</v>
      </c>
      <c r="B14" s="39" t="s">
        <v>2699</v>
      </c>
      <c r="C14" s="39" t="s">
        <v>278</v>
      </c>
    </row>
    <row r="15" spans="1:3" x14ac:dyDescent="0.3">
      <c r="A15" s="39" t="s">
        <v>36</v>
      </c>
      <c r="B15" s="39" t="s">
        <v>2699</v>
      </c>
      <c r="C15" s="39" t="s">
        <v>278</v>
      </c>
    </row>
    <row r="16" spans="1:3" x14ac:dyDescent="0.3">
      <c r="A16" s="39" t="s">
        <v>43</v>
      </c>
      <c r="B16" s="39" t="s">
        <v>44</v>
      </c>
      <c r="C16" s="39" t="s">
        <v>2813</v>
      </c>
    </row>
    <row r="17" spans="1:3" x14ac:dyDescent="0.3">
      <c r="A17" s="39" t="s">
        <v>49</v>
      </c>
      <c r="B17" s="39" t="s">
        <v>50</v>
      </c>
      <c r="C17" s="39" t="s">
        <v>281</v>
      </c>
    </row>
    <row r="18" spans="1:3" x14ac:dyDescent="0.3">
      <c r="A18" s="39" t="s">
        <v>18</v>
      </c>
      <c r="B18" s="39" t="s">
        <v>15</v>
      </c>
      <c r="C18" s="39" t="s">
        <v>277</v>
      </c>
    </row>
    <row r="19" spans="1:3" x14ac:dyDescent="0.3">
      <c r="A19" s="39" t="s">
        <v>19</v>
      </c>
      <c r="B19" s="39" t="s">
        <v>15</v>
      </c>
      <c r="C19" s="39" t="s">
        <v>277</v>
      </c>
    </row>
    <row r="20" spans="1:3" x14ac:dyDescent="0.3">
      <c r="A20" s="39" t="s">
        <v>20</v>
      </c>
      <c r="B20" s="39" t="s">
        <v>15</v>
      </c>
      <c r="C20" s="39" t="s">
        <v>277</v>
      </c>
    </row>
    <row r="21" spans="1:3" x14ac:dyDescent="0.3">
      <c r="A21" s="39" t="s">
        <v>21</v>
      </c>
      <c r="B21" s="39" t="s">
        <v>15</v>
      </c>
      <c r="C21" s="39" t="s">
        <v>277</v>
      </c>
    </row>
    <row r="22" spans="1:3" x14ac:dyDescent="0.3">
      <c r="A22" s="39" t="s">
        <v>22</v>
      </c>
      <c r="B22" s="39" t="s">
        <v>15</v>
      </c>
      <c r="C22" s="39" t="s">
        <v>277</v>
      </c>
    </row>
    <row r="23" spans="1:3" x14ac:dyDescent="0.3">
      <c r="A23" s="39" t="s">
        <v>23</v>
      </c>
      <c r="B23" s="39" t="s">
        <v>15</v>
      </c>
      <c r="C23" s="39" t="s">
        <v>277</v>
      </c>
    </row>
    <row r="24" spans="1:3" x14ac:dyDescent="0.3">
      <c r="A24" s="39" t="s">
        <v>24</v>
      </c>
      <c r="B24" s="39" t="s">
        <v>15</v>
      </c>
      <c r="C24" s="39" t="s">
        <v>277</v>
      </c>
    </row>
    <row r="25" spans="1:3" x14ac:dyDescent="0.3">
      <c r="A25" s="39" t="s">
        <v>25</v>
      </c>
      <c r="B25" s="39" t="s">
        <v>15</v>
      </c>
      <c r="C25" s="39" t="s">
        <v>277</v>
      </c>
    </row>
    <row r="26" spans="1:3" x14ac:dyDescent="0.3">
      <c r="A26" s="39" t="s">
        <v>26</v>
      </c>
      <c r="B26" s="39" t="s">
        <v>15</v>
      </c>
      <c r="C26" s="39" t="s">
        <v>277</v>
      </c>
    </row>
    <row r="27" spans="1:3" x14ac:dyDescent="0.3">
      <c r="A27" s="39" t="s">
        <v>27</v>
      </c>
      <c r="B27" s="39" t="s">
        <v>15</v>
      </c>
      <c r="C27" s="39" t="s">
        <v>277</v>
      </c>
    </row>
    <row r="28" spans="1:3" x14ac:dyDescent="0.3">
      <c r="A28" s="39" t="s">
        <v>28</v>
      </c>
      <c r="B28" s="39" t="s">
        <v>15</v>
      </c>
      <c r="C28" s="39" t="s">
        <v>277</v>
      </c>
    </row>
    <row r="29" spans="1:3" x14ac:dyDescent="0.3">
      <c r="A29" s="39" t="s">
        <v>29</v>
      </c>
      <c r="B29" s="39" t="s">
        <v>15</v>
      </c>
      <c r="C29" s="39" t="s">
        <v>277</v>
      </c>
    </row>
    <row r="30" spans="1:3" x14ac:dyDescent="0.3">
      <c r="A30" s="39" t="s">
        <v>30</v>
      </c>
      <c r="B30" s="39" t="s">
        <v>15</v>
      </c>
      <c r="C30" s="39" t="s">
        <v>277</v>
      </c>
    </row>
    <row r="31" spans="1:3" x14ac:dyDescent="0.3">
      <c r="A31" s="39" t="s">
        <v>31</v>
      </c>
      <c r="B31" s="39" t="s">
        <v>15</v>
      </c>
      <c r="C31" s="39" t="s">
        <v>277</v>
      </c>
    </row>
    <row r="32" spans="1:3" x14ac:dyDescent="0.3">
      <c r="A32" s="39" t="s">
        <v>32</v>
      </c>
      <c r="B32" s="39" t="s">
        <v>15</v>
      </c>
      <c r="C32" s="39" t="s">
        <v>277</v>
      </c>
    </row>
    <row r="33" spans="1:3" x14ac:dyDescent="0.3">
      <c r="A33" s="39" t="s">
        <v>33</v>
      </c>
      <c r="B33" s="39" t="s">
        <v>15</v>
      </c>
      <c r="C33" s="39" t="s">
        <v>277</v>
      </c>
    </row>
    <row r="34" spans="1:3" x14ac:dyDescent="0.3">
      <c r="A34" s="39" t="s">
        <v>540</v>
      </c>
      <c r="B34" s="39" t="s">
        <v>15</v>
      </c>
      <c r="C34" s="39" t="s">
        <v>277</v>
      </c>
    </row>
    <row r="35" spans="1:3" x14ac:dyDescent="0.3">
      <c r="A35" s="39" t="s">
        <v>42</v>
      </c>
      <c r="B35" s="39" t="s">
        <v>2700</v>
      </c>
      <c r="C35" s="39" t="s">
        <v>2814</v>
      </c>
    </row>
    <row r="36" spans="1:3" x14ac:dyDescent="0.3">
      <c r="A36" s="39" t="s">
        <v>52</v>
      </c>
      <c r="B36" s="39" t="s">
        <v>53</v>
      </c>
      <c r="C36" s="39" t="s">
        <v>282</v>
      </c>
    </row>
    <row r="37" spans="1:3" x14ac:dyDescent="0.3">
      <c r="A37" s="39" t="s">
        <v>54</v>
      </c>
      <c r="B37" s="39" t="s">
        <v>53</v>
      </c>
      <c r="C37" s="39" t="s">
        <v>282</v>
      </c>
    </row>
    <row r="38" spans="1:3" x14ac:dyDescent="0.3">
      <c r="A38" s="39" t="s">
        <v>55</v>
      </c>
      <c r="B38" s="39" t="s">
        <v>53</v>
      </c>
      <c r="C38" s="39" t="s">
        <v>282</v>
      </c>
    </row>
    <row r="39" spans="1:3" x14ac:dyDescent="0.3">
      <c r="A39" s="39" t="s">
        <v>38</v>
      </c>
      <c r="B39" s="39" t="s">
        <v>37</v>
      </c>
      <c r="C39" s="39" t="s">
        <v>279</v>
      </c>
    </row>
    <row r="40" spans="1:3" x14ac:dyDescent="0.3">
      <c r="A40" s="39" t="s">
        <v>39</v>
      </c>
      <c r="B40" s="39" t="s">
        <v>37</v>
      </c>
      <c r="C40" s="39" t="s">
        <v>279</v>
      </c>
    </row>
    <row r="41" spans="1:3" x14ac:dyDescent="0.3">
      <c r="A41" s="39" t="s">
        <v>40</v>
      </c>
      <c r="B41" s="39" t="s">
        <v>37</v>
      </c>
      <c r="C41" s="39" t="s">
        <v>279</v>
      </c>
    </row>
    <row r="42" spans="1:3" x14ac:dyDescent="0.3">
      <c r="A42" s="39" t="s">
        <v>41</v>
      </c>
      <c r="B42" s="39" t="s">
        <v>37</v>
      </c>
      <c r="C42" s="39" t="s">
        <v>279</v>
      </c>
    </row>
    <row r="43" spans="1:3" x14ac:dyDescent="0.3">
      <c r="A43" s="39" t="s">
        <v>57</v>
      </c>
      <c r="B43" s="39" t="s">
        <v>56</v>
      </c>
      <c r="C43" s="39" t="s">
        <v>283</v>
      </c>
    </row>
    <row r="44" spans="1:3" x14ac:dyDescent="0.3">
      <c r="A44" s="39" t="s">
        <v>58</v>
      </c>
      <c r="B44" s="39" t="s">
        <v>56</v>
      </c>
      <c r="C44" s="39" t="s">
        <v>283</v>
      </c>
    </row>
    <row r="45" spans="1:3" x14ac:dyDescent="0.3">
      <c r="A45" s="39" t="s">
        <v>520</v>
      </c>
      <c r="B45" s="39" t="s">
        <v>15</v>
      </c>
      <c r="C45" s="39" t="s">
        <v>277</v>
      </c>
    </row>
    <row r="46" spans="1:3" x14ac:dyDescent="0.3">
      <c r="A46" s="39" t="s">
        <v>521</v>
      </c>
      <c r="B46" s="39" t="s">
        <v>15</v>
      </c>
      <c r="C46" s="39" t="s">
        <v>277</v>
      </c>
    </row>
    <row r="47" spans="1:3" x14ac:dyDescent="0.3">
      <c r="A47" s="39" t="s">
        <v>2969</v>
      </c>
      <c r="B47" s="39" t="s">
        <v>15</v>
      </c>
      <c r="C47" s="39" t="s">
        <v>277</v>
      </c>
    </row>
    <row r="48" spans="1:3" x14ac:dyDescent="0.3">
      <c r="A48" s="39" t="s">
        <v>1027</v>
      </c>
      <c r="B48" s="39" t="s">
        <v>15</v>
      </c>
      <c r="C48" s="39" t="s">
        <v>277</v>
      </c>
    </row>
    <row r="49" spans="1:3" x14ac:dyDescent="0.3">
      <c r="A49" s="39" t="s">
        <v>1028</v>
      </c>
      <c r="B49" s="39" t="s">
        <v>15</v>
      </c>
      <c r="C49" s="39" t="s">
        <v>277</v>
      </c>
    </row>
    <row r="50" spans="1:3" x14ac:dyDescent="0.3">
      <c r="A50" s="39" t="s">
        <v>1137</v>
      </c>
      <c r="B50" s="39" t="s">
        <v>15</v>
      </c>
      <c r="C50" s="39" t="s">
        <v>277</v>
      </c>
    </row>
    <row r="51" spans="1:3" x14ac:dyDescent="0.3">
      <c r="A51" s="39" t="s">
        <v>1362</v>
      </c>
      <c r="B51" s="39" t="s">
        <v>15</v>
      </c>
      <c r="C51" s="39" t="s">
        <v>277</v>
      </c>
    </row>
    <row r="52" spans="1:3" x14ac:dyDescent="0.3">
      <c r="A52" s="39" t="s">
        <v>522</v>
      </c>
      <c r="B52" s="39" t="s">
        <v>2701</v>
      </c>
      <c r="C52" s="39" t="s">
        <v>2815</v>
      </c>
    </row>
    <row r="53" spans="1:3" x14ac:dyDescent="0.3">
      <c r="A53" s="39" t="s">
        <v>524</v>
      </c>
      <c r="B53" s="39" t="s">
        <v>2701</v>
      </c>
      <c r="C53" s="39" t="s">
        <v>2815</v>
      </c>
    </row>
    <row r="54" spans="1:3" x14ac:dyDescent="0.3">
      <c r="A54" s="39" t="s">
        <v>526</v>
      </c>
      <c r="B54" s="39" t="s">
        <v>2702</v>
      </c>
      <c r="C54" s="39" t="s">
        <v>2816</v>
      </c>
    </row>
    <row r="55" spans="1:3" x14ac:dyDescent="0.3">
      <c r="A55" s="39" t="s">
        <v>527</v>
      </c>
      <c r="B55" s="39" t="s">
        <v>2702</v>
      </c>
      <c r="C55" s="39" t="s">
        <v>2816</v>
      </c>
    </row>
    <row r="56" spans="1:3" x14ac:dyDescent="0.3">
      <c r="A56" s="39" t="s">
        <v>60</v>
      </c>
      <c r="B56" s="39" t="s">
        <v>2703</v>
      </c>
      <c r="C56" s="39" t="s">
        <v>2817</v>
      </c>
    </row>
    <row r="57" spans="1:3" x14ac:dyDescent="0.3">
      <c r="A57" s="39" t="s">
        <v>533</v>
      </c>
      <c r="B57" s="39" t="s">
        <v>2703</v>
      </c>
      <c r="C57" s="39" t="s">
        <v>2817</v>
      </c>
    </row>
    <row r="58" spans="1:3" x14ac:dyDescent="0.3">
      <c r="A58" s="39" t="s">
        <v>543</v>
      </c>
      <c r="B58" s="39" t="s">
        <v>2703</v>
      </c>
      <c r="C58" s="39" t="s">
        <v>2817</v>
      </c>
    </row>
    <row r="59" spans="1:3" x14ac:dyDescent="0.3">
      <c r="A59" s="39" t="s">
        <v>566</v>
      </c>
      <c r="B59" s="39" t="s">
        <v>2703</v>
      </c>
      <c r="C59" s="39" t="s">
        <v>2817</v>
      </c>
    </row>
    <row r="60" spans="1:3" x14ac:dyDescent="0.3">
      <c r="A60" s="39" t="s">
        <v>569</v>
      </c>
      <c r="B60" s="39" t="s">
        <v>2703</v>
      </c>
      <c r="C60" s="39" t="s">
        <v>2817</v>
      </c>
    </row>
    <row r="61" spans="1:3" x14ac:dyDescent="0.3">
      <c r="A61" s="39" t="s">
        <v>579</v>
      </c>
      <c r="B61" s="39" t="s">
        <v>2703</v>
      </c>
      <c r="C61" s="39" t="s">
        <v>2817</v>
      </c>
    </row>
    <row r="62" spans="1:3" x14ac:dyDescent="0.3">
      <c r="A62" s="39" t="s">
        <v>594</v>
      </c>
      <c r="B62" s="39" t="s">
        <v>2703</v>
      </c>
      <c r="C62" s="39" t="s">
        <v>2817</v>
      </c>
    </row>
    <row r="63" spans="1:3" x14ac:dyDescent="0.3">
      <c r="A63" s="39" t="s">
        <v>598</v>
      </c>
      <c r="B63" s="39" t="s">
        <v>2703</v>
      </c>
      <c r="C63" s="39" t="s">
        <v>2817</v>
      </c>
    </row>
    <row r="64" spans="1:3" x14ac:dyDescent="0.3">
      <c r="A64" s="39" t="s">
        <v>607</v>
      </c>
      <c r="B64" s="39" t="s">
        <v>2703</v>
      </c>
      <c r="C64" s="39" t="s">
        <v>2817</v>
      </c>
    </row>
    <row r="65" spans="1:3" x14ac:dyDescent="0.3">
      <c r="A65" s="39" t="s">
        <v>608</v>
      </c>
      <c r="B65" s="39" t="s">
        <v>2703</v>
      </c>
      <c r="C65" s="39" t="s">
        <v>2817</v>
      </c>
    </row>
    <row r="66" spans="1:3" x14ac:dyDescent="0.3">
      <c r="A66" s="39" t="s">
        <v>610</v>
      </c>
      <c r="B66" s="39" t="s">
        <v>2703</v>
      </c>
      <c r="C66" s="39" t="s">
        <v>2817</v>
      </c>
    </row>
    <row r="67" spans="1:3" x14ac:dyDescent="0.3">
      <c r="A67" s="39" t="s">
        <v>616</v>
      </c>
      <c r="B67" s="39" t="s">
        <v>2703</v>
      </c>
      <c r="C67" s="39" t="s">
        <v>2817</v>
      </c>
    </row>
    <row r="68" spans="1:3" x14ac:dyDescent="0.3">
      <c r="A68" s="39" t="s">
        <v>620</v>
      </c>
      <c r="B68" s="39" t="s">
        <v>2703</v>
      </c>
      <c r="C68" s="39" t="s">
        <v>2817</v>
      </c>
    </row>
    <row r="69" spans="1:3" x14ac:dyDescent="0.3">
      <c r="A69" s="39" t="s">
        <v>629</v>
      </c>
      <c r="B69" s="39" t="s">
        <v>2703</v>
      </c>
      <c r="C69" s="39" t="s">
        <v>2817</v>
      </c>
    </row>
    <row r="70" spans="1:3" x14ac:dyDescent="0.3">
      <c r="A70" s="39" t="s">
        <v>630</v>
      </c>
      <c r="B70" s="39" t="s">
        <v>2703</v>
      </c>
      <c r="C70" s="39" t="s">
        <v>2817</v>
      </c>
    </row>
    <row r="71" spans="1:3" x14ac:dyDescent="0.3">
      <c r="A71" s="39" t="s">
        <v>632</v>
      </c>
      <c r="B71" s="39" t="s">
        <v>2703</v>
      </c>
      <c r="C71" s="39" t="s">
        <v>2817</v>
      </c>
    </row>
    <row r="72" spans="1:3" x14ac:dyDescent="0.3">
      <c r="A72" s="39" t="s">
        <v>638</v>
      </c>
      <c r="B72" s="39" t="s">
        <v>2703</v>
      </c>
      <c r="C72" s="39" t="s">
        <v>2817</v>
      </c>
    </row>
    <row r="73" spans="1:3" x14ac:dyDescent="0.3">
      <c r="A73" s="39" t="s">
        <v>642</v>
      </c>
      <c r="B73" s="39" t="s">
        <v>2703</v>
      </c>
      <c r="C73" s="39" t="s">
        <v>2817</v>
      </c>
    </row>
    <row r="74" spans="1:3" x14ac:dyDescent="0.3">
      <c r="A74" s="39" t="s">
        <v>651</v>
      </c>
      <c r="B74" s="39" t="s">
        <v>2703</v>
      </c>
      <c r="C74" s="39" t="s">
        <v>2817</v>
      </c>
    </row>
    <row r="75" spans="1:3" x14ac:dyDescent="0.3">
      <c r="A75" s="39" t="s">
        <v>652</v>
      </c>
      <c r="B75" s="39" t="s">
        <v>2703</v>
      </c>
      <c r="C75" s="39" t="s">
        <v>2817</v>
      </c>
    </row>
    <row r="76" spans="1:3" x14ac:dyDescent="0.3">
      <c r="A76" s="39" t="s">
        <v>654</v>
      </c>
      <c r="B76" s="39" t="s">
        <v>2703</v>
      </c>
      <c r="C76" s="39" t="s">
        <v>2817</v>
      </c>
    </row>
    <row r="77" spans="1:3" x14ac:dyDescent="0.3">
      <c r="A77" s="39" t="s">
        <v>660</v>
      </c>
      <c r="B77" s="39" t="s">
        <v>2703</v>
      </c>
      <c r="C77" s="39" t="s">
        <v>2817</v>
      </c>
    </row>
    <row r="78" spans="1:3" x14ac:dyDescent="0.3">
      <c r="A78" s="39" t="s">
        <v>664</v>
      </c>
      <c r="B78" s="39" t="s">
        <v>2703</v>
      </c>
      <c r="C78" s="39" t="s">
        <v>2817</v>
      </c>
    </row>
    <row r="79" spans="1:3" x14ac:dyDescent="0.3">
      <c r="A79" s="39" t="s">
        <v>667</v>
      </c>
      <c r="B79" s="39" t="s">
        <v>2703</v>
      </c>
      <c r="C79" s="39" t="s">
        <v>2817</v>
      </c>
    </row>
    <row r="80" spans="1:3" x14ac:dyDescent="0.3">
      <c r="A80" s="39" t="s">
        <v>669</v>
      </c>
      <c r="B80" s="39" t="s">
        <v>2703</v>
      </c>
      <c r="C80" s="39" t="s">
        <v>2817</v>
      </c>
    </row>
    <row r="81" spans="1:3" x14ac:dyDescent="0.3">
      <c r="A81" s="39" t="s">
        <v>672</v>
      </c>
      <c r="B81" s="39" t="s">
        <v>2703</v>
      </c>
      <c r="C81" s="39" t="s">
        <v>2817</v>
      </c>
    </row>
    <row r="82" spans="1:3" x14ac:dyDescent="0.3">
      <c r="A82" s="39" t="s">
        <v>679</v>
      </c>
      <c r="B82" s="39" t="s">
        <v>2703</v>
      </c>
      <c r="C82" s="39" t="s">
        <v>2817</v>
      </c>
    </row>
    <row r="83" spans="1:3" x14ac:dyDescent="0.3">
      <c r="A83" s="39" t="s">
        <v>680</v>
      </c>
      <c r="B83" s="39" t="s">
        <v>2703</v>
      </c>
      <c r="C83" s="39" t="s">
        <v>2817</v>
      </c>
    </row>
    <row r="84" spans="1:3" x14ac:dyDescent="0.3">
      <c r="A84" s="39" t="s">
        <v>682</v>
      </c>
      <c r="B84" s="39" t="s">
        <v>2703</v>
      </c>
      <c r="C84" s="39" t="s">
        <v>2817</v>
      </c>
    </row>
    <row r="85" spans="1:3" x14ac:dyDescent="0.3">
      <c r="A85" s="39" t="s">
        <v>704</v>
      </c>
      <c r="B85" s="39" t="s">
        <v>2703</v>
      </c>
      <c r="C85" s="39" t="s">
        <v>2817</v>
      </c>
    </row>
    <row r="86" spans="1:3" x14ac:dyDescent="0.3">
      <c r="A86" s="39" t="s">
        <v>723</v>
      </c>
      <c r="B86" s="39" t="s">
        <v>2703</v>
      </c>
      <c r="C86" s="39" t="s">
        <v>2817</v>
      </c>
    </row>
    <row r="87" spans="1:3" x14ac:dyDescent="0.3">
      <c r="A87" s="39" t="s">
        <v>726</v>
      </c>
      <c r="B87" s="39" t="s">
        <v>2703</v>
      </c>
      <c r="C87" s="39" t="s">
        <v>2817</v>
      </c>
    </row>
    <row r="88" spans="1:3" x14ac:dyDescent="0.3">
      <c r="A88" s="39" t="s">
        <v>738</v>
      </c>
      <c r="B88" s="39" t="s">
        <v>2703</v>
      </c>
      <c r="C88" s="39" t="s">
        <v>2817</v>
      </c>
    </row>
    <row r="89" spans="1:3" x14ac:dyDescent="0.3">
      <c r="A89" s="39" t="s">
        <v>753</v>
      </c>
      <c r="B89" s="39" t="s">
        <v>2703</v>
      </c>
      <c r="C89" s="39" t="s">
        <v>2817</v>
      </c>
    </row>
    <row r="90" spans="1:3" x14ac:dyDescent="0.3">
      <c r="A90" s="39" t="s">
        <v>757</v>
      </c>
      <c r="B90" s="39" t="s">
        <v>2703</v>
      </c>
      <c r="C90" s="39" t="s">
        <v>2817</v>
      </c>
    </row>
    <row r="91" spans="1:3" x14ac:dyDescent="0.3">
      <c r="A91" s="39" t="s">
        <v>766</v>
      </c>
      <c r="B91" s="39" t="s">
        <v>2703</v>
      </c>
      <c r="C91" s="39" t="s">
        <v>2817</v>
      </c>
    </row>
    <row r="92" spans="1:3" x14ac:dyDescent="0.3">
      <c r="A92" s="39" t="s">
        <v>767</v>
      </c>
      <c r="B92" s="39" t="s">
        <v>2703</v>
      </c>
      <c r="C92" s="39" t="s">
        <v>2817</v>
      </c>
    </row>
    <row r="93" spans="1:3" x14ac:dyDescent="0.3">
      <c r="A93" s="39" t="s">
        <v>769</v>
      </c>
      <c r="B93" s="39" t="s">
        <v>2703</v>
      </c>
      <c r="C93" s="39" t="s">
        <v>2817</v>
      </c>
    </row>
    <row r="94" spans="1:3" x14ac:dyDescent="0.3">
      <c r="A94" s="39" t="s">
        <v>775</v>
      </c>
      <c r="B94" s="39" t="s">
        <v>2703</v>
      </c>
      <c r="C94" s="39" t="s">
        <v>2817</v>
      </c>
    </row>
    <row r="95" spans="1:3" x14ac:dyDescent="0.3">
      <c r="A95" s="39" t="s">
        <v>779</v>
      </c>
      <c r="B95" s="39" t="s">
        <v>2703</v>
      </c>
      <c r="C95" s="39" t="s">
        <v>2817</v>
      </c>
    </row>
    <row r="96" spans="1:3" x14ac:dyDescent="0.3">
      <c r="A96" s="39" t="s">
        <v>788</v>
      </c>
      <c r="B96" s="39" t="s">
        <v>2703</v>
      </c>
      <c r="C96" s="39" t="s">
        <v>2817</v>
      </c>
    </row>
    <row r="97" spans="1:3" x14ac:dyDescent="0.3">
      <c r="A97" s="39" t="s">
        <v>789</v>
      </c>
      <c r="B97" s="39" t="s">
        <v>2703</v>
      </c>
      <c r="C97" s="39" t="s">
        <v>2817</v>
      </c>
    </row>
    <row r="98" spans="1:3" x14ac:dyDescent="0.3">
      <c r="A98" s="39" t="s">
        <v>791</v>
      </c>
      <c r="B98" s="39" t="s">
        <v>2703</v>
      </c>
      <c r="C98" s="39" t="s">
        <v>2817</v>
      </c>
    </row>
    <row r="99" spans="1:3" x14ac:dyDescent="0.3">
      <c r="A99" s="39" t="s">
        <v>797</v>
      </c>
      <c r="B99" s="39" t="s">
        <v>2703</v>
      </c>
      <c r="C99" s="39" t="s">
        <v>2817</v>
      </c>
    </row>
    <row r="100" spans="1:3" x14ac:dyDescent="0.3">
      <c r="A100" s="39" t="s">
        <v>801</v>
      </c>
      <c r="B100" s="39" t="s">
        <v>2703</v>
      </c>
      <c r="C100" s="39" t="s">
        <v>2817</v>
      </c>
    </row>
    <row r="101" spans="1:3" x14ac:dyDescent="0.3">
      <c r="A101" s="39" t="s">
        <v>807</v>
      </c>
      <c r="B101" s="39" t="s">
        <v>2703</v>
      </c>
      <c r="C101" s="39" t="s">
        <v>2817</v>
      </c>
    </row>
    <row r="102" spans="1:3" x14ac:dyDescent="0.3">
      <c r="A102" s="39" t="s">
        <v>808</v>
      </c>
      <c r="B102" s="39" t="s">
        <v>2703</v>
      </c>
      <c r="C102" s="39" t="s">
        <v>2817</v>
      </c>
    </row>
    <row r="103" spans="1:3" x14ac:dyDescent="0.3">
      <c r="A103" s="39" t="s">
        <v>811</v>
      </c>
      <c r="B103" s="39" t="s">
        <v>2703</v>
      </c>
      <c r="C103" s="39" t="s">
        <v>2817</v>
      </c>
    </row>
    <row r="104" spans="1:3" x14ac:dyDescent="0.3">
      <c r="A104" s="39" t="s">
        <v>817</v>
      </c>
      <c r="B104" s="39" t="s">
        <v>2703</v>
      </c>
      <c r="C104" s="39" t="s">
        <v>2817</v>
      </c>
    </row>
    <row r="105" spans="1:3" x14ac:dyDescent="0.3">
      <c r="A105" s="39" t="s">
        <v>821</v>
      </c>
      <c r="B105" s="39" t="s">
        <v>2703</v>
      </c>
      <c r="C105" s="39" t="s">
        <v>2817</v>
      </c>
    </row>
    <row r="106" spans="1:3" x14ac:dyDescent="0.3">
      <c r="A106" s="39" t="s">
        <v>827</v>
      </c>
      <c r="B106" s="39" t="s">
        <v>2703</v>
      </c>
      <c r="C106" s="39" t="s">
        <v>2817</v>
      </c>
    </row>
    <row r="107" spans="1:3" x14ac:dyDescent="0.3">
      <c r="A107" s="39" t="s">
        <v>828</v>
      </c>
      <c r="B107" s="39" t="s">
        <v>2703</v>
      </c>
      <c r="C107" s="39" t="s">
        <v>2817</v>
      </c>
    </row>
    <row r="108" spans="1:3" x14ac:dyDescent="0.3">
      <c r="A108" s="39" t="s">
        <v>831</v>
      </c>
      <c r="B108" s="39" t="s">
        <v>2703</v>
      </c>
      <c r="C108" s="39" t="s">
        <v>2817</v>
      </c>
    </row>
    <row r="109" spans="1:3" x14ac:dyDescent="0.3">
      <c r="A109" s="39" t="s">
        <v>834</v>
      </c>
      <c r="B109" s="39" t="s">
        <v>2703</v>
      </c>
      <c r="C109" s="39" t="s">
        <v>2817</v>
      </c>
    </row>
    <row r="110" spans="1:3" x14ac:dyDescent="0.3">
      <c r="A110" s="39" t="s">
        <v>839</v>
      </c>
      <c r="B110" s="39" t="s">
        <v>2703</v>
      </c>
      <c r="C110" s="39" t="s">
        <v>2817</v>
      </c>
    </row>
    <row r="111" spans="1:3" x14ac:dyDescent="0.3">
      <c r="A111" s="39" t="s">
        <v>899</v>
      </c>
      <c r="B111" s="39" t="s">
        <v>2703</v>
      </c>
      <c r="C111" s="39" t="s">
        <v>2817</v>
      </c>
    </row>
    <row r="112" spans="1:3" x14ac:dyDescent="0.3">
      <c r="A112" s="39" t="s">
        <v>905</v>
      </c>
      <c r="B112" s="39" t="s">
        <v>2703</v>
      </c>
      <c r="C112" s="39" t="s">
        <v>2817</v>
      </c>
    </row>
    <row r="113" spans="1:3" x14ac:dyDescent="0.3">
      <c r="A113" s="39" t="s">
        <v>909</v>
      </c>
      <c r="B113" s="39" t="s">
        <v>2703</v>
      </c>
      <c r="C113" s="39" t="s">
        <v>2817</v>
      </c>
    </row>
    <row r="114" spans="1:3" x14ac:dyDescent="0.3">
      <c r="A114" s="39" t="s">
        <v>915</v>
      </c>
      <c r="B114" s="39" t="s">
        <v>2703</v>
      </c>
      <c r="C114" s="39" t="s">
        <v>2817</v>
      </c>
    </row>
    <row r="115" spans="1:3" x14ac:dyDescent="0.3">
      <c r="A115" s="39" t="s">
        <v>919</v>
      </c>
      <c r="B115" s="39" t="s">
        <v>2703</v>
      </c>
      <c r="C115" s="39" t="s">
        <v>2817</v>
      </c>
    </row>
    <row r="116" spans="1:3" x14ac:dyDescent="0.3">
      <c r="A116" s="39" t="s">
        <v>925</v>
      </c>
      <c r="B116" s="39" t="s">
        <v>2703</v>
      </c>
      <c r="C116" s="39" t="s">
        <v>2817</v>
      </c>
    </row>
    <row r="117" spans="1:3" x14ac:dyDescent="0.3">
      <c r="A117" s="39" t="s">
        <v>929</v>
      </c>
      <c r="B117" s="39" t="s">
        <v>2703</v>
      </c>
      <c r="C117" s="39" t="s">
        <v>2817</v>
      </c>
    </row>
    <row r="118" spans="1:3" x14ac:dyDescent="0.3">
      <c r="A118" s="39" t="s">
        <v>935</v>
      </c>
      <c r="B118" s="39" t="s">
        <v>2703</v>
      </c>
      <c r="C118" s="39" t="s">
        <v>2817</v>
      </c>
    </row>
    <row r="119" spans="1:3" x14ac:dyDescent="0.3">
      <c r="A119" s="39" t="s">
        <v>64</v>
      </c>
      <c r="B119" s="39" t="s">
        <v>15</v>
      </c>
      <c r="C119" s="39" t="s">
        <v>2818</v>
      </c>
    </row>
    <row r="120" spans="1:3" x14ac:dyDescent="0.3">
      <c r="A120" s="39" t="s">
        <v>537</v>
      </c>
      <c r="B120" s="39" t="s">
        <v>15</v>
      </c>
      <c r="C120" s="39" t="s">
        <v>2818</v>
      </c>
    </row>
    <row r="121" spans="1:3" x14ac:dyDescent="0.3">
      <c r="A121" s="39" t="s">
        <v>862</v>
      </c>
      <c r="B121" s="39" t="s">
        <v>15</v>
      </c>
      <c r="C121" s="39" t="s">
        <v>2818</v>
      </c>
    </row>
    <row r="122" spans="1:3" x14ac:dyDescent="0.3">
      <c r="A122" s="39" t="s">
        <v>874</v>
      </c>
      <c r="B122" s="39" t="s">
        <v>15</v>
      </c>
      <c r="C122" s="39" t="s">
        <v>2818</v>
      </c>
    </row>
    <row r="123" spans="1:3" x14ac:dyDescent="0.3">
      <c r="A123" s="39" t="s">
        <v>881</v>
      </c>
      <c r="B123" s="39" t="s">
        <v>15</v>
      </c>
      <c r="C123" s="39" t="s">
        <v>2818</v>
      </c>
    </row>
    <row r="124" spans="1:3" x14ac:dyDescent="0.3">
      <c r="A124" s="39" t="s">
        <v>893</v>
      </c>
      <c r="B124" s="39" t="s">
        <v>15</v>
      </c>
      <c r="C124" s="39" t="s">
        <v>2818</v>
      </c>
    </row>
    <row r="125" spans="1:3" x14ac:dyDescent="0.3">
      <c r="A125" s="39" t="s">
        <v>65</v>
      </c>
      <c r="B125" s="39" t="s">
        <v>14</v>
      </c>
      <c r="C125" s="39" t="s">
        <v>3072</v>
      </c>
    </row>
    <row r="126" spans="1:3" x14ac:dyDescent="0.3">
      <c r="A126" s="39" t="s">
        <v>545</v>
      </c>
      <c r="B126" s="39" t="s">
        <v>14</v>
      </c>
      <c r="C126" s="39" t="s">
        <v>3072</v>
      </c>
    </row>
    <row r="127" spans="1:3" x14ac:dyDescent="0.3">
      <c r="A127" s="39" t="s">
        <v>591</v>
      </c>
      <c r="B127" s="39" t="s">
        <v>14</v>
      </c>
      <c r="C127" s="39" t="s">
        <v>3072</v>
      </c>
    </row>
    <row r="128" spans="1:3" x14ac:dyDescent="0.3">
      <c r="A128" s="39" t="s">
        <v>600</v>
      </c>
      <c r="B128" s="39" t="s">
        <v>14</v>
      </c>
      <c r="C128" s="39" t="s">
        <v>3072</v>
      </c>
    </row>
    <row r="129" spans="1:3" x14ac:dyDescent="0.3">
      <c r="A129" s="39" t="s">
        <v>612</v>
      </c>
      <c r="B129" s="39" t="s">
        <v>14</v>
      </c>
      <c r="C129" s="39" t="s">
        <v>3072</v>
      </c>
    </row>
    <row r="130" spans="1:3" x14ac:dyDescent="0.3">
      <c r="A130" s="39" t="s">
        <v>613</v>
      </c>
      <c r="B130" s="39" t="s">
        <v>14</v>
      </c>
      <c r="C130" s="39" t="s">
        <v>3072</v>
      </c>
    </row>
    <row r="131" spans="1:3" x14ac:dyDescent="0.3">
      <c r="A131" s="39" t="s">
        <v>622</v>
      </c>
      <c r="B131" s="39" t="s">
        <v>14</v>
      </c>
      <c r="C131" s="39" t="s">
        <v>3072</v>
      </c>
    </row>
    <row r="132" spans="1:3" x14ac:dyDescent="0.3">
      <c r="A132" s="39" t="s">
        <v>634</v>
      </c>
      <c r="B132" s="39" t="s">
        <v>14</v>
      </c>
      <c r="C132" s="39" t="s">
        <v>3072</v>
      </c>
    </row>
    <row r="133" spans="1:3" x14ac:dyDescent="0.3">
      <c r="A133" s="39" t="s">
        <v>635</v>
      </c>
      <c r="B133" s="39" t="s">
        <v>14</v>
      </c>
      <c r="C133" s="39" t="s">
        <v>3072</v>
      </c>
    </row>
    <row r="134" spans="1:3" x14ac:dyDescent="0.3">
      <c r="A134" s="39" t="s">
        <v>644</v>
      </c>
      <c r="B134" s="39" t="s">
        <v>14</v>
      </c>
      <c r="C134" s="39" t="s">
        <v>3072</v>
      </c>
    </row>
    <row r="135" spans="1:3" x14ac:dyDescent="0.3">
      <c r="A135" s="39" t="s">
        <v>656</v>
      </c>
      <c r="B135" s="39" t="s">
        <v>14</v>
      </c>
      <c r="C135" s="39" t="s">
        <v>3072</v>
      </c>
    </row>
    <row r="136" spans="1:3" x14ac:dyDescent="0.3">
      <c r="A136" s="39" t="s">
        <v>657</v>
      </c>
      <c r="B136" s="39" t="s">
        <v>14</v>
      </c>
      <c r="C136" s="39" t="s">
        <v>3072</v>
      </c>
    </row>
    <row r="137" spans="1:3" x14ac:dyDescent="0.3">
      <c r="A137" s="39" t="s">
        <v>666</v>
      </c>
      <c r="B137" s="39" t="s">
        <v>14</v>
      </c>
      <c r="C137" s="39" t="s">
        <v>3072</v>
      </c>
    </row>
    <row r="138" spans="1:3" x14ac:dyDescent="0.3">
      <c r="A138" s="39" t="s">
        <v>674</v>
      </c>
      <c r="B138" s="39" t="s">
        <v>14</v>
      </c>
      <c r="C138" s="39" t="s">
        <v>3072</v>
      </c>
    </row>
    <row r="139" spans="1:3" x14ac:dyDescent="0.3">
      <c r="A139" s="39" t="s">
        <v>706</v>
      </c>
      <c r="B139" s="39" t="s">
        <v>14</v>
      </c>
      <c r="C139" s="39" t="s">
        <v>3072</v>
      </c>
    </row>
    <row r="140" spans="1:3" x14ac:dyDescent="0.3">
      <c r="A140" s="39" t="s">
        <v>725</v>
      </c>
      <c r="B140" s="39" t="s">
        <v>14</v>
      </c>
      <c r="C140" s="39" t="s">
        <v>3072</v>
      </c>
    </row>
    <row r="141" spans="1:3" x14ac:dyDescent="0.3">
      <c r="A141" s="39" t="s">
        <v>750</v>
      </c>
      <c r="B141" s="39" t="s">
        <v>14</v>
      </c>
      <c r="C141" s="39" t="s">
        <v>3072</v>
      </c>
    </row>
    <row r="142" spans="1:3" x14ac:dyDescent="0.3">
      <c r="A142" s="39" t="s">
        <v>759</v>
      </c>
      <c r="B142" s="39" t="s">
        <v>14</v>
      </c>
      <c r="C142" s="39" t="s">
        <v>3072</v>
      </c>
    </row>
    <row r="143" spans="1:3" x14ac:dyDescent="0.3">
      <c r="A143" s="39" t="s">
        <v>771</v>
      </c>
      <c r="B143" s="39" t="s">
        <v>14</v>
      </c>
      <c r="C143" s="39" t="s">
        <v>3072</v>
      </c>
    </row>
    <row r="144" spans="1:3" x14ac:dyDescent="0.3">
      <c r="A144" s="39" t="s">
        <v>772</v>
      </c>
      <c r="B144" s="39" t="s">
        <v>14</v>
      </c>
      <c r="C144" s="39" t="s">
        <v>3072</v>
      </c>
    </row>
    <row r="145" spans="1:3" x14ac:dyDescent="0.3">
      <c r="A145" s="39" t="s">
        <v>781</v>
      </c>
      <c r="B145" s="39" t="s">
        <v>14</v>
      </c>
      <c r="C145" s="39" t="s">
        <v>3072</v>
      </c>
    </row>
    <row r="146" spans="1:3" x14ac:dyDescent="0.3">
      <c r="A146" s="39" t="s">
        <v>793</v>
      </c>
      <c r="B146" s="39" t="s">
        <v>14</v>
      </c>
      <c r="C146" s="39" t="s">
        <v>3072</v>
      </c>
    </row>
    <row r="147" spans="1:3" x14ac:dyDescent="0.3">
      <c r="A147" s="39" t="s">
        <v>794</v>
      </c>
      <c r="B147" s="39" t="s">
        <v>14</v>
      </c>
      <c r="C147" s="39" t="s">
        <v>3072</v>
      </c>
    </row>
    <row r="148" spans="1:3" x14ac:dyDescent="0.3">
      <c r="A148" s="39" t="s">
        <v>803</v>
      </c>
      <c r="B148" s="39" t="s">
        <v>14</v>
      </c>
      <c r="C148" s="39" t="s">
        <v>3072</v>
      </c>
    </row>
    <row r="149" spans="1:3" x14ac:dyDescent="0.3">
      <c r="A149" s="39" t="s">
        <v>813</v>
      </c>
      <c r="B149" s="39" t="s">
        <v>14</v>
      </c>
      <c r="C149" s="39" t="s">
        <v>3072</v>
      </c>
    </row>
    <row r="150" spans="1:3" x14ac:dyDescent="0.3">
      <c r="A150" s="39" t="s">
        <v>814</v>
      </c>
      <c r="B150" s="39" t="s">
        <v>14</v>
      </c>
      <c r="C150" s="39" t="s">
        <v>3072</v>
      </c>
    </row>
    <row r="151" spans="1:3" x14ac:dyDescent="0.3">
      <c r="A151" s="39" t="s">
        <v>823</v>
      </c>
      <c r="B151" s="39" t="s">
        <v>14</v>
      </c>
      <c r="C151" s="39" t="s">
        <v>3072</v>
      </c>
    </row>
    <row r="152" spans="1:3" x14ac:dyDescent="0.3">
      <c r="A152" s="39" t="s">
        <v>833</v>
      </c>
      <c r="B152" s="39" t="s">
        <v>14</v>
      </c>
      <c r="C152" s="39" t="s">
        <v>3072</v>
      </c>
    </row>
    <row r="153" spans="1:3" x14ac:dyDescent="0.3">
      <c r="A153" s="39" t="s">
        <v>897</v>
      </c>
      <c r="B153" s="39" t="s">
        <v>14</v>
      </c>
      <c r="C153" s="39" t="s">
        <v>3072</v>
      </c>
    </row>
    <row r="154" spans="1:3" x14ac:dyDescent="0.3">
      <c r="A154" s="39" t="s">
        <v>907</v>
      </c>
      <c r="B154" s="39" t="s">
        <v>14</v>
      </c>
      <c r="C154" s="39" t="s">
        <v>3072</v>
      </c>
    </row>
    <row r="155" spans="1:3" x14ac:dyDescent="0.3">
      <c r="A155" s="39" t="s">
        <v>917</v>
      </c>
      <c r="B155" s="39" t="s">
        <v>14</v>
      </c>
      <c r="C155" s="39" t="s">
        <v>3072</v>
      </c>
    </row>
    <row r="156" spans="1:3" x14ac:dyDescent="0.3">
      <c r="A156" s="39" t="s">
        <v>927</v>
      </c>
      <c r="B156" s="39" t="s">
        <v>14</v>
      </c>
      <c r="C156" s="39" t="s">
        <v>3072</v>
      </c>
    </row>
    <row r="157" spans="1:3" x14ac:dyDescent="0.3">
      <c r="A157" s="39" t="s">
        <v>61</v>
      </c>
      <c r="B157" s="39" t="s">
        <v>15</v>
      </c>
      <c r="C157" s="39" t="s">
        <v>284</v>
      </c>
    </row>
    <row r="158" spans="1:3" x14ac:dyDescent="0.3">
      <c r="A158" s="39" t="s">
        <v>62</v>
      </c>
      <c r="B158" s="39" t="s">
        <v>15</v>
      </c>
      <c r="C158" s="39" t="s">
        <v>284</v>
      </c>
    </row>
    <row r="159" spans="1:3" x14ac:dyDescent="0.3">
      <c r="A159" s="39" t="s">
        <v>63</v>
      </c>
      <c r="B159" s="39" t="s">
        <v>59</v>
      </c>
      <c r="C159" s="39" t="s">
        <v>284</v>
      </c>
    </row>
    <row r="160" spans="1:3" x14ac:dyDescent="0.3">
      <c r="A160" s="39" t="s">
        <v>34</v>
      </c>
      <c r="B160" s="39" t="s">
        <v>2704</v>
      </c>
      <c r="C160" s="39" t="s">
        <v>2819</v>
      </c>
    </row>
    <row r="161" spans="1:3" x14ac:dyDescent="0.3">
      <c r="A161" s="39" t="s">
        <v>541</v>
      </c>
      <c r="B161" s="39" t="s">
        <v>2705</v>
      </c>
      <c r="C161" s="39" t="s">
        <v>2820</v>
      </c>
    </row>
    <row r="162" spans="1:3" x14ac:dyDescent="0.3">
      <c r="A162" s="39" t="s">
        <v>548</v>
      </c>
      <c r="B162" s="39" t="s">
        <v>2705</v>
      </c>
      <c r="C162" s="39" t="s">
        <v>2820</v>
      </c>
    </row>
    <row r="163" spans="1:3" x14ac:dyDescent="0.3">
      <c r="A163" s="39" t="s">
        <v>588</v>
      </c>
      <c r="B163" s="39" t="s">
        <v>2705</v>
      </c>
      <c r="C163" s="39" t="s">
        <v>2820</v>
      </c>
    </row>
    <row r="164" spans="1:3" x14ac:dyDescent="0.3">
      <c r="A164" s="39" t="s">
        <v>700</v>
      </c>
      <c r="B164" s="39" t="s">
        <v>2705</v>
      </c>
      <c r="C164" s="39" t="s">
        <v>2820</v>
      </c>
    </row>
    <row r="165" spans="1:3" x14ac:dyDescent="0.3">
      <c r="A165" s="39" t="s">
        <v>707</v>
      </c>
      <c r="B165" s="39" t="s">
        <v>2705</v>
      </c>
      <c r="C165" s="39" t="s">
        <v>2820</v>
      </c>
    </row>
    <row r="166" spans="1:3" x14ac:dyDescent="0.3">
      <c r="A166" s="39" t="s">
        <v>747</v>
      </c>
      <c r="B166" s="39" t="s">
        <v>2705</v>
      </c>
      <c r="C166" s="39" t="s">
        <v>2820</v>
      </c>
    </row>
    <row r="167" spans="1:3" x14ac:dyDescent="0.3">
      <c r="A167" s="39" t="s">
        <v>546</v>
      </c>
      <c r="B167" s="39" t="s">
        <v>2706</v>
      </c>
      <c r="C167" s="39" t="s">
        <v>2821</v>
      </c>
    </row>
    <row r="168" spans="1:3" x14ac:dyDescent="0.3">
      <c r="A168" s="39" t="s">
        <v>562</v>
      </c>
      <c r="B168" s="39" t="s">
        <v>2706</v>
      </c>
      <c r="C168" s="39" t="s">
        <v>2821</v>
      </c>
    </row>
    <row r="169" spans="1:3" x14ac:dyDescent="0.3">
      <c r="A169" s="39" t="s">
        <v>595</v>
      </c>
      <c r="B169" s="39" t="s">
        <v>2706</v>
      </c>
      <c r="C169" s="39" t="s">
        <v>2821</v>
      </c>
    </row>
    <row r="170" spans="1:3" x14ac:dyDescent="0.3">
      <c r="A170" s="39" t="s">
        <v>596</v>
      </c>
      <c r="B170" s="39" t="s">
        <v>2706</v>
      </c>
      <c r="C170" s="39" t="s">
        <v>2821</v>
      </c>
    </row>
    <row r="171" spans="1:3" x14ac:dyDescent="0.3">
      <c r="A171" s="39" t="s">
        <v>601</v>
      </c>
      <c r="B171" s="39" t="s">
        <v>2706</v>
      </c>
      <c r="C171" s="39" t="s">
        <v>2821</v>
      </c>
    </row>
    <row r="172" spans="1:3" x14ac:dyDescent="0.3">
      <c r="A172" s="39" t="s">
        <v>609</v>
      </c>
      <c r="B172" s="39" t="s">
        <v>2706</v>
      </c>
      <c r="C172" s="39" t="s">
        <v>2821</v>
      </c>
    </row>
    <row r="173" spans="1:3" x14ac:dyDescent="0.3">
      <c r="A173" s="39" t="s">
        <v>617</v>
      </c>
      <c r="B173" s="39" t="s">
        <v>2706</v>
      </c>
      <c r="C173" s="39" t="s">
        <v>2821</v>
      </c>
    </row>
    <row r="174" spans="1:3" x14ac:dyDescent="0.3">
      <c r="A174" s="39" t="s">
        <v>618</v>
      </c>
      <c r="B174" s="39" t="s">
        <v>2706</v>
      </c>
      <c r="C174" s="39" t="s">
        <v>2821</v>
      </c>
    </row>
    <row r="175" spans="1:3" x14ac:dyDescent="0.3">
      <c r="A175" s="39" t="s">
        <v>626</v>
      </c>
      <c r="B175" s="39" t="s">
        <v>2706</v>
      </c>
      <c r="C175" s="39" t="s">
        <v>2821</v>
      </c>
    </row>
    <row r="176" spans="1:3" x14ac:dyDescent="0.3">
      <c r="A176" s="39" t="s">
        <v>631</v>
      </c>
      <c r="B176" s="39" t="s">
        <v>2706</v>
      </c>
      <c r="C176" s="39" t="s">
        <v>2821</v>
      </c>
    </row>
    <row r="177" spans="1:3" x14ac:dyDescent="0.3">
      <c r="A177" s="39" t="s">
        <v>639</v>
      </c>
      <c r="B177" s="39" t="s">
        <v>2706</v>
      </c>
      <c r="C177" s="39" t="s">
        <v>2821</v>
      </c>
    </row>
    <row r="178" spans="1:3" x14ac:dyDescent="0.3">
      <c r="A178" s="39" t="s">
        <v>640</v>
      </c>
      <c r="B178" s="39" t="s">
        <v>2706</v>
      </c>
      <c r="C178" s="39" t="s">
        <v>2821</v>
      </c>
    </row>
    <row r="179" spans="1:3" x14ac:dyDescent="0.3">
      <c r="A179" s="39" t="s">
        <v>653</v>
      </c>
      <c r="B179" s="39" t="s">
        <v>2706</v>
      </c>
      <c r="C179" s="39" t="s">
        <v>2821</v>
      </c>
    </row>
    <row r="180" spans="1:3" x14ac:dyDescent="0.3">
      <c r="A180" s="39" t="s">
        <v>661</v>
      </c>
      <c r="B180" s="39" t="s">
        <v>2706</v>
      </c>
      <c r="C180" s="39" t="s">
        <v>2821</v>
      </c>
    </row>
    <row r="181" spans="1:3" x14ac:dyDescent="0.3">
      <c r="A181" s="39" t="s">
        <v>662</v>
      </c>
      <c r="B181" s="39" t="s">
        <v>2706</v>
      </c>
      <c r="C181" s="39" t="s">
        <v>2821</v>
      </c>
    </row>
    <row r="182" spans="1:3" x14ac:dyDescent="0.3">
      <c r="A182" s="39" t="s">
        <v>671</v>
      </c>
      <c r="B182" s="39" t="s">
        <v>2706</v>
      </c>
      <c r="C182" s="39" t="s">
        <v>2821</v>
      </c>
    </row>
    <row r="183" spans="1:3" x14ac:dyDescent="0.3">
      <c r="A183" s="39" t="s">
        <v>684</v>
      </c>
      <c r="B183" s="39" t="s">
        <v>2706</v>
      </c>
      <c r="C183" s="39" t="s">
        <v>2821</v>
      </c>
    </row>
    <row r="184" spans="1:3" x14ac:dyDescent="0.3">
      <c r="A184" s="39" t="s">
        <v>686</v>
      </c>
      <c r="B184" s="39" t="s">
        <v>2706</v>
      </c>
      <c r="C184" s="39" t="s">
        <v>2821</v>
      </c>
    </row>
    <row r="185" spans="1:3" x14ac:dyDescent="0.3">
      <c r="A185" s="39" t="s">
        <v>688</v>
      </c>
      <c r="B185" s="39" t="s">
        <v>2706</v>
      </c>
      <c r="C185" s="39" t="s">
        <v>2821</v>
      </c>
    </row>
    <row r="186" spans="1:3" x14ac:dyDescent="0.3">
      <c r="A186" s="39" t="s">
        <v>690</v>
      </c>
      <c r="B186" s="39" t="s">
        <v>2706</v>
      </c>
      <c r="C186" s="39" t="s">
        <v>2821</v>
      </c>
    </row>
    <row r="187" spans="1:3" x14ac:dyDescent="0.3">
      <c r="A187" s="39" t="s">
        <v>692</v>
      </c>
      <c r="B187" s="39" t="s">
        <v>2706</v>
      </c>
      <c r="C187" s="39" t="s">
        <v>2821</v>
      </c>
    </row>
    <row r="188" spans="1:3" x14ac:dyDescent="0.3">
      <c r="A188" s="39" t="s">
        <v>694</v>
      </c>
      <c r="B188" s="39" t="s">
        <v>2706</v>
      </c>
      <c r="C188" s="39" t="s">
        <v>2821</v>
      </c>
    </row>
    <row r="189" spans="1:3" x14ac:dyDescent="0.3">
      <c r="A189" s="39" t="s">
        <v>696</v>
      </c>
      <c r="B189" s="39" t="s">
        <v>2706</v>
      </c>
      <c r="C189" s="39" t="s">
        <v>2821</v>
      </c>
    </row>
    <row r="190" spans="1:3" x14ac:dyDescent="0.3">
      <c r="A190" s="39" t="s">
        <v>698</v>
      </c>
      <c r="B190" s="39" t="s">
        <v>2706</v>
      </c>
      <c r="C190" s="39" t="s">
        <v>2821</v>
      </c>
    </row>
    <row r="191" spans="1:3" x14ac:dyDescent="0.3">
      <c r="A191" s="39" t="s">
        <v>702</v>
      </c>
      <c r="B191" s="39" t="s">
        <v>2706</v>
      </c>
      <c r="C191" s="39" t="s">
        <v>2821</v>
      </c>
    </row>
    <row r="192" spans="1:3" x14ac:dyDescent="0.3">
      <c r="A192" s="39" t="s">
        <v>721</v>
      </c>
      <c r="B192" s="39" t="s">
        <v>2706</v>
      </c>
      <c r="C192" s="39" t="s">
        <v>2821</v>
      </c>
    </row>
    <row r="193" spans="1:3" x14ac:dyDescent="0.3">
      <c r="A193" s="39" t="s">
        <v>754</v>
      </c>
      <c r="B193" s="39" t="s">
        <v>2706</v>
      </c>
      <c r="C193" s="39" t="s">
        <v>2821</v>
      </c>
    </row>
    <row r="194" spans="1:3" x14ac:dyDescent="0.3">
      <c r="A194" s="39" t="s">
        <v>755</v>
      </c>
      <c r="B194" s="39" t="s">
        <v>2706</v>
      </c>
      <c r="C194" s="39" t="s">
        <v>2821</v>
      </c>
    </row>
    <row r="195" spans="1:3" x14ac:dyDescent="0.3">
      <c r="A195" s="39" t="s">
        <v>760</v>
      </c>
      <c r="B195" s="39" t="s">
        <v>2706</v>
      </c>
      <c r="C195" s="39" t="s">
        <v>2821</v>
      </c>
    </row>
    <row r="196" spans="1:3" x14ac:dyDescent="0.3">
      <c r="A196" s="39" t="s">
        <v>768</v>
      </c>
      <c r="B196" s="39" t="s">
        <v>2706</v>
      </c>
      <c r="C196" s="39" t="s">
        <v>2821</v>
      </c>
    </row>
    <row r="197" spans="1:3" x14ac:dyDescent="0.3">
      <c r="A197" s="39" t="s">
        <v>776</v>
      </c>
      <c r="B197" s="39" t="s">
        <v>2706</v>
      </c>
      <c r="C197" s="39" t="s">
        <v>2821</v>
      </c>
    </row>
    <row r="198" spans="1:3" x14ac:dyDescent="0.3">
      <c r="A198" s="39" t="s">
        <v>777</v>
      </c>
      <c r="B198" s="39" t="s">
        <v>2706</v>
      </c>
      <c r="C198" s="39" t="s">
        <v>2821</v>
      </c>
    </row>
    <row r="199" spans="1:3" x14ac:dyDescent="0.3">
      <c r="A199" s="39" t="s">
        <v>782</v>
      </c>
      <c r="B199" s="39" t="s">
        <v>2706</v>
      </c>
      <c r="C199" s="39" t="s">
        <v>2821</v>
      </c>
    </row>
    <row r="200" spans="1:3" x14ac:dyDescent="0.3">
      <c r="A200" s="39" t="s">
        <v>790</v>
      </c>
      <c r="B200" s="39" t="s">
        <v>2706</v>
      </c>
      <c r="C200" s="39" t="s">
        <v>2821</v>
      </c>
    </row>
    <row r="201" spans="1:3" x14ac:dyDescent="0.3">
      <c r="A201" s="39" t="s">
        <v>798</v>
      </c>
      <c r="B201" s="39" t="s">
        <v>2706</v>
      </c>
      <c r="C201" s="39" t="s">
        <v>2821</v>
      </c>
    </row>
    <row r="202" spans="1:3" x14ac:dyDescent="0.3">
      <c r="A202" s="39" t="s">
        <v>799</v>
      </c>
      <c r="B202" s="39" t="s">
        <v>2706</v>
      </c>
      <c r="C202" s="39" t="s">
        <v>2821</v>
      </c>
    </row>
    <row r="203" spans="1:3" x14ac:dyDescent="0.3">
      <c r="A203" s="39" t="s">
        <v>810</v>
      </c>
      <c r="B203" s="39" t="s">
        <v>2706</v>
      </c>
      <c r="C203" s="39" t="s">
        <v>2821</v>
      </c>
    </row>
    <row r="204" spans="1:3" x14ac:dyDescent="0.3">
      <c r="A204" s="39" t="s">
        <v>818</v>
      </c>
      <c r="B204" s="39" t="s">
        <v>2706</v>
      </c>
      <c r="C204" s="39" t="s">
        <v>2821</v>
      </c>
    </row>
    <row r="205" spans="1:3" x14ac:dyDescent="0.3">
      <c r="A205" s="39" t="s">
        <v>819</v>
      </c>
      <c r="B205" s="39" t="s">
        <v>2706</v>
      </c>
      <c r="C205" s="39" t="s">
        <v>2821</v>
      </c>
    </row>
    <row r="206" spans="1:3" x14ac:dyDescent="0.3">
      <c r="A206" s="39" t="s">
        <v>830</v>
      </c>
      <c r="B206" s="39" t="s">
        <v>2706</v>
      </c>
      <c r="C206" s="39" t="s">
        <v>2821</v>
      </c>
    </row>
    <row r="207" spans="1:3" x14ac:dyDescent="0.3">
      <c r="A207" s="39" t="s">
        <v>841</v>
      </c>
      <c r="B207" s="39" t="s">
        <v>2706</v>
      </c>
      <c r="C207" s="39" t="s">
        <v>2821</v>
      </c>
    </row>
    <row r="208" spans="1:3" x14ac:dyDescent="0.3">
      <c r="A208" s="39" t="s">
        <v>843</v>
      </c>
      <c r="B208" s="39" t="s">
        <v>2706</v>
      </c>
      <c r="C208" s="39" t="s">
        <v>2821</v>
      </c>
    </row>
    <row r="209" spans="1:3" x14ac:dyDescent="0.3">
      <c r="A209" s="39" t="s">
        <v>845</v>
      </c>
      <c r="B209" s="39" t="s">
        <v>2706</v>
      </c>
      <c r="C209" s="39" t="s">
        <v>2821</v>
      </c>
    </row>
    <row r="210" spans="1:3" x14ac:dyDescent="0.3">
      <c r="A210" s="39" t="s">
        <v>847</v>
      </c>
      <c r="B210" s="39" t="s">
        <v>2706</v>
      </c>
      <c r="C210" s="39" t="s">
        <v>2821</v>
      </c>
    </row>
    <row r="211" spans="1:3" x14ac:dyDescent="0.3">
      <c r="A211" s="39" t="s">
        <v>851</v>
      </c>
      <c r="B211" s="39" t="s">
        <v>2706</v>
      </c>
      <c r="C211" s="39" t="s">
        <v>2821</v>
      </c>
    </row>
    <row r="212" spans="1:3" x14ac:dyDescent="0.3">
      <c r="A212" s="39" t="s">
        <v>853</v>
      </c>
      <c r="B212" s="39" t="s">
        <v>2706</v>
      </c>
      <c r="C212" s="39" t="s">
        <v>2821</v>
      </c>
    </row>
    <row r="213" spans="1:3" x14ac:dyDescent="0.3">
      <c r="A213" s="39" t="s">
        <v>855</v>
      </c>
      <c r="B213" s="39" t="s">
        <v>2706</v>
      </c>
      <c r="C213" s="39" t="s">
        <v>2821</v>
      </c>
    </row>
    <row r="214" spans="1:3" x14ac:dyDescent="0.3">
      <c r="A214" s="39" t="s">
        <v>857</v>
      </c>
      <c r="B214" s="39" t="s">
        <v>2706</v>
      </c>
      <c r="C214" s="39" t="s">
        <v>2821</v>
      </c>
    </row>
    <row r="215" spans="1:3" x14ac:dyDescent="0.3">
      <c r="A215" s="39" t="s">
        <v>547</v>
      </c>
      <c r="B215" s="39" t="s">
        <v>2707</v>
      </c>
      <c r="C215" s="39" t="s">
        <v>2822</v>
      </c>
    </row>
    <row r="216" spans="1:3" x14ac:dyDescent="0.3">
      <c r="A216" s="39" t="s">
        <v>567</v>
      </c>
      <c r="B216" s="39" t="s">
        <v>2707</v>
      </c>
      <c r="C216" s="39" t="s">
        <v>2822</v>
      </c>
    </row>
    <row r="217" spans="1:3" x14ac:dyDescent="0.3">
      <c r="A217" s="39" t="s">
        <v>593</v>
      </c>
      <c r="B217" s="39" t="s">
        <v>2707</v>
      </c>
      <c r="C217" s="39" t="s">
        <v>2822</v>
      </c>
    </row>
    <row r="218" spans="1:3" x14ac:dyDescent="0.3">
      <c r="A218" s="39" t="s">
        <v>599</v>
      </c>
      <c r="B218" s="39" t="s">
        <v>2707</v>
      </c>
      <c r="C218" s="39" t="s">
        <v>2822</v>
      </c>
    </row>
    <row r="219" spans="1:3" x14ac:dyDescent="0.3">
      <c r="A219" s="39" t="s">
        <v>611</v>
      </c>
      <c r="B219" s="39" t="s">
        <v>2707</v>
      </c>
      <c r="C219" s="39" t="s">
        <v>2822</v>
      </c>
    </row>
    <row r="220" spans="1:3" x14ac:dyDescent="0.3">
      <c r="A220" s="39" t="s">
        <v>615</v>
      </c>
      <c r="B220" s="39" t="s">
        <v>2707</v>
      </c>
      <c r="C220" s="39" t="s">
        <v>2822</v>
      </c>
    </row>
    <row r="221" spans="1:3" x14ac:dyDescent="0.3">
      <c r="A221" s="39" t="s">
        <v>621</v>
      </c>
      <c r="B221" s="39" t="s">
        <v>2707</v>
      </c>
      <c r="C221" s="39" t="s">
        <v>2822</v>
      </c>
    </row>
    <row r="222" spans="1:3" x14ac:dyDescent="0.3">
      <c r="A222" s="39" t="s">
        <v>633</v>
      </c>
      <c r="B222" s="39" t="s">
        <v>2707</v>
      </c>
      <c r="C222" s="39" t="s">
        <v>2822</v>
      </c>
    </row>
    <row r="223" spans="1:3" x14ac:dyDescent="0.3">
      <c r="A223" s="39" t="s">
        <v>637</v>
      </c>
      <c r="B223" s="39" t="s">
        <v>2707</v>
      </c>
      <c r="C223" s="39" t="s">
        <v>2822</v>
      </c>
    </row>
    <row r="224" spans="1:3" x14ac:dyDescent="0.3">
      <c r="A224" s="39" t="s">
        <v>643</v>
      </c>
      <c r="B224" s="39" t="s">
        <v>2707</v>
      </c>
      <c r="C224" s="39" t="s">
        <v>2822</v>
      </c>
    </row>
    <row r="225" spans="1:3" x14ac:dyDescent="0.3">
      <c r="A225" s="39" t="s">
        <v>655</v>
      </c>
      <c r="B225" s="39" t="s">
        <v>2707</v>
      </c>
      <c r="C225" s="39" t="s">
        <v>2822</v>
      </c>
    </row>
    <row r="226" spans="1:3" x14ac:dyDescent="0.3">
      <c r="A226" s="39" t="s">
        <v>659</v>
      </c>
      <c r="B226" s="39" t="s">
        <v>2707</v>
      </c>
      <c r="C226" s="39" t="s">
        <v>2822</v>
      </c>
    </row>
    <row r="227" spans="1:3" x14ac:dyDescent="0.3">
      <c r="A227" s="39" t="s">
        <v>665</v>
      </c>
      <c r="B227" s="39" t="s">
        <v>2707</v>
      </c>
      <c r="C227" s="39" t="s">
        <v>2822</v>
      </c>
    </row>
    <row r="228" spans="1:3" x14ac:dyDescent="0.3">
      <c r="A228" s="39" t="s">
        <v>673</v>
      </c>
      <c r="B228" s="39" t="s">
        <v>2707</v>
      </c>
      <c r="C228" s="39" t="s">
        <v>2822</v>
      </c>
    </row>
    <row r="229" spans="1:3" x14ac:dyDescent="0.3">
      <c r="A229" s="39" t="s">
        <v>705</v>
      </c>
      <c r="B229" s="39" t="s">
        <v>2707</v>
      </c>
      <c r="C229" s="39" t="s">
        <v>2822</v>
      </c>
    </row>
    <row r="230" spans="1:3" x14ac:dyDescent="0.3">
      <c r="A230" s="39" t="s">
        <v>724</v>
      </c>
      <c r="B230" s="39" t="s">
        <v>2707</v>
      </c>
      <c r="C230" s="39" t="s">
        <v>2822</v>
      </c>
    </row>
    <row r="231" spans="1:3" x14ac:dyDescent="0.3">
      <c r="A231" s="39" t="s">
        <v>752</v>
      </c>
      <c r="B231" s="39" t="s">
        <v>2707</v>
      </c>
      <c r="C231" s="39" t="s">
        <v>2822</v>
      </c>
    </row>
    <row r="232" spans="1:3" x14ac:dyDescent="0.3">
      <c r="A232" s="39" t="s">
        <v>758</v>
      </c>
      <c r="B232" s="39" t="s">
        <v>2707</v>
      </c>
      <c r="C232" s="39" t="s">
        <v>2822</v>
      </c>
    </row>
    <row r="233" spans="1:3" x14ac:dyDescent="0.3">
      <c r="A233" s="39" t="s">
        <v>770</v>
      </c>
      <c r="B233" s="39" t="s">
        <v>2707</v>
      </c>
      <c r="C233" s="39" t="s">
        <v>2822</v>
      </c>
    </row>
    <row r="234" spans="1:3" x14ac:dyDescent="0.3">
      <c r="A234" s="39" t="s">
        <v>774</v>
      </c>
      <c r="B234" s="39" t="s">
        <v>2707</v>
      </c>
      <c r="C234" s="39" t="s">
        <v>2822</v>
      </c>
    </row>
    <row r="235" spans="1:3" x14ac:dyDescent="0.3">
      <c r="A235" s="39" t="s">
        <v>780</v>
      </c>
      <c r="B235" s="39" t="s">
        <v>2707</v>
      </c>
      <c r="C235" s="39" t="s">
        <v>2822</v>
      </c>
    </row>
    <row r="236" spans="1:3" x14ac:dyDescent="0.3">
      <c r="A236" s="39" t="s">
        <v>792</v>
      </c>
      <c r="B236" s="39" t="s">
        <v>2707</v>
      </c>
      <c r="C236" s="39" t="s">
        <v>2822</v>
      </c>
    </row>
    <row r="237" spans="1:3" x14ac:dyDescent="0.3">
      <c r="A237" s="39" t="s">
        <v>796</v>
      </c>
      <c r="B237" s="39" t="s">
        <v>2707</v>
      </c>
      <c r="C237" s="39" t="s">
        <v>2822</v>
      </c>
    </row>
    <row r="238" spans="1:3" x14ac:dyDescent="0.3">
      <c r="A238" s="39" t="s">
        <v>802</v>
      </c>
      <c r="B238" s="39" t="s">
        <v>2707</v>
      </c>
      <c r="C238" s="39" t="s">
        <v>2822</v>
      </c>
    </row>
    <row r="239" spans="1:3" x14ac:dyDescent="0.3">
      <c r="A239" s="39" t="s">
        <v>812</v>
      </c>
      <c r="B239" s="39" t="s">
        <v>2707</v>
      </c>
      <c r="C239" s="39" t="s">
        <v>2822</v>
      </c>
    </row>
    <row r="240" spans="1:3" x14ac:dyDescent="0.3">
      <c r="A240" s="39" t="s">
        <v>816</v>
      </c>
      <c r="B240" s="39" t="s">
        <v>2707</v>
      </c>
      <c r="C240" s="39" t="s">
        <v>2822</v>
      </c>
    </row>
    <row r="241" spans="1:3" x14ac:dyDescent="0.3">
      <c r="A241" s="39" t="s">
        <v>822</v>
      </c>
      <c r="B241" s="39" t="s">
        <v>2707</v>
      </c>
      <c r="C241" s="39" t="s">
        <v>2822</v>
      </c>
    </row>
    <row r="242" spans="1:3" x14ac:dyDescent="0.3">
      <c r="A242" s="39" t="s">
        <v>832</v>
      </c>
      <c r="B242" s="39" t="s">
        <v>2707</v>
      </c>
      <c r="C242" s="39" t="s">
        <v>2822</v>
      </c>
    </row>
    <row r="243" spans="1:3" x14ac:dyDescent="0.3">
      <c r="A243" s="39" t="s">
        <v>549</v>
      </c>
      <c r="B243" s="39" t="s">
        <v>2705</v>
      </c>
      <c r="C243" s="39" t="s">
        <v>2820</v>
      </c>
    </row>
    <row r="244" spans="1:3" x14ac:dyDescent="0.3">
      <c r="A244" s="39" t="s">
        <v>552</v>
      </c>
      <c r="B244" s="39" t="s">
        <v>2705</v>
      </c>
      <c r="C244" s="39" t="s">
        <v>2820</v>
      </c>
    </row>
    <row r="245" spans="1:3" x14ac:dyDescent="0.3">
      <c r="A245" s="39" t="s">
        <v>581</v>
      </c>
      <c r="B245" s="39" t="s">
        <v>2705</v>
      </c>
      <c r="C245" s="39" t="s">
        <v>2820</v>
      </c>
    </row>
    <row r="246" spans="1:3" x14ac:dyDescent="0.3">
      <c r="A246" s="39" t="s">
        <v>604</v>
      </c>
      <c r="B246" s="39" t="s">
        <v>2705</v>
      </c>
      <c r="C246" s="39" t="s">
        <v>2820</v>
      </c>
    </row>
    <row r="247" spans="1:3" x14ac:dyDescent="0.3">
      <c r="A247" s="39" t="s">
        <v>623</v>
      </c>
      <c r="B247" s="39" t="s">
        <v>2705</v>
      </c>
      <c r="C247" s="39" t="s">
        <v>2820</v>
      </c>
    </row>
    <row r="248" spans="1:3" x14ac:dyDescent="0.3">
      <c r="A248" s="39" t="s">
        <v>763</v>
      </c>
      <c r="B248" s="39" t="s">
        <v>2705</v>
      </c>
      <c r="C248" s="39" t="s">
        <v>2820</v>
      </c>
    </row>
    <row r="249" spans="1:3" x14ac:dyDescent="0.3">
      <c r="A249" s="39" t="s">
        <v>785</v>
      </c>
      <c r="B249" s="39" t="s">
        <v>2705</v>
      </c>
      <c r="C249" s="39" t="s">
        <v>2820</v>
      </c>
    </row>
    <row r="250" spans="1:3" x14ac:dyDescent="0.3">
      <c r="A250" s="39" t="s">
        <v>991</v>
      </c>
      <c r="B250" s="39" t="s">
        <v>2705</v>
      </c>
      <c r="C250" s="39" t="s">
        <v>2820</v>
      </c>
    </row>
    <row r="251" spans="1:3" x14ac:dyDescent="0.3">
      <c r="A251" s="39" t="s">
        <v>994</v>
      </c>
      <c r="B251" s="39" t="s">
        <v>2705</v>
      </c>
      <c r="C251" s="39" t="s">
        <v>2820</v>
      </c>
    </row>
    <row r="252" spans="1:3" x14ac:dyDescent="0.3">
      <c r="A252" s="39" t="s">
        <v>997</v>
      </c>
      <c r="B252" s="39" t="s">
        <v>2705</v>
      </c>
      <c r="C252" s="39" t="s">
        <v>2820</v>
      </c>
    </row>
    <row r="253" spans="1:3" x14ac:dyDescent="0.3">
      <c r="A253" s="39" t="s">
        <v>1000</v>
      </c>
      <c r="B253" s="39" t="s">
        <v>2705</v>
      </c>
      <c r="C253" s="39" t="s">
        <v>2820</v>
      </c>
    </row>
    <row r="254" spans="1:3" x14ac:dyDescent="0.3">
      <c r="A254" s="39" t="s">
        <v>1003</v>
      </c>
      <c r="B254" s="39" t="s">
        <v>2705</v>
      </c>
      <c r="C254" s="39" t="s">
        <v>2820</v>
      </c>
    </row>
    <row r="255" spans="1:3" x14ac:dyDescent="0.3">
      <c r="A255" s="39" t="s">
        <v>1018</v>
      </c>
      <c r="B255" s="39" t="s">
        <v>2705</v>
      </c>
      <c r="C255" s="39" t="s">
        <v>2820</v>
      </c>
    </row>
    <row r="256" spans="1:3" x14ac:dyDescent="0.3">
      <c r="A256" s="39" t="s">
        <v>1021</v>
      </c>
      <c r="B256" s="39" t="s">
        <v>2705</v>
      </c>
      <c r="C256" s="39" t="s">
        <v>2820</v>
      </c>
    </row>
    <row r="257" spans="1:3" x14ac:dyDescent="0.3">
      <c r="A257" s="39" t="s">
        <v>1044</v>
      </c>
      <c r="B257" s="39" t="s">
        <v>2705</v>
      </c>
      <c r="C257" s="39" t="s">
        <v>2820</v>
      </c>
    </row>
    <row r="258" spans="1:3" x14ac:dyDescent="0.3">
      <c r="A258" s="39" t="s">
        <v>1046</v>
      </c>
      <c r="B258" s="39" t="s">
        <v>2705</v>
      </c>
      <c r="C258" s="39" t="s">
        <v>2820</v>
      </c>
    </row>
    <row r="259" spans="1:3" x14ac:dyDescent="0.3">
      <c r="A259" s="39" t="s">
        <v>1049</v>
      </c>
      <c r="B259" s="39" t="s">
        <v>2705</v>
      </c>
      <c r="C259" s="39" t="s">
        <v>2820</v>
      </c>
    </row>
    <row r="260" spans="1:3" x14ac:dyDescent="0.3">
      <c r="A260" s="39" t="s">
        <v>1052</v>
      </c>
      <c r="B260" s="39" t="s">
        <v>2705</v>
      </c>
      <c r="C260" s="39" t="s">
        <v>2820</v>
      </c>
    </row>
    <row r="261" spans="1:3" x14ac:dyDescent="0.3">
      <c r="A261" s="39" t="s">
        <v>1055</v>
      </c>
      <c r="B261" s="39" t="s">
        <v>2705</v>
      </c>
      <c r="C261" s="39" t="s">
        <v>2820</v>
      </c>
    </row>
    <row r="262" spans="1:3" x14ac:dyDescent="0.3">
      <c r="A262" s="39" t="s">
        <v>1057</v>
      </c>
      <c r="B262" s="39" t="s">
        <v>2705</v>
      </c>
      <c r="C262" s="39" t="s">
        <v>2820</v>
      </c>
    </row>
    <row r="263" spans="1:3" x14ac:dyDescent="0.3">
      <c r="A263" s="39" t="s">
        <v>1060</v>
      </c>
      <c r="B263" s="39" t="s">
        <v>2705</v>
      </c>
      <c r="C263" s="39" t="s">
        <v>2820</v>
      </c>
    </row>
    <row r="264" spans="1:3" x14ac:dyDescent="0.3">
      <c r="A264" s="39" t="s">
        <v>1063</v>
      </c>
      <c r="B264" s="39" t="s">
        <v>2705</v>
      </c>
      <c r="C264" s="39" t="s">
        <v>2820</v>
      </c>
    </row>
    <row r="265" spans="1:3" x14ac:dyDescent="0.3">
      <c r="A265" s="39" t="s">
        <v>1065</v>
      </c>
      <c r="B265" s="39" t="s">
        <v>2705</v>
      </c>
      <c r="C265" s="39" t="s">
        <v>2820</v>
      </c>
    </row>
    <row r="266" spans="1:3" x14ac:dyDescent="0.3">
      <c r="A266" s="39" t="s">
        <v>1068</v>
      </c>
      <c r="B266" s="39" t="s">
        <v>2705</v>
      </c>
      <c r="C266" s="39" t="s">
        <v>2820</v>
      </c>
    </row>
    <row r="267" spans="1:3" x14ac:dyDescent="0.3">
      <c r="A267" s="39" t="s">
        <v>1070</v>
      </c>
      <c r="B267" s="39" t="s">
        <v>2705</v>
      </c>
      <c r="C267" s="39" t="s">
        <v>2820</v>
      </c>
    </row>
    <row r="268" spans="1:3" x14ac:dyDescent="0.3">
      <c r="A268" s="39" t="s">
        <v>1072</v>
      </c>
      <c r="B268" s="39" t="s">
        <v>2705</v>
      </c>
      <c r="C268" s="39" t="s">
        <v>2820</v>
      </c>
    </row>
    <row r="269" spans="1:3" x14ac:dyDescent="0.3">
      <c r="A269" s="39" t="s">
        <v>1074</v>
      </c>
      <c r="B269" s="39" t="s">
        <v>2705</v>
      </c>
      <c r="C269" s="39" t="s">
        <v>2820</v>
      </c>
    </row>
    <row r="270" spans="1:3" x14ac:dyDescent="0.3">
      <c r="A270" s="39" t="s">
        <v>1096</v>
      </c>
      <c r="B270" s="39" t="s">
        <v>2705</v>
      </c>
      <c r="C270" s="39" t="s">
        <v>2820</v>
      </c>
    </row>
    <row r="271" spans="1:3" x14ac:dyDescent="0.3">
      <c r="A271" s="39" t="s">
        <v>1098</v>
      </c>
      <c r="B271" s="39" t="s">
        <v>2705</v>
      </c>
      <c r="C271" s="39" t="s">
        <v>2820</v>
      </c>
    </row>
    <row r="272" spans="1:3" x14ac:dyDescent="0.3">
      <c r="A272" s="39" t="s">
        <v>1100</v>
      </c>
      <c r="B272" s="39" t="s">
        <v>2705</v>
      </c>
      <c r="C272" s="39" t="s">
        <v>2820</v>
      </c>
    </row>
    <row r="273" spans="1:3" x14ac:dyDescent="0.3">
      <c r="A273" s="39" t="s">
        <v>2684</v>
      </c>
      <c r="B273" s="39" t="s">
        <v>2705</v>
      </c>
      <c r="C273" s="39" t="s">
        <v>2820</v>
      </c>
    </row>
    <row r="274" spans="1:3" x14ac:dyDescent="0.3">
      <c r="A274" s="39" t="s">
        <v>2685</v>
      </c>
      <c r="B274" s="39" t="s">
        <v>2705</v>
      </c>
      <c r="C274" s="39" t="s">
        <v>2820</v>
      </c>
    </row>
    <row r="275" spans="1:3" x14ac:dyDescent="0.3">
      <c r="A275" s="39" t="s">
        <v>2970</v>
      </c>
      <c r="B275" s="39" t="s">
        <v>2705</v>
      </c>
      <c r="C275" s="39" t="s">
        <v>2820</v>
      </c>
    </row>
    <row r="276" spans="1:3" x14ac:dyDescent="0.3">
      <c r="A276" s="39" t="s">
        <v>2971</v>
      </c>
      <c r="B276" s="39" t="s">
        <v>2705</v>
      </c>
      <c r="C276" s="39" t="s">
        <v>2820</v>
      </c>
    </row>
    <row r="277" spans="1:3" x14ac:dyDescent="0.3">
      <c r="A277" s="39" t="s">
        <v>554</v>
      </c>
      <c r="B277" s="39" t="s">
        <v>2708</v>
      </c>
      <c r="C277" s="39" t="s">
        <v>2823</v>
      </c>
    </row>
    <row r="278" spans="1:3" x14ac:dyDescent="0.3">
      <c r="A278" s="39" t="s">
        <v>713</v>
      </c>
      <c r="B278" s="39" t="s">
        <v>2708</v>
      </c>
      <c r="C278" s="39" t="s">
        <v>2823</v>
      </c>
    </row>
    <row r="279" spans="1:3" x14ac:dyDescent="0.3">
      <c r="A279" s="39" t="s">
        <v>557</v>
      </c>
      <c r="B279" s="39" t="s">
        <v>2709</v>
      </c>
      <c r="C279" s="39" t="s">
        <v>2824</v>
      </c>
    </row>
    <row r="280" spans="1:3" x14ac:dyDescent="0.3">
      <c r="A280" s="39" t="s">
        <v>578</v>
      </c>
      <c r="B280" s="39" t="s">
        <v>2709</v>
      </c>
      <c r="C280" s="39" t="s">
        <v>2824</v>
      </c>
    </row>
    <row r="281" spans="1:3" x14ac:dyDescent="0.3">
      <c r="A281" s="39" t="s">
        <v>716</v>
      </c>
      <c r="B281" s="39" t="s">
        <v>2709</v>
      </c>
      <c r="C281" s="39" t="s">
        <v>2824</v>
      </c>
    </row>
    <row r="282" spans="1:3" x14ac:dyDescent="0.3">
      <c r="A282" s="39" t="s">
        <v>737</v>
      </c>
      <c r="B282" s="39" t="s">
        <v>2709</v>
      </c>
      <c r="C282" s="39" t="s">
        <v>2824</v>
      </c>
    </row>
    <row r="283" spans="1:3" x14ac:dyDescent="0.3">
      <c r="A283" s="39" t="s">
        <v>558</v>
      </c>
      <c r="B283" s="39" t="s">
        <v>2710</v>
      </c>
      <c r="C283" s="39" t="s">
        <v>2825</v>
      </c>
    </row>
    <row r="284" spans="1:3" x14ac:dyDescent="0.3">
      <c r="A284" s="39" t="s">
        <v>720</v>
      </c>
      <c r="B284" s="39" t="s">
        <v>2710</v>
      </c>
      <c r="C284" s="39" t="s">
        <v>2825</v>
      </c>
    </row>
    <row r="285" spans="1:3" x14ac:dyDescent="0.3">
      <c r="A285" s="39" t="s">
        <v>559</v>
      </c>
      <c r="B285" s="39" t="s">
        <v>2706</v>
      </c>
      <c r="C285" s="39" t="s">
        <v>2821</v>
      </c>
    </row>
    <row r="286" spans="1:3" x14ac:dyDescent="0.3">
      <c r="A286" s="39" t="s">
        <v>717</v>
      </c>
      <c r="B286" s="39" t="s">
        <v>2706</v>
      </c>
      <c r="C286" s="39" t="s">
        <v>2821</v>
      </c>
    </row>
    <row r="287" spans="1:3" x14ac:dyDescent="0.3">
      <c r="A287" s="39" t="s">
        <v>564</v>
      </c>
      <c r="B287" s="39" t="s">
        <v>2711</v>
      </c>
      <c r="C287" s="39" t="s">
        <v>2826</v>
      </c>
    </row>
    <row r="288" spans="1:3" x14ac:dyDescent="0.3">
      <c r="A288" s="39" t="s">
        <v>590</v>
      </c>
      <c r="B288" s="39" t="s">
        <v>2711</v>
      </c>
      <c r="C288" s="39" t="s">
        <v>2826</v>
      </c>
    </row>
    <row r="289" spans="1:3" x14ac:dyDescent="0.3">
      <c r="A289" s="39" t="s">
        <v>728</v>
      </c>
      <c r="B289" s="39" t="s">
        <v>2711</v>
      </c>
      <c r="C289" s="39" t="s">
        <v>2826</v>
      </c>
    </row>
    <row r="290" spans="1:3" x14ac:dyDescent="0.3">
      <c r="A290" s="39" t="s">
        <v>749</v>
      </c>
      <c r="B290" s="39" t="s">
        <v>2711</v>
      </c>
      <c r="C290" s="39" t="s">
        <v>2826</v>
      </c>
    </row>
    <row r="291" spans="1:3" x14ac:dyDescent="0.3">
      <c r="A291" s="39" t="s">
        <v>568</v>
      </c>
      <c r="B291" s="39" t="s">
        <v>14</v>
      </c>
      <c r="C291" s="39" t="s">
        <v>3072</v>
      </c>
    </row>
    <row r="292" spans="1:3" x14ac:dyDescent="0.3">
      <c r="A292" s="39" t="s">
        <v>571</v>
      </c>
      <c r="B292" s="39" t="s">
        <v>2712</v>
      </c>
      <c r="C292" s="39" t="s">
        <v>2827</v>
      </c>
    </row>
    <row r="293" spans="1:3" x14ac:dyDescent="0.3">
      <c r="A293" s="39" t="s">
        <v>645</v>
      </c>
      <c r="B293" s="39" t="s">
        <v>2712</v>
      </c>
      <c r="C293" s="39" t="s">
        <v>2827</v>
      </c>
    </row>
    <row r="294" spans="1:3" x14ac:dyDescent="0.3">
      <c r="A294" s="39" t="s">
        <v>675</v>
      </c>
      <c r="B294" s="39" t="s">
        <v>2712</v>
      </c>
      <c r="C294" s="39" t="s">
        <v>2827</v>
      </c>
    </row>
    <row r="295" spans="1:3" x14ac:dyDescent="0.3">
      <c r="A295" s="39" t="s">
        <v>730</v>
      </c>
      <c r="B295" s="39" t="s">
        <v>2712</v>
      </c>
      <c r="C295" s="39" t="s">
        <v>2827</v>
      </c>
    </row>
    <row r="296" spans="1:3" x14ac:dyDescent="0.3">
      <c r="A296" s="39" t="s">
        <v>743</v>
      </c>
      <c r="B296" s="39" t="s">
        <v>2712</v>
      </c>
      <c r="C296" s="39" t="s">
        <v>2827</v>
      </c>
    </row>
    <row r="297" spans="1:3" x14ac:dyDescent="0.3">
      <c r="A297" s="39" t="s">
        <v>804</v>
      </c>
      <c r="B297" s="39" t="s">
        <v>2712</v>
      </c>
      <c r="C297" s="39" t="s">
        <v>2827</v>
      </c>
    </row>
    <row r="298" spans="1:3" x14ac:dyDescent="0.3">
      <c r="A298" s="39" t="s">
        <v>824</v>
      </c>
      <c r="B298" s="39" t="s">
        <v>2712</v>
      </c>
      <c r="C298" s="39" t="s">
        <v>2827</v>
      </c>
    </row>
    <row r="299" spans="1:3" x14ac:dyDescent="0.3">
      <c r="A299" s="39" t="s">
        <v>1006</v>
      </c>
      <c r="B299" s="39" t="s">
        <v>2712</v>
      </c>
      <c r="C299" s="39" t="s">
        <v>2827</v>
      </c>
    </row>
    <row r="300" spans="1:3" x14ac:dyDescent="0.3">
      <c r="A300" s="39" t="s">
        <v>1008</v>
      </c>
      <c r="B300" s="39" t="s">
        <v>2712</v>
      </c>
      <c r="C300" s="39" t="s">
        <v>2827</v>
      </c>
    </row>
    <row r="301" spans="1:3" x14ac:dyDescent="0.3">
      <c r="A301" s="39" t="s">
        <v>1010</v>
      </c>
      <c r="B301" s="39" t="s">
        <v>2712</v>
      </c>
      <c r="C301" s="39" t="s">
        <v>2827</v>
      </c>
    </row>
    <row r="302" spans="1:3" x14ac:dyDescent="0.3">
      <c r="A302" s="39" t="s">
        <v>1012</v>
      </c>
      <c r="B302" s="39" t="s">
        <v>2712</v>
      </c>
      <c r="C302" s="39" t="s">
        <v>2827</v>
      </c>
    </row>
    <row r="303" spans="1:3" x14ac:dyDescent="0.3">
      <c r="A303" s="39" t="s">
        <v>1014</v>
      </c>
      <c r="B303" s="39" t="s">
        <v>2712</v>
      </c>
      <c r="C303" s="39" t="s">
        <v>2827</v>
      </c>
    </row>
    <row r="304" spans="1:3" x14ac:dyDescent="0.3">
      <c r="A304" s="39" t="s">
        <v>1016</v>
      </c>
      <c r="B304" s="39" t="s">
        <v>2712</v>
      </c>
      <c r="C304" s="39" t="s">
        <v>2827</v>
      </c>
    </row>
    <row r="305" spans="1:3" x14ac:dyDescent="0.3">
      <c r="A305" s="39" t="s">
        <v>1138</v>
      </c>
      <c r="B305" s="39" t="s">
        <v>2712</v>
      </c>
      <c r="C305" s="39" t="s">
        <v>2827</v>
      </c>
    </row>
    <row r="306" spans="1:3" x14ac:dyDescent="0.3">
      <c r="A306" s="39" t="s">
        <v>1141</v>
      </c>
      <c r="B306" s="39" t="s">
        <v>2712</v>
      </c>
      <c r="C306" s="39" t="s">
        <v>2827</v>
      </c>
    </row>
    <row r="307" spans="1:3" x14ac:dyDescent="0.3">
      <c r="A307" s="39" t="s">
        <v>1144</v>
      </c>
      <c r="B307" s="39" t="s">
        <v>2712</v>
      </c>
      <c r="C307" s="39" t="s">
        <v>2827</v>
      </c>
    </row>
    <row r="308" spans="1:3" x14ac:dyDescent="0.3">
      <c r="A308" s="39" t="s">
        <v>1147</v>
      </c>
      <c r="B308" s="39" t="s">
        <v>2712</v>
      </c>
      <c r="C308" s="39" t="s">
        <v>2827</v>
      </c>
    </row>
    <row r="309" spans="1:3" x14ac:dyDescent="0.3">
      <c r="A309" s="39" t="s">
        <v>1156</v>
      </c>
      <c r="B309" s="39" t="s">
        <v>2712</v>
      </c>
      <c r="C309" s="39" t="s">
        <v>2827</v>
      </c>
    </row>
    <row r="310" spans="1:3" x14ac:dyDescent="0.3">
      <c r="A310" s="39" t="s">
        <v>1159</v>
      </c>
      <c r="B310" s="39" t="s">
        <v>2712</v>
      </c>
      <c r="C310" s="39" t="s">
        <v>2827</v>
      </c>
    </row>
    <row r="311" spans="1:3" x14ac:dyDescent="0.3">
      <c r="A311" s="39" t="s">
        <v>1162</v>
      </c>
      <c r="B311" s="39" t="s">
        <v>2712</v>
      </c>
      <c r="C311" s="39" t="s">
        <v>2827</v>
      </c>
    </row>
    <row r="312" spans="1:3" x14ac:dyDescent="0.3">
      <c r="A312" s="39" t="s">
        <v>1165</v>
      </c>
      <c r="B312" s="39" t="s">
        <v>2712</v>
      </c>
      <c r="C312" s="39" t="s">
        <v>2827</v>
      </c>
    </row>
    <row r="313" spans="1:3" x14ac:dyDescent="0.3">
      <c r="A313" s="39" t="s">
        <v>1168</v>
      </c>
      <c r="B313" s="39" t="s">
        <v>2712</v>
      </c>
      <c r="C313" s="39" t="s">
        <v>2827</v>
      </c>
    </row>
    <row r="314" spans="1:3" x14ac:dyDescent="0.3">
      <c r="A314" s="39" t="s">
        <v>1172</v>
      </c>
      <c r="B314" s="39" t="s">
        <v>2712</v>
      </c>
      <c r="C314" s="39" t="s">
        <v>2827</v>
      </c>
    </row>
    <row r="315" spans="1:3" x14ac:dyDescent="0.3">
      <c r="A315" s="39" t="s">
        <v>1175</v>
      </c>
      <c r="B315" s="39" t="s">
        <v>2712</v>
      </c>
      <c r="C315" s="39" t="s">
        <v>2827</v>
      </c>
    </row>
    <row r="316" spans="1:3" x14ac:dyDescent="0.3">
      <c r="A316" s="39" t="s">
        <v>1178</v>
      </c>
      <c r="B316" s="39" t="s">
        <v>2712</v>
      </c>
      <c r="C316" s="39" t="s">
        <v>2827</v>
      </c>
    </row>
    <row r="317" spans="1:3" x14ac:dyDescent="0.3">
      <c r="A317" s="39" t="s">
        <v>1181</v>
      </c>
      <c r="B317" s="39" t="s">
        <v>2712</v>
      </c>
      <c r="C317" s="39" t="s">
        <v>2827</v>
      </c>
    </row>
    <row r="318" spans="1:3" x14ac:dyDescent="0.3">
      <c r="A318" s="39" t="s">
        <v>1183</v>
      </c>
      <c r="B318" s="39" t="s">
        <v>2712</v>
      </c>
      <c r="C318" s="39" t="s">
        <v>2827</v>
      </c>
    </row>
    <row r="319" spans="1:3" x14ac:dyDescent="0.3">
      <c r="A319" s="39" t="s">
        <v>1186</v>
      </c>
      <c r="B319" s="39" t="s">
        <v>2712</v>
      </c>
      <c r="C319" s="39" t="s">
        <v>2827</v>
      </c>
    </row>
    <row r="320" spans="1:3" x14ac:dyDescent="0.3">
      <c r="A320" s="39" t="s">
        <v>1188</v>
      </c>
      <c r="B320" s="39" t="s">
        <v>2712</v>
      </c>
      <c r="C320" s="39" t="s">
        <v>2827</v>
      </c>
    </row>
    <row r="321" spans="1:3" x14ac:dyDescent="0.3">
      <c r="A321" s="39" t="s">
        <v>1190</v>
      </c>
      <c r="B321" s="39" t="s">
        <v>2712</v>
      </c>
      <c r="C321" s="39" t="s">
        <v>2827</v>
      </c>
    </row>
    <row r="322" spans="1:3" x14ac:dyDescent="0.3">
      <c r="A322" s="39" t="s">
        <v>1193</v>
      </c>
      <c r="B322" s="39" t="s">
        <v>2712</v>
      </c>
      <c r="C322" s="39" t="s">
        <v>2827</v>
      </c>
    </row>
    <row r="323" spans="1:3" x14ac:dyDescent="0.3">
      <c r="A323" s="39" t="s">
        <v>1195</v>
      </c>
      <c r="B323" s="39" t="s">
        <v>2712</v>
      </c>
      <c r="C323" s="39" t="s">
        <v>2827</v>
      </c>
    </row>
    <row r="324" spans="1:3" x14ac:dyDescent="0.3">
      <c r="A324" s="39" t="s">
        <v>1198</v>
      </c>
      <c r="B324" s="39" t="s">
        <v>2712</v>
      </c>
      <c r="C324" s="39" t="s">
        <v>2827</v>
      </c>
    </row>
    <row r="325" spans="1:3" x14ac:dyDescent="0.3">
      <c r="A325" s="39" t="s">
        <v>1201</v>
      </c>
      <c r="B325" s="39" t="s">
        <v>2712</v>
      </c>
      <c r="C325" s="39" t="s">
        <v>2827</v>
      </c>
    </row>
    <row r="326" spans="1:3" x14ac:dyDescent="0.3">
      <c r="A326" s="39" t="s">
        <v>1203</v>
      </c>
      <c r="B326" s="39" t="s">
        <v>2712</v>
      </c>
      <c r="C326" s="39" t="s">
        <v>2827</v>
      </c>
    </row>
    <row r="327" spans="1:3" x14ac:dyDescent="0.3">
      <c r="A327" s="39" t="s">
        <v>1206</v>
      </c>
      <c r="B327" s="39" t="s">
        <v>2712</v>
      </c>
      <c r="C327" s="39" t="s">
        <v>2827</v>
      </c>
    </row>
    <row r="328" spans="1:3" x14ac:dyDescent="0.3">
      <c r="A328" s="39" t="s">
        <v>1209</v>
      </c>
      <c r="B328" s="39" t="s">
        <v>2712</v>
      </c>
      <c r="C328" s="39" t="s">
        <v>2827</v>
      </c>
    </row>
    <row r="329" spans="1:3" x14ac:dyDescent="0.3">
      <c r="A329" s="39" t="s">
        <v>1212</v>
      </c>
      <c r="B329" s="39" t="s">
        <v>2712</v>
      </c>
      <c r="C329" s="39" t="s">
        <v>2827</v>
      </c>
    </row>
    <row r="330" spans="1:3" x14ac:dyDescent="0.3">
      <c r="A330" s="39" t="s">
        <v>1215</v>
      </c>
      <c r="B330" s="39" t="s">
        <v>2712</v>
      </c>
      <c r="C330" s="39" t="s">
        <v>2827</v>
      </c>
    </row>
    <row r="331" spans="1:3" x14ac:dyDescent="0.3">
      <c r="A331" s="39" t="s">
        <v>1218</v>
      </c>
      <c r="B331" s="39" t="s">
        <v>2712</v>
      </c>
      <c r="C331" s="39" t="s">
        <v>2827</v>
      </c>
    </row>
    <row r="332" spans="1:3" x14ac:dyDescent="0.3">
      <c r="A332" s="39" t="s">
        <v>1234</v>
      </c>
      <c r="B332" s="39" t="s">
        <v>2712</v>
      </c>
      <c r="C332" s="39" t="s">
        <v>2827</v>
      </c>
    </row>
    <row r="333" spans="1:3" x14ac:dyDescent="0.3">
      <c r="A333" s="39" t="s">
        <v>1237</v>
      </c>
      <c r="B333" s="39" t="s">
        <v>2712</v>
      </c>
      <c r="C333" s="39" t="s">
        <v>2827</v>
      </c>
    </row>
    <row r="334" spans="1:3" x14ac:dyDescent="0.3">
      <c r="A334" s="39" t="s">
        <v>1240</v>
      </c>
      <c r="B334" s="39" t="s">
        <v>2712</v>
      </c>
      <c r="C334" s="39" t="s">
        <v>2827</v>
      </c>
    </row>
    <row r="335" spans="1:3" x14ac:dyDescent="0.3">
      <c r="A335" s="39" t="s">
        <v>1242</v>
      </c>
      <c r="B335" s="39" t="s">
        <v>2712</v>
      </c>
      <c r="C335" s="39" t="s">
        <v>2827</v>
      </c>
    </row>
    <row r="336" spans="1:3" x14ac:dyDescent="0.3">
      <c r="A336" s="39" t="s">
        <v>1244</v>
      </c>
      <c r="B336" s="39" t="s">
        <v>2712</v>
      </c>
      <c r="C336" s="39" t="s">
        <v>2827</v>
      </c>
    </row>
    <row r="337" spans="1:3" x14ac:dyDescent="0.3">
      <c r="A337" s="39" t="s">
        <v>1247</v>
      </c>
      <c r="B337" s="39" t="s">
        <v>2712</v>
      </c>
      <c r="C337" s="39" t="s">
        <v>2827</v>
      </c>
    </row>
    <row r="338" spans="1:3" x14ac:dyDescent="0.3">
      <c r="A338" s="39" t="s">
        <v>1250</v>
      </c>
      <c r="B338" s="39" t="s">
        <v>2712</v>
      </c>
      <c r="C338" s="39" t="s">
        <v>2827</v>
      </c>
    </row>
    <row r="339" spans="1:3" x14ac:dyDescent="0.3">
      <c r="A339" s="39" t="s">
        <v>1253</v>
      </c>
      <c r="B339" s="39" t="s">
        <v>2712</v>
      </c>
      <c r="C339" s="39" t="s">
        <v>2827</v>
      </c>
    </row>
    <row r="340" spans="1:3" x14ac:dyDescent="0.3">
      <c r="A340" s="39" t="s">
        <v>1256</v>
      </c>
      <c r="B340" s="39" t="s">
        <v>2712</v>
      </c>
      <c r="C340" s="39" t="s">
        <v>2827</v>
      </c>
    </row>
    <row r="341" spans="1:3" x14ac:dyDescent="0.3">
      <c r="A341" s="39" t="s">
        <v>1259</v>
      </c>
      <c r="B341" s="39" t="s">
        <v>2712</v>
      </c>
      <c r="C341" s="39" t="s">
        <v>2827</v>
      </c>
    </row>
    <row r="342" spans="1:3" x14ac:dyDescent="0.3">
      <c r="A342" s="39" t="s">
        <v>1261</v>
      </c>
      <c r="B342" s="39" t="s">
        <v>2712</v>
      </c>
      <c r="C342" s="39" t="s">
        <v>2827</v>
      </c>
    </row>
    <row r="343" spans="1:3" x14ac:dyDescent="0.3">
      <c r="A343" s="39" t="s">
        <v>1263</v>
      </c>
      <c r="B343" s="39" t="s">
        <v>2712</v>
      </c>
      <c r="C343" s="39" t="s">
        <v>2827</v>
      </c>
    </row>
    <row r="344" spans="1:3" x14ac:dyDescent="0.3">
      <c r="A344" s="39" t="s">
        <v>1265</v>
      </c>
      <c r="B344" s="39" t="s">
        <v>2712</v>
      </c>
      <c r="C344" s="39" t="s">
        <v>2827</v>
      </c>
    </row>
    <row r="345" spans="1:3" x14ac:dyDescent="0.3">
      <c r="A345" s="39" t="s">
        <v>1334</v>
      </c>
      <c r="B345" s="39" t="s">
        <v>2712</v>
      </c>
      <c r="C345" s="39" t="s">
        <v>2827</v>
      </c>
    </row>
    <row r="346" spans="1:3" x14ac:dyDescent="0.3">
      <c r="A346" s="39" t="s">
        <v>1337</v>
      </c>
      <c r="B346" s="39" t="s">
        <v>2712</v>
      </c>
      <c r="C346" s="39" t="s">
        <v>2827</v>
      </c>
    </row>
    <row r="347" spans="1:3" x14ac:dyDescent="0.3">
      <c r="A347" s="39" t="s">
        <v>1339</v>
      </c>
      <c r="B347" s="39" t="s">
        <v>2712</v>
      </c>
      <c r="C347" s="39" t="s">
        <v>2827</v>
      </c>
    </row>
    <row r="348" spans="1:3" x14ac:dyDescent="0.3">
      <c r="A348" s="39" t="s">
        <v>574</v>
      </c>
      <c r="B348" s="39" t="s">
        <v>2705</v>
      </c>
      <c r="C348" s="39" t="s">
        <v>2820</v>
      </c>
    </row>
    <row r="349" spans="1:3" x14ac:dyDescent="0.3">
      <c r="A349" s="39" t="s">
        <v>708</v>
      </c>
      <c r="B349" s="39" t="s">
        <v>2705</v>
      </c>
      <c r="C349" s="39" t="s">
        <v>2820</v>
      </c>
    </row>
    <row r="350" spans="1:3" x14ac:dyDescent="0.3">
      <c r="A350" s="39" t="s">
        <v>711</v>
      </c>
      <c r="B350" s="39" t="s">
        <v>2705</v>
      </c>
      <c r="C350" s="39" t="s">
        <v>2820</v>
      </c>
    </row>
    <row r="351" spans="1:3" x14ac:dyDescent="0.3">
      <c r="A351" s="39" t="s">
        <v>733</v>
      </c>
      <c r="B351" s="39" t="s">
        <v>2705</v>
      </c>
      <c r="C351" s="39" t="s">
        <v>2820</v>
      </c>
    </row>
    <row r="352" spans="1:3" x14ac:dyDescent="0.3">
      <c r="A352" s="39" t="s">
        <v>740</v>
      </c>
      <c r="B352" s="39" t="s">
        <v>2705</v>
      </c>
      <c r="C352" s="39" t="s">
        <v>2820</v>
      </c>
    </row>
    <row r="353" spans="1:3" x14ac:dyDescent="0.3">
      <c r="A353" s="39" t="s">
        <v>966</v>
      </c>
      <c r="B353" s="39" t="s">
        <v>2705</v>
      </c>
      <c r="C353" s="39" t="s">
        <v>2820</v>
      </c>
    </row>
    <row r="354" spans="1:3" x14ac:dyDescent="0.3">
      <c r="A354" s="39" t="s">
        <v>969</v>
      </c>
      <c r="B354" s="39" t="s">
        <v>2705</v>
      </c>
      <c r="C354" s="39" t="s">
        <v>2820</v>
      </c>
    </row>
    <row r="355" spans="1:3" x14ac:dyDescent="0.3">
      <c r="A355" s="39" t="s">
        <v>971</v>
      </c>
      <c r="B355" s="39" t="s">
        <v>2705</v>
      </c>
      <c r="C355" s="39" t="s">
        <v>2820</v>
      </c>
    </row>
    <row r="356" spans="1:3" x14ac:dyDescent="0.3">
      <c r="A356" s="39" t="s">
        <v>974</v>
      </c>
      <c r="B356" s="39" t="s">
        <v>2705</v>
      </c>
      <c r="C356" s="39" t="s">
        <v>2820</v>
      </c>
    </row>
    <row r="357" spans="1:3" x14ac:dyDescent="0.3">
      <c r="A357" s="39" t="s">
        <v>976</v>
      </c>
      <c r="B357" s="39" t="s">
        <v>2705</v>
      </c>
      <c r="C357" s="39" t="s">
        <v>2820</v>
      </c>
    </row>
    <row r="358" spans="1:3" x14ac:dyDescent="0.3">
      <c r="A358" s="39" t="s">
        <v>979</v>
      </c>
      <c r="B358" s="39" t="s">
        <v>2705</v>
      </c>
      <c r="C358" s="39" t="s">
        <v>2820</v>
      </c>
    </row>
    <row r="359" spans="1:3" x14ac:dyDescent="0.3">
      <c r="A359" s="39" t="s">
        <v>986</v>
      </c>
      <c r="B359" s="39" t="s">
        <v>2705</v>
      </c>
      <c r="C359" s="39" t="s">
        <v>2820</v>
      </c>
    </row>
    <row r="360" spans="1:3" x14ac:dyDescent="0.3">
      <c r="A360" s="39" t="s">
        <v>989</v>
      </c>
      <c r="B360" s="39" t="s">
        <v>2705</v>
      </c>
      <c r="C360" s="39" t="s">
        <v>2820</v>
      </c>
    </row>
    <row r="361" spans="1:3" x14ac:dyDescent="0.3">
      <c r="A361" s="39" t="s">
        <v>1084</v>
      </c>
      <c r="B361" s="39" t="s">
        <v>2705</v>
      </c>
      <c r="C361" s="39" t="s">
        <v>2820</v>
      </c>
    </row>
    <row r="362" spans="1:3" x14ac:dyDescent="0.3">
      <c r="A362" s="39" t="s">
        <v>1089</v>
      </c>
      <c r="B362" s="39" t="s">
        <v>2705</v>
      </c>
      <c r="C362" s="39" t="s">
        <v>2820</v>
      </c>
    </row>
    <row r="363" spans="1:3" x14ac:dyDescent="0.3">
      <c r="A363" s="39" t="s">
        <v>1221</v>
      </c>
      <c r="B363" s="39" t="s">
        <v>2705</v>
      </c>
      <c r="C363" s="39" t="s">
        <v>2820</v>
      </c>
    </row>
    <row r="364" spans="1:3" x14ac:dyDescent="0.3">
      <c r="A364" s="39" t="s">
        <v>1224</v>
      </c>
      <c r="B364" s="39" t="s">
        <v>2705</v>
      </c>
      <c r="C364" s="39" t="s">
        <v>2820</v>
      </c>
    </row>
    <row r="365" spans="1:3" x14ac:dyDescent="0.3">
      <c r="A365" s="39" t="s">
        <v>1226</v>
      </c>
      <c r="B365" s="39" t="s">
        <v>2705</v>
      </c>
      <c r="C365" s="39" t="s">
        <v>2820</v>
      </c>
    </row>
    <row r="366" spans="1:3" x14ac:dyDescent="0.3">
      <c r="A366" s="39" t="s">
        <v>1229</v>
      </c>
      <c r="B366" s="39" t="s">
        <v>2705</v>
      </c>
      <c r="C366" s="39" t="s">
        <v>2820</v>
      </c>
    </row>
    <row r="367" spans="1:3" x14ac:dyDescent="0.3">
      <c r="A367" s="39" t="s">
        <v>1231</v>
      </c>
      <c r="B367" s="39" t="s">
        <v>2705</v>
      </c>
      <c r="C367" s="39" t="s">
        <v>2820</v>
      </c>
    </row>
    <row r="368" spans="1:3" x14ac:dyDescent="0.3">
      <c r="A368" s="39" t="s">
        <v>1312</v>
      </c>
      <c r="B368" s="39" t="s">
        <v>2705</v>
      </c>
      <c r="C368" s="39" t="s">
        <v>2820</v>
      </c>
    </row>
    <row r="369" spans="1:3" x14ac:dyDescent="0.3">
      <c r="A369" s="39" t="s">
        <v>1314</v>
      </c>
      <c r="B369" s="39" t="s">
        <v>2705</v>
      </c>
      <c r="C369" s="39" t="s">
        <v>2820</v>
      </c>
    </row>
    <row r="370" spans="1:3" x14ac:dyDescent="0.3">
      <c r="A370" s="39" t="s">
        <v>1316</v>
      </c>
      <c r="B370" s="39" t="s">
        <v>2705</v>
      </c>
      <c r="C370" s="39" t="s">
        <v>2820</v>
      </c>
    </row>
    <row r="371" spans="1:3" x14ac:dyDescent="0.3">
      <c r="A371" s="39" t="s">
        <v>1318</v>
      </c>
      <c r="B371" s="39" t="s">
        <v>2705</v>
      </c>
      <c r="C371" s="39" t="s">
        <v>2820</v>
      </c>
    </row>
    <row r="372" spans="1:3" x14ac:dyDescent="0.3">
      <c r="A372" s="39" t="s">
        <v>1322</v>
      </c>
      <c r="B372" s="39" t="s">
        <v>2705</v>
      </c>
      <c r="C372" s="39" t="s">
        <v>2820</v>
      </c>
    </row>
    <row r="373" spans="1:3" x14ac:dyDescent="0.3">
      <c r="A373" s="39" t="s">
        <v>1323</v>
      </c>
      <c r="B373" s="39" t="s">
        <v>2705</v>
      </c>
      <c r="C373" s="39" t="s">
        <v>2820</v>
      </c>
    </row>
    <row r="374" spans="1:3" x14ac:dyDescent="0.3">
      <c r="A374" s="39" t="s">
        <v>1324</v>
      </c>
      <c r="B374" s="39" t="s">
        <v>2705</v>
      </c>
      <c r="C374" s="39" t="s">
        <v>2820</v>
      </c>
    </row>
    <row r="375" spans="1:3" x14ac:dyDescent="0.3">
      <c r="A375" s="39" t="s">
        <v>1325</v>
      </c>
      <c r="B375" s="39" t="s">
        <v>2705</v>
      </c>
      <c r="C375" s="39" t="s">
        <v>2820</v>
      </c>
    </row>
    <row r="376" spans="1:3" x14ac:dyDescent="0.3">
      <c r="A376" s="39" t="s">
        <v>1327</v>
      </c>
      <c r="B376" s="39" t="s">
        <v>2705</v>
      </c>
      <c r="C376" s="39" t="s">
        <v>2820</v>
      </c>
    </row>
    <row r="377" spans="1:3" x14ac:dyDescent="0.3">
      <c r="A377" s="39" t="s">
        <v>1328</v>
      </c>
      <c r="B377" s="39" t="s">
        <v>2705</v>
      </c>
      <c r="C377" s="39" t="s">
        <v>2820</v>
      </c>
    </row>
    <row r="378" spans="1:3" x14ac:dyDescent="0.3">
      <c r="A378" s="39" t="s">
        <v>1329</v>
      </c>
      <c r="B378" s="39" t="s">
        <v>2705</v>
      </c>
      <c r="C378" s="39" t="s">
        <v>2820</v>
      </c>
    </row>
    <row r="379" spans="1:3" x14ac:dyDescent="0.3">
      <c r="A379" s="39" t="s">
        <v>1330</v>
      </c>
      <c r="B379" s="39" t="s">
        <v>2705</v>
      </c>
      <c r="C379" s="39" t="s">
        <v>2820</v>
      </c>
    </row>
    <row r="380" spans="1:3" x14ac:dyDescent="0.3">
      <c r="A380" s="39" t="s">
        <v>1331</v>
      </c>
      <c r="B380" s="39" t="s">
        <v>2705</v>
      </c>
      <c r="C380" s="39" t="s">
        <v>2820</v>
      </c>
    </row>
    <row r="381" spans="1:3" x14ac:dyDescent="0.3">
      <c r="A381" s="39" t="s">
        <v>1332</v>
      </c>
      <c r="B381" s="39" t="s">
        <v>2705</v>
      </c>
      <c r="C381" s="39" t="s">
        <v>2820</v>
      </c>
    </row>
    <row r="382" spans="1:3" x14ac:dyDescent="0.3">
      <c r="A382" s="39" t="s">
        <v>1333</v>
      </c>
      <c r="B382" s="39" t="s">
        <v>2705</v>
      </c>
      <c r="C382" s="39" t="s">
        <v>2820</v>
      </c>
    </row>
    <row r="383" spans="1:3" x14ac:dyDescent="0.3">
      <c r="A383" s="39" t="s">
        <v>1352</v>
      </c>
      <c r="B383" s="39" t="s">
        <v>2705</v>
      </c>
      <c r="C383" s="39" t="s">
        <v>2820</v>
      </c>
    </row>
    <row r="384" spans="1:3" x14ac:dyDescent="0.3">
      <c r="A384" s="39" t="s">
        <v>1353</v>
      </c>
      <c r="B384" s="39" t="s">
        <v>2705</v>
      </c>
      <c r="C384" s="39" t="s">
        <v>2820</v>
      </c>
    </row>
    <row r="385" spans="1:3" x14ac:dyDescent="0.3">
      <c r="A385" s="39" t="s">
        <v>577</v>
      </c>
      <c r="B385" s="39" t="s">
        <v>2713</v>
      </c>
      <c r="C385" s="39" t="s">
        <v>2828</v>
      </c>
    </row>
    <row r="386" spans="1:3" x14ac:dyDescent="0.3">
      <c r="A386" s="39" t="s">
        <v>736</v>
      </c>
      <c r="B386" s="39" t="s">
        <v>2713</v>
      </c>
      <c r="C386" s="39" t="s">
        <v>2828</v>
      </c>
    </row>
    <row r="387" spans="1:3" x14ac:dyDescent="0.3">
      <c r="A387" s="39" t="s">
        <v>584</v>
      </c>
      <c r="B387" s="39" t="s">
        <v>2714</v>
      </c>
      <c r="C387" s="39" t="s">
        <v>2829</v>
      </c>
    </row>
    <row r="388" spans="1:3" x14ac:dyDescent="0.3">
      <c r="A388" s="39" t="s">
        <v>961</v>
      </c>
      <c r="B388" s="39" t="s">
        <v>2714</v>
      </c>
      <c r="C388" s="39" t="s">
        <v>2829</v>
      </c>
    </row>
    <row r="389" spans="1:3" x14ac:dyDescent="0.3">
      <c r="A389" s="39" t="s">
        <v>964</v>
      </c>
      <c r="B389" s="39" t="s">
        <v>2714</v>
      </c>
      <c r="C389" s="39" t="s">
        <v>2829</v>
      </c>
    </row>
    <row r="390" spans="1:3" x14ac:dyDescent="0.3">
      <c r="A390" s="39" t="s">
        <v>981</v>
      </c>
      <c r="B390" s="39" t="s">
        <v>2714</v>
      </c>
      <c r="C390" s="39" t="s">
        <v>2829</v>
      </c>
    </row>
    <row r="391" spans="1:3" x14ac:dyDescent="0.3">
      <c r="A391" s="39" t="s">
        <v>984</v>
      </c>
      <c r="B391" s="39" t="s">
        <v>2714</v>
      </c>
      <c r="C391" s="39" t="s">
        <v>2829</v>
      </c>
    </row>
    <row r="392" spans="1:3" x14ac:dyDescent="0.3">
      <c r="A392" s="39" t="s">
        <v>1039</v>
      </c>
      <c r="B392" s="39" t="s">
        <v>2714</v>
      </c>
      <c r="C392" s="39" t="s">
        <v>2829</v>
      </c>
    </row>
    <row r="393" spans="1:3" x14ac:dyDescent="0.3">
      <c r="A393" s="39" t="s">
        <v>1041</v>
      </c>
      <c r="B393" s="39" t="s">
        <v>2714</v>
      </c>
      <c r="C393" s="39" t="s">
        <v>2829</v>
      </c>
    </row>
    <row r="394" spans="1:3" x14ac:dyDescent="0.3">
      <c r="A394" s="39" t="s">
        <v>1087</v>
      </c>
      <c r="B394" s="39" t="s">
        <v>2714</v>
      </c>
      <c r="C394" s="39" t="s">
        <v>2829</v>
      </c>
    </row>
    <row r="395" spans="1:3" x14ac:dyDescent="0.3">
      <c r="A395" s="39" t="s">
        <v>1092</v>
      </c>
      <c r="B395" s="39" t="s">
        <v>2714</v>
      </c>
      <c r="C395" s="39" t="s">
        <v>2829</v>
      </c>
    </row>
    <row r="396" spans="1:3" x14ac:dyDescent="0.3">
      <c r="A396" s="39" t="s">
        <v>1094</v>
      </c>
      <c r="B396" s="39" t="s">
        <v>2714</v>
      </c>
      <c r="C396" s="39" t="s">
        <v>2829</v>
      </c>
    </row>
    <row r="397" spans="1:3" x14ac:dyDescent="0.3">
      <c r="A397" s="39" t="s">
        <v>1150</v>
      </c>
      <c r="B397" s="39" t="s">
        <v>2714</v>
      </c>
      <c r="C397" s="39" t="s">
        <v>2829</v>
      </c>
    </row>
    <row r="398" spans="1:3" x14ac:dyDescent="0.3">
      <c r="A398" s="39" t="s">
        <v>1153</v>
      </c>
      <c r="B398" s="39" t="s">
        <v>2714</v>
      </c>
      <c r="C398" s="39" t="s">
        <v>2829</v>
      </c>
    </row>
    <row r="399" spans="1:3" x14ac:dyDescent="0.3">
      <c r="A399" s="39" t="s">
        <v>1170</v>
      </c>
      <c r="B399" s="39" t="s">
        <v>2714</v>
      </c>
      <c r="C399" s="39" t="s">
        <v>2829</v>
      </c>
    </row>
    <row r="400" spans="1:3" x14ac:dyDescent="0.3">
      <c r="A400" s="39" t="s">
        <v>1267</v>
      </c>
      <c r="B400" s="39" t="s">
        <v>2714</v>
      </c>
      <c r="C400" s="39" t="s">
        <v>2829</v>
      </c>
    </row>
    <row r="401" spans="1:3" x14ac:dyDescent="0.3">
      <c r="A401" s="39" t="s">
        <v>1321</v>
      </c>
      <c r="B401" s="39" t="s">
        <v>2714</v>
      </c>
      <c r="C401" s="39" t="s">
        <v>2829</v>
      </c>
    </row>
    <row r="402" spans="1:3" x14ac:dyDescent="0.3">
      <c r="A402" s="39" t="s">
        <v>1336</v>
      </c>
      <c r="B402" s="39" t="s">
        <v>2714</v>
      </c>
      <c r="C402" s="39" t="s">
        <v>2829</v>
      </c>
    </row>
    <row r="403" spans="1:3" x14ac:dyDescent="0.3">
      <c r="A403" s="39" t="s">
        <v>586</v>
      </c>
      <c r="B403" s="39" t="s">
        <v>2707</v>
      </c>
      <c r="C403" s="39" t="s">
        <v>3075</v>
      </c>
    </row>
    <row r="404" spans="1:3" x14ac:dyDescent="0.3">
      <c r="A404" s="39" t="s">
        <v>745</v>
      </c>
      <c r="B404" s="39" t="s">
        <v>2707</v>
      </c>
      <c r="C404" s="39" t="s">
        <v>3075</v>
      </c>
    </row>
    <row r="405" spans="1:3" x14ac:dyDescent="0.3">
      <c r="A405" s="39" t="s">
        <v>589</v>
      </c>
      <c r="B405" s="39" t="s">
        <v>3073</v>
      </c>
      <c r="C405" s="39" t="s">
        <v>3074</v>
      </c>
    </row>
    <row r="406" spans="1:3" x14ac:dyDescent="0.3">
      <c r="A406" s="39" t="s">
        <v>748</v>
      </c>
      <c r="B406" s="39" t="s">
        <v>3073</v>
      </c>
      <c r="C406" s="39" t="s">
        <v>3074</v>
      </c>
    </row>
    <row r="407" spans="1:3" x14ac:dyDescent="0.3">
      <c r="A407" s="39" t="s">
        <v>648</v>
      </c>
      <c r="B407" s="39" t="s">
        <v>2715</v>
      </c>
      <c r="C407" s="39" t="s">
        <v>2830</v>
      </c>
    </row>
    <row r="408" spans="1:3" x14ac:dyDescent="0.3">
      <c r="A408" s="39" t="s">
        <v>1076</v>
      </c>
      <c r="B408" s="39" t="s">
        <v>2715</v>
      </c>
      <c r="C408" s="39" t="s">
        <v>2830</v>
      </c>
    </row>
    <row r="409" spans="1:3" x14ac:dyDescent="0.3">
      <c r="A409" s="39" t="s">
        <v>1078</v>
      </c>
      <c r="B409" s="39" t="s">
        <v>2715</v>
      </c>
      <c r="C409" s="39" t="s">
        <v>2830</v>
      </c>
    </row>
    <row r="410" spans="1:3" x14ac:dyDescent="0.3">
      <c r="A410" s="39" t="s">
        <v>1080</v>
      </c>
      <c r="B410" s="39" t="s">
        <v>2715</v>
      </c>
      <c r="C410" s="39" t="s">
        <v>2830</v>
      </c>
    </row>
    <row r="411" spans="1:3" x14ac:dyDescent="0.3">
      <c r="A411" s="39" t="s">
        <v>677</v>
      </c>
      <c r="B411" s="39" t="s">
        <v>2716</v>
      </c>
      <c r="C411" s="39" t="s">
        <v>2831</v>
      </c>
    </row>
    <row r="412" spans="1:3" x14ac:dyDescent="0.3">
      <c r="A412" s="39" t="s">
        <v>1106</v>
      </c>
      <c r="B412" s="39" t="s">
        <v>2716</v>
      </c>
      <c r="C412" s="39" t="s">
        <v>2831</v>
      </c>
    </row>
    <row r="413" spans="1:3" x14ac:dyDescent="0.3">
      <c r="A413" s="39" t="s">
        <v>1124</v>
      </c>
      <c r="B413" s="39" t="s">
        <v>2716</v>
      </c>
      <c r="C413" s="39" t="s">
        <v>2831</v>
      </c>
    </row>
    <row r="414" spans="1:3" x14ac:dyDescent="0.3">
      <c r="A414" s="39" t="s">
        <v>1127</v>
      </c>
      <c r="B414" s="39" t="s">
        <v>2716</v>
      </c>
      <c r="C414" s="39" t="s">
        <v>2831</v>
      </c>
    </row>
    <row r="415" spans="1:3" x14ac:dyDescent="0.3">
      <c r="A415" s="39" t="s">
        <v>836</v>
      </c>
      <c r="B415" s="39" t="s">
        <v>2711</v>
      </c>
      <c r="C415" s="39" t="s">
        <v>2826</v>
      </c>
    </row>
    <row r="416" spans="1:3" x14ac:dyDescent="0.3">
      <c r="A416" s="39" t="s">
        <v>849</v>
      </c>
      <c r="B416" s="39" t="s">
        <v>2706</v>
      </c>
      <c r="C416" s="39" t="s">
        <v>2821</v>
      </c>
    </row>
    <row r="417" spans="1:3" x14ac:dyDescent="0.3">
      <c r="A417" s="39" t="s">
        <v>1102</v>
      </c>
      <c r="B417" s="39" t="s">
        <v>2706</v>
      </c>
      <c r="C417" s="39" t="s">
        <v>2821</v>
      </c>
    </row>
    <row r="418" spans="1:3" x14ac:dyDescent="0.3">
      <c r="A418" s="39" t="s">
        <v>1112</v>
      </c>
      <c r="B418" s="39" t="s">
        <v>2706</v>
      </c>
      <c r="C418" s="39" t="s">
        <v>2821</v>
      </c>
    </row>
    <row r="419" spans="1:3" x14ac:dyDescent="0.3">
      <c r="A419" s="39" t="s">
        <v>1122</v>
      </c>
      <c r="B419" s="39" t="s">
        <v>2706</v>
      </c>
      <c r="C419" s="39" t="s">
        <v>2821</v>
      </c>
    </row>
    <row r="420" spans="1:3" x14ac:dyDescent="0.3">
      <c r="A420" s="39" t="s">
        <v>859</v>
      </c>
      <c r="B420" s="39" t="s">
        <v>2717</v>
      </c>
      <c r="C420" s="39" t="s">
        <v>284</v>
      </c>
    </row>
    <row r="421" spans="1:3" x14ac:dyDescent="0.3">
      <c r="A421" s="39" t="s">
        <v>860</v>
      </c>
      <c r="B421" s="39" t="s">
        <v>2717</v>
      </c>
      <c r="C421" s="39" t="s">
        <v>284</v>
      </c>
    </row>
    <row r="422" spans="1:3" x14ac:dyDescent="0.3">
      <c r="A422" s="39" t="s">
        <v>878</v>
      </c>
      <c r="B422" s="39" t="s">
        <v>2717</v>
      </c>
      <c r="C422" s="39" t="s">
        <v>284</v>
      </c>
    </row>
    <row r="423" spans="1:3" x14ac:dyDescent="0.3">
      <c r="A423" s="39" t="s">
        <v>879</v>
      </c>
      <c r="B423" s="39" t="s">
        <v>2717</v>
      </c>
      <c r="C423" s="39" t="s">
        <v>284</v>
      </c>
    </row>
    <row r="424" spans="1:3" x14ac:dyDescent="0.3">
      <c r="A424" s="39" t="s">
        <v>861</v>
      </c>
      <c r="B424" s="39" t="s">
        <v>13</v>
      </c>
      <c r="C424" s="39" t="s">
        <v>276</v>
      </c>
    </row>
    <row r="425" spans="1:3" x14ac:dyDescent="0.3">
      <c r="A425" s="39" t="s">
        <v>865</v>
      </c>
      <c r="B425" s="39" t="s">
        <v>13</v>
      </c>
      <c r="C425" s="39" t="s">
        <v>276</v>
      </c>
    </row>
    <row r="426" spans="1:3" x14ac:dyDescent="0.3">
      <c r="A426" s="39" t="s">
        <v>872</v>
      </c>
      <c r="B426" s="39" t="s">
        <v>13</v>
      </c>
      <c r="C426" s="39" t="s">
        <v>276</v>
      </c>
    </row>
    <row r="427" spans="1:3" x14ac:dyDescent="0.3">
      <c r="A427" s="39" t="s">
        <v>880</v>
      </c>
      <c r="B427" s="39" t="s">
        <v>13</v>
      </c>
      <c r="C427" s="39" t="s">
        <v>276</v>
      </c>
    </row>
    <row r="428" spans="1:3" x14ac:dyDescent="0.3">
      <c r="A428" s="39" t="s">
        <v>884</v>
      </c>
      <c r="B428" s="39" t="s">
        <v>13</v>
      </c>
      <c r="C428" s="39" t="s">
        <v>276</v>
      </c>
    </row>
    <row r="429" spans="1:3" x14ac:dyDescent="0.3">
      <c r="A429" s="39" t="s">
        <v>891</v>
      </c>
      <c r="B429" s="39" t="s">
        <v>13</v>
      </c>
      <c r="C429" s="39" t="s">
        <v>276</v>
      </c>
    </row>
    <row r="430" spans="1:3" x14ac:dyDescent="0.3">
      <c r="A430" s="39" t="s">
        <v>937</v>
      </c>
      <c r="B430" s="39" t="s">
        <v>13</v>
      </c>
      <c r="C430" s="39" t="s">
        <v>276</v>
      </c>
    </row>
    <row r="431" spans="1:3" x14ac:dyDescent="0.3">
      <c r="A431" s="39" t="s">
        <v>866</v>
      </c>
      <c r="B431" s="39" t="s">
        <v>2699</v>
      </c>
      <c r="C431" s="39" t="s">
        <v>278</v>
      </c>
    </row>
    <row r="432" spans="1:3" x14ac:dyDescent="0.3">
      <c r="A432" s="39" t="s">
        <v>871</v>
      </c>
      <c r="B432" s="39" t="s">
        <v>2699</v>
      </c>
      <c r="C432" s="39" t="s">
        <v>278</v>
      </c>
    </row>
    <row r="433" spans="1:3" x14ac:dyDescent="0.3">
      <c r="A433" s="39" t="s">
        <v>885</v>
      </c>
      <c r="B433" s="39" t="s">
        <v>2699</v>
      </c>
      <c r="C433" s="39" t="s">
        <v>278</v>
      </c>
    </row>
    <row r="434" spans="1:3" x14ac:dyDescent="0.3">
      <c r="A434" s="39" t="s">
        <v>890</v>
      </c>
      <c r="B434" s="39" t="s">
        <v>2699</v>
      </c>
      <c r="C434" s="39" t="s">
        <v>278</v>
      </c>
    </row>
    <row r="435" spans="1:3" x14ac:dyDescent="0.3">
      <c r="A435" s="39" t="s">
        <v>868</v>
      </c>
      <c r="B435" s="39" t="s">
        <v>46</v>
      </c>
      <c r="C435" s="39" t="s">
        <v>2832</v>
      </c>
    </row>
    <row r="436" spans="1:3" x14ac:dyDescent="0.3">
      <c r="A436" s="39" t="s">
        <v>869</v>
      </c>
      <c r="B436" s="39" t="s">
        <v>46</v>
      </c>
      <c r="C436" s="39" t="s">
        <v>2832</v>
      </c>
    </row>
    <row r="437" spans="1:3" x14ac:dyDescent="0.3">
      <c r="A437" s="39" t="s">
        <v>870</v>
      </c>
      <c r="B437" s="39" t="s">
        <v>46</v>
      </c>
      <c r="C437" s="39" t="s">
        <v>2832</v>
      </c>
    </row>
    <row r="438" spans="1:3" x14ac:dyDescent="0.3">
      <c r="A438" s="39" t="s">
        <v>887</v>
      </c>
      <c r="B438" s="39" t="s">
        <v>46</v>
      </c>
      <c r="C438" s="39" t="s">
        <v>2832</v>
      </c>
    </row>
    <row r="439" spans="1:3" x14ac:dyDescent="0.3">
      <c r="A439" s="39" t="s">
        <v>888</v>
      </c>
      <c r="B439" s="39" t="s">
        <v>46</v>
      </c>
      <c r="C439" s="39" t="s">
        <v>2832</v>
      </c>
    </row>
    <row r="440" spans="1:3" x14ac:dyDescent="0.3">
      <c r="A440" s="39" t="s">
        <v>889</v>
      </c>
      <c r="B440" s="39" t="s">
        <v>46</v>
      </c>
      <c r="C440" s="39" t="s">
        <v>2832</v>
      </c>
    </row>
    <row r="441" spans="1:3" x14ac:dyDescent="0.3">
      <c r="A441" s="39" t="s">
        <v>876</v>
      </c>
      <c r="B441" s="39" t="s">
        <v>37</v>
      </c>
      <c r="C441" s="39" t="s">
        <v>2833</v>
      </c>
    </row>
    <row r="442" spans="1:3" x14ac:dyDescent="0.3">
      <c r="A442" s="39" t="s">
        <v>895</v>
      </c>
      <c r="B442" s="39" t="s">
        <v>37</v>
      </c>
      <c r="C442" s="39" t="s">
        <v>2833</v>
      </c>
    </row>
    <row r="443" spans="1:3" x14ac:dyDescent="0.3">
      <c r="A443" s="39" t="s">
        <v>902</v>
      </c>
      <c r="B443" s="39" t="s">
        <v>2718</v>
      </c>
      <c r="C443" s="39" t="s">
        <v>2834</v>
      </c>
    </row>
    <row r="444" spans="1:3" x14ac:dyDescent="0.3">
      <c r="A444" s="39" t="s">
        <v>912</v>
      </c>
      <c r="B444" s="39" t="s">
        <v>2718</v>
      </c>
      <c r="C444" s="39" t="s">
        <v>2834</v>
      </c>
    </row>
    <row r="445" spans="1:3" x14ac:dyDescent="0.3">
      <c r="A445" s="39" t="s">
        <v>922</v>
      </c>
      <c r="B445" s="39" t="s">
        <v>2718</v>
      </c>
      <c r="C445" s="39" t="s">
        <v>2834</v>
      </c>
    </row>
    <row r="446" spans="1:3" x14ac:dyDescent="0.3">
      <c r="A446" s="39" t="s">
        <v>932</v>
      </c>
      <c r="B446" s="39" t="s">
        <v>2718</v>
      </c>
      <c r="C446" s="39" t="s">
        <v>2834</v>
      </c>
    </row>
    <row r="447" spans="1:3" x14ac:dyDescent="0.3">
      <c r="A447" s="39" t="s">
        <v>903</v>
      </c>
      <c r="B447" s="39" t="s">
        <v>14</v>
      </c>
      <c r="C447" s="39" t="s">
        <v>3072</v>
      </c>
    </row>
    <row r="448" spans="1:3" x14ac:dyDescent="0.3">
      <c r="A448" s="39" t="s">
        <v>913</v>
      </c>
      <c r="B448" s="39" t="s">
        <v>14</v>
      </c>
      <c r="C448" s="39" t="s">
        <v>3072</v>
      </c>
    </row>
    <row r="449" spans="1:3" x14ac:dyDescent="0.3">
      <c r="A449" s="39" t="s">
        <v>923</v>
      </c>
      <c r="B449" s="39" t="s">
        <v>14</v>
      </c>
      <c r="C449" s="39" t="s">
        <v>3072</v>
      </c>
    </row>
    <row r="450" spans="1:3" x14ac:dyDescent="0.3">
      <c r="A450" s="39" t="s">
        <v>933</v>
      </c>
      <c r="B450" s="39" t="s">
        <v>14</v>
      </c>
      <c r="C450" s="39" t="s">
        <v>3072</v>
      </c>
    </row>
    <row r="451" spans="1:3" x14ac:dyDescent="0.3">
      <c r="A451" s="39" t="s">
        <v>939</v>
      </c>
      <c r="B451" s="39" t="s">
        <v>2719</v>
      </c>
      <c r="C451" s="39" t="s">
        <v>2835</v>
      </c>
    </row>
    <row r="452" spans="1:3" x14ac:dyDescent="0.3">
      <c r="A452" s="39" t="s">
        <v>941</v>
      </c>
      <c r="B452" s="39" t="s">
        <v>2720</v>
      </c>
      <c r="C452" s="39" t="s">
        <v>2836</v>
      </c>
    </row>
    <row r="453" spans="1:3" x14ac:dyDescent="0.3">
      <c r="A453" s="39" t="s">
        <v>943</v>
      </c>
      <c r="B453" s="39" t="s">
        <v>14</v>
      </c>
      <c r="C453" s="39" t="s">
        <v>3072</v>
      </c>
    </row>
    <row r="454" spans="1:3" x14ac:dyDescent="0.3">
      <c r="A454" s="39" t="s">
        <v>949</v>
      </c>
      <c r="B454" s="39" t="s">
        <v>14</v>
      </c>
      <c r="C454" s="39" t="s">
        <v>3072</v>
      </c>
    </row>
    <row r="455" spans="1:3" x14ac:dyDescent="0.3">
      <c r="A455" s="39" t="s">
        <v>945</v>
      </c>
      <c r="B455" s="39" t="s">
        <v>2703</v>
      </c>
      <c r="C455" s="39" t="s">
        <v>2817</v>
      </c>
    </row>
    <row r="456" spans="1:3" x14ac:dyDescent="0.3">
      <c r="A456" s="39" t="s">
        <v>951</v>
      </c>
      <c r="B456" s="39" t="s">
        <v>2703</v>
      </c>
      <c r="C456" s="39" t="s">
        <v>2817</v>
      </c>
    </row>
    <row r="457" spans="1:3" x14ac:dyDescent="0.3">
      <c r="A457" s="39" t="s">
        <v>1126</v>
      </c>
      <c r="B457" s="39" t="s">
        <v>2703</v>
      </c>
      <c r="C457" s="39" t="s">
        <v>2817</v>
      </c>
    </row>
    <row r="458" spans="1:3" x14ac:dyDescent="0.3">
      <c r="A458" s="39" t="s">
        <v>1133</v>
      </c>
      <c r="B458" s="39" t="s">
        <v>2703</v>
      </c>
      <c r="C458" s="39" t="s">
        <v>2817</v>
      </c>
    </row>
    <row r="459" spans="1:3" x14ac:dyDescent="0.3">
      <c r="A459" s="39" t="s">
        <v>1135</v>
      </c>
      <c r="B459" s="39" t="s">
        <v>2703</v>
      </c>
      <c r="C459" s="39" t="s">
        <v>2817</v>
      </c>
    </row>
    <row r="460" spans="1:3" x14ac:dyDescent="0.3">
      <c r="A460" s="39" t="s">
        <v>948</v>
      </c>
      <c r="B460" s="39" t="s">
        <v>2718</v>
      </c>
      <c r="C460" s="39" t="s">
        <v>2834</v>
      </c>
    </row>
    <row r="461" spans="1:3" x14ac:dyDescent="0.3">
      <c r="A461" s="39" t="s">
        <v>953</v>
      </c>
      <c r="B461" s="39" t="s">
        <v>15</v>
      </c>
      <c r="C461" s="39" t="s">
        <v>2818</v>
      </c>
    </row>
    <row r="462" spans="1:3" x14ac:dyDescent="0.3">
      <c r="A462" s="39" t="s">
        <v>954</v>
      </c>
      <c r="B462" s="39" t="s">
        <v>15</v>
      </c>
      <c r="C462" s="39" t="s">
        <v>2818</v>
      </c>
    </row>
    <row r="463" spans="1:3" x14ac:dyDescent="0.3">
      <c r="A463" s="39" t="s">
        <v>956</v>
      </c>
      <c r="B463" s="39" t="s">
        <v>15</v>
      </c>
      <c r="C463" s="39" t="s">
        <v>2818</v>
      </c>
    </row>
    <row r="464" spans="1:3" x14ac:dyDescent="0.3">
      <c r="A464" s="39" t="s">
        <v>957</v>
      </c>
      <c r="B464" s="39" t="s">
        <v>15</v>
      </c>
      <c r="C464" s="39" t="s">
        <v>2818</v>
      </c>
    </row>
    <row r="465" spans="1:3" x14ac:dyDescent="0.3">
      <c r="A465" s="39" t="s">
        <v>958</v>
      </c>
      <c r="B465" s="39" t="s">
        <v>15</v>
      </c>
      <c r="C465" s="39" t="s">
        <v>2818</v>
      </c>
    </row>
    <row r="466" spans="1:3" x14ac:dyDescent="0.3">
      <c r="A466" s="39" t="s">
        <v>1024</v>
      </c>
      <c r="B466" s="39" t="s">
        <v>15</v>
      </c>
      <c r="C466" s="39" t="s">
        <v>2818</v>
      </c>
    </row>
    <row r="467" spans="1:3" x14ac:dyDescent="0.3">
      <c r="A467" s="39" t="s">
        <v>1025</v>
      </c>
      <c r="B467" s="39" t="s">
        <v>15</v>
      </c>
      <c r="C467" s="39" t="s">
        <v>2818</v>
      </c>
    </row>
    <row r="468" spans="1:3" x14ac:dyDescent="0.3">
      <c r="A468" s="39" t="s">
        <v>1030</v>
      </c>
      <c r="B468" s="39" t="s">
        <v>15</v>
      </c>
      <c r="C468" s="39" t="s">
        <v>2818</v>
      </c>
    </row>
    <row r="469" spans="1:3" x14ac:dyDescent="0.3">
      <c r="A469" s="39" t="s">
        <v>1031</v>
      </c>
      <c r="B469" s="39" t="s">
        <v>15</v>
      </c>
      <c r="C469" s="39" t="s">
        <v>2818</v>
      </c>
    </row>
    <row r="470" spans="1:3" x14ac:dyDescent="0.3">
      <c r="A470" s="39" t="s">
        <v>1033</v>
      </c>
      <c r="B470" s="39" t="s">
        <v>15</v>
      </c>
      <c r="C470" s="39" t="s">
        <v>2818</v>
      </c>
    </row>
    <row r="471" spans="1:3" x14ac:dyDescent="0.3">
      <c r="A471" s="39" t="s">
        <v>1034</v>
      </c>
      <c r="B471" s="39" t="s">
        <v>15</v>
      </c>
      <c r="C471" s="39" t="s">
        <v>2818</v>
      </c>
    </row>
    <row r="472" spans="1:3" x14ac:dyDescent="0.3">
      <c r="A472" s="39" t="s">
        <v>1036</v>
      </c>
      <c r="B472" s="39" t="s">
        <v>15</v>
      </c>
      <c r="C472" s="39" t="s">
        <v>2818</v>
      </c>
    </row>
    <row r="473" spans="1:3" x14ac:dyDescent="0.3">
      <c r="A473" s="39" t="s">
        <v>1037</v>
      </c>
      <c r="B473" s="39" t="s">
        <v>15</v>
      </c>
      <c r="C473" s="39" t="s">
        <v>2818</v>
      </c>
    </row>
    <row r="474" spans="1:3" x14ac:dyDescent="0.3">
      <c r="A474" s="39" t="s">
        <v>1082</v>
      </c>
      <c r="B474" s="39" t="s">
        <v>15</v>
      </c>
      <c r="C474" s="39" t="s">
        <v>2818</v>
      </c>
    </row>
    <row r="475" spans="1:3" x14ac:dyDescent="0.3">
      <c r="A475" s="39" t="s">
        <v>1104</v>
      </c>
      <c r="B475" s="39" t="s">
        <v>15</v>
      </c>
      <c r="C475" s="39" t="s">
        <v>2818</v>
      </c>
    </row>
    <row r="476" spans="1:3" x14ac:dyDescent="0.3">
      <c r="A476" s="39" t="s">
        <v>1105</v>
      </c>
      <c r="B476" s="39" t="s">
        <v>15</v>
      </c>
      <c r="C476" s="39" t="s">
        <v>2818</v>
      </c>
    </row>
    <row r="477" spans="1:3" x14ac:dyDescent="0.3">
      <c r="A477" s="39" t="s">
        <v>1131</v>
      </c>
      <c r="B477" s="39" t="s">
        <v>15</v>
      </c>
      <c r="C477" s="39" t="s">
        <v>2818</v>
      </c>
    </row>
    <row r="478" spans="1:3" x14ac:dyDescent="0.3">
      <c r="A478" s="39" t="s">
        <v>1270</v>
      </c>
      <c r="B478" s="39" t="s">
        <v>15</v>
      </c>
      <c r="C478" s="39" t="s">
        <v>2818</v>
      </c>
    </row>
    <row r="479" spans="1:3" x14ac:dyDescent="0.3">
      <c r="A479" s="39" t="s">
        <v>1271</v>
      </c>
      <c r="B479" s="39" t="s">
        <v>15</v>
      </c>
      <c r="C479" s="39" t="s">
        <v>2818</v>
      </c>
    </row>
    <row r="480" spans="1:3" x14ac:dyDescent="0.3">
      <c r="A480" s="39" t="s">
        <v>1272</v>
      </c>
      <c r="B480" s="39" t="s">
        <v>15</v>
      </c>
      <c r="C480" s="39" t="s">
        <v>2818</v>
      </c>
    </row>
    <row r="481" spans="1:3" x14ac:dyDescent="0.3">
      <c r="A481" s="39" t="s">
        <v>1273</v>
      </c>
      <c r="B481" s="39" t="s">
        <v>15</v>
      </c>
      <c r="C481" s="39" t="s">
        <v>2818</v>
      </c>
    </row>
    <row r="482" spans="1:3" x14ac:dyDescent="0.3">
      <c r="A482" s="39" t="s">
        <v>1274</v>
      </c>
      <c r="B482" s="39" t="s">
        <v>15</v>
      </c>
      <c r="C482" s="39" t="s">
        <v>2818</v>
      </c>
    </row>
    <row r="483" spans="1:3" x14ac:dyDescent="0.3">
      <c r="A483" s="39" t="s">
        <v>1275</v>
      </c>
      <c r="B483" s="39" t="s">
        <v>15</v>
      </c>
      <c r="C483" s="39" t="s">
        <v>2818</v>
      </c>
    </row>
    <row r="484" spans="1:3" x14ac:dyDescent="0.3">
      <c r="A484" s="39" t="s">
        <v>1276</v>
      </c>
      <c r="B484" s="39" t="s">
        <v>15</v>
      </c>
      <c r="C484" s="39" t="s">
        <v>2818</v>
      </c>
    </row>
    <row r="485" spans="1:3" x14ac:dyDescent="0.3">
      <c r="A485" s="39" t="s">
        <v>1277</v>
      </c>
      <c r="B485" s="39" t="s">
        <v>15</v>
      </c>
      <c r="C485" s="39" t="s">
        <v>2818</v>
      </c>
    </row>
    <row r="486" spans="1:3" x14ac:dyDescent="0.3">
      <c r="A486" s="39" t="s">
        <v>1278</v>
      </c>
      <c r="B486" s="39" t="s">
        <v>15</v>
      </c>
      <c r="C486" s="39" t="s">
        <v>2818</v>
      </c>
    </row>
    <row r="487" spans="1:3" x14ac:dyDescent="0.3">
      <c r="A487" s="39" t="s">
        <v>1279</v>
      </c>
      <c r="B487" s="39" t="s">
        <v>15</v>
      </c>
      <c r="C487" s="39" t="s">
        <v>2818</v>
      </c>
    </row>
    <row r="488" spans="1:3" x14ac:dyDescent="0.3">
      <c r="A488" s="39" t="s">
        <v>1280</v>
      </c>
      <c r="B488" s="39" t="s">
        <v>15</v>
      </c>
      <c r="C488" s="39" t="s">
        <v>2818</v>
      </c>
    </row>
    <row r="489" spans="1:3" x14ac:dyDescent="0.3">
      <c r="A489" s="39" t="s">
        <v>1281</v>
      </c>
      <c r="B489" s="39" t="s">
        <v>15</v>
      </c>
      <c r="C489" s="39" t="s">
        <v>2818</v>
      </c>
    </row>
    <row r="490" spans="1:3" x14ac:dyDescent="0.3">
      <c r="A490" s="39" t="s">
        <v>1282</v>
      </c>
      <c r="B490" s="39" t="s">
        <v>15</v>
      </c>
      <c r="C490" s="39" t="s">
        <v>2818</v>
      </c>
    </row>
    <row r="491" spans="1:3" x14ac:dyDescent="0.3">
      <c r="A491" s="39" t="s">
        <v>1283</v>
      </c>
      <c r="B491" s="39" t="s">
        <v>15</v>
      </c>
      <c r="C491" s="39" t="s">
        <v>2818</v>
      </c>
    </row>
    <row r="492" spans="1:3" x14ac:dyDescent="0.3">
      <c r="A492" s="39" t="s">
        <v>1284</v>
      </c>
      <c r="B492" s="39" t="s">
        <v>15</v>
      </c>
      <c r="C492" s="39" t="s">
        <v>2818</v>
      </c>
    </row>
    <row r="493" spans="1:3" x14ac:dyDescent="0.3">
      <c r="A493" s="39" t="s">
        <v>1285</v>
      </c>
      <c r="B493" s="39" t="s">
        <v>15</v>
      </c>
      <c r="C493" s="39" t="s">
        <v>2818</v>
      </c>
    </row>
    <row r="494" spans="1:3" x14ac:dyDescent="0.3">
      <c r="A494" s="39" t="s">
        <v>1286</v>
      </c>
      <c r="B494" s="39" t="s">
        <v>15</v>
      </c>
      <c r="C494" s="39" t="s">
        <v>2818</v>
      </c>
    </row>
    <row r="495" spans="1:3" x14ac:dyDescent="0.3">
      <c r="A495" s="39" t="s">
        <v>1287</v>
      </c>
      <c r="B495" s="39" t="s">
        <v>15</v>
      </c>
      <c r="C495" s="39" t="s">
        <v>2818</v>
      </c>
    </row>
    <row r="496" spans="1:3" x14ac:dyDescent="0.3">
      <c r="A496" s="39" t="s">
        <v>1288</v>
      </c>
      <c r="B496" s="39" t="s">
        <v>15</v>
      </c>
      <c r="C496" s="39" t="s">
        <v>2818</v>
      </c>
    </row>
    <row r="497" spans="1:3" x14ac:dyDescent="0.3">
      <c r="A497" s="39" t="s">
        <v>1289</v>
      </c>
      <c r="B497" s="39" t="s">
        <v>15</v>
      </c>
      <c r="C497" s="39" t="s">
        <v>2818</v>
      </c>
    </row>
    <row r="498" spans="1:3" x14ac:dyDescent="0.3">
      <c r="A498" s="39" t="s">
        <v>1290</v>
      </c>
      <c r="B498" s="39" t="s">
        <v>15</v>
      </c>
      <c r="C498" s="39" t="s">
        <v>2818</v>
      </c>
    </row>
    <row r="499" spans="1:3" x14ac:dyDescent="0.3">
      <c r="A499" s="39" t="s">
        <v>1291</v>
      </c>
      <c r="B499" s="39" t="s">
        <v>15</v>
      </c>
      <c r="C499" s="39" t="s">
        <v>2818</v>
      </c>
    </row>
    <row r="500" spans="1:3" x14ac:dyDescent="0.3">
      <c r="A500" s="39" t="s">
        <v>1292</v>
      </c>
      <c r="B500" s="39" t="s">
        <v>15</v>
      </c>
      <c r="C500" s="39" t="s">
        <v>2818</v>
      </c>
    </row>
    <row r="501" spans="1:3" x14ac:dyDescent="0.3">
      <c r="A501" s="39" t="s">
        <v>1293</v>
      </c>
      <c r="B501" s="39" t="s">
        <v>15</v>
      </c>
      <c r="C501" s="39" t="s">
        <v>2818</v>
      </c>
    </row>
    <row r="502" spans="1:3" x14ac:dyDescent="0.3">
      <c r="A502" s="39" t="s">
        <v>1294</v>
      </c>
      <c r="B502" s="39" t="s">
        <v>15</v>
      </c>
      <c r="C502" s="39" t="s">
        <v>2818</v>
      </c>
    </row>
    <row r="503" spans="1:3" x14ac:dyDescent="0.3">
      <c r="A503" s="39" t="s">
        <v>1295</v>
      </c>
      <c r="B503" s="39" t="s">
        <v>15</v>
      </c>
      <c r="C503" s="39" t="s">
        <v>2818</v>
      </c>
    </row>
    <row r="504" spans="1:3" x14ac:dyDescent="0.3">
      <c r="A504" s="39" t="s">
        <v>1296</v>
      </c>
      <c r="B504" s="39" t="s">
        <v>15</v>
      </c>
      <c r="C504" s="39" t="s">
        <v>2818</v>
      </c>
    </row>
    <row r="505" spans="1:3" x14ac:dyDescent="0.3">
      <c r="A505" s="39" t="s">
        <v>1297</v>
      </c>
      <c r="B505" s="39" t="s">
        <v>15</v>
      </c>
      <c r="C505" s="39" t="s">
        <v>2818</v>
      </c>
    </row>
    <row r="506" spans="1:3" x14ac:dyDescent="0.3">
      <c r="A506" s="39" t="s">
        <v>1298</v>
      </c>
      <c r="B506" s="39" t="s">
        <v>15</v>
      </c>
      <c r="C506" s="39" t="s">
        <v>2818</v>
      </c>
    </row>
    <row r="507" spans="1:3" x14ac:dyDescent="0.3">
      <c r="A507" s="39" t="s">
        <v>1299</v>
      </c>
      <c r="B507" s="39" t="s">
        <v>15</v>
      </c>
      <c r="C507" s="39" t="s">
        <v>2818</v>
      </c>
    </row>
    <row r="508" spans="1:3" x14ac:dyDescent="0.3">
      <c r="A508" s="39" t="s">
        <v>1300</v>
      </c>
      <c r="B508" s="39" t="s">
        <v>15</v>
      </c>
      <c r="C508" s="39" t="s">
        <v>2818</v>
      </c>
    </row>
    <row r="509" spans="1:3" x14ac:dyDescent="0.3">
      <c r="A509" s="39" t="s">
        <v>1301</v>
      </c>
      <c r="B509" s="39" t="s">
        <v>15</v>
      </c>
      <c r="C509" s="39" t="s">
        <v>2818</v>
      </c>
    </row>
    <row r="510" spans="1:3" x14ac:dyDescent="0.3">
      <c r="A510" s="39" t="s">
        <v>1302</v>
      </c>
      <c r="B510" s="39" t="s">
        <v>15</v>
      </c>
      <c r="C510" s="39" t="s">
        <v>2818</v>
      </c>
    </row>
    <row r="511" spans="1:3" x14ac:dyDescent="0.3">
      <c r="A511" s="39" t="s">
        <v>1303</v>
      </c>
      <c r="B511" s="39" t="s">
        <v>15</v>
      </c>
      <c r="C511" s="39" t="s">
        <v>2818</v>
      </c>
    </row>
    <row r="512" spans="1:3" x14ac:dyDescent="0.3">
      <c r="A512" s="39" t="s">
        <v>1304</v>
      </c>
      <c r="B512" s="39" t="s">
        <v>15</v>
      </c>
      <c r="C512" s="39" t="s">
        <v>2818</v>
      </c>
    </row>
    <row r="513" spans="1:3" x14ac:dyDescent="0.3">
      <c r="A513" s="39" t="s">
        <v>1306</v>
      </c>
      <c r="B513" s="39" t="s">
        <v>15</v>
      </c>
      <c r="C513" s="39" t="s">
        <v>2818</v>
      </c>
    </row>
    <row r="514" spans="1:3" x14ac:dyDescent="0.3">
      <c r="A514" s="39" t="s">
        <v>1307</v>
      </c>
      <c r="B514" s="39" t="s">
        <v>15</v>
      </c>
      <c r="C514" s="39" t="s">
        <v>2818</v>
      </c>
    </row>
    <row r="515" spans="1:3" x14ac:dyDescent="0.3">
      <c r="A515" s="39" t="s">
        <v>1309</v>
      </c>
      <c r="B515" s="39" t="s">
        <v>15</v>
      </c>
      <c r="C515" s="39" t="s">
        <v>2818</v>
      </c>
    </row>
    <row r="516" spans="1:3" x14ac:dyDescent="0.3">
      <c r="A516" s="39" t="s">
        <v>1310</v>
      </c>
      <c r="B516" s="39" t="s">
        <v>15</v>
      </c>
      <c r="C516" s="39" t="s">
        <v>2818</v>
      </c>
    </row>
    <row r="517" spans="1:3" x14ac:dyDescent="0.3">
      <c r="A517" s="39" t="s">
        <v>1311</v>
      </c>
      <c r="B517" s="39" t="s">
        <v>15</v>
      </c>
      <c r="C517" s="39" t="s">
        <v>2818</v>
      </c>
    </row>
    <row r="518" spans="1:3" x14ac:dyDescent="0.3">
      <c r="A518" s="39" t="s">
        <v>1313</v>
      </c>
      <c r="B518" s="39" t="s">
        <v>15</v>
      </c>
      <c r="C518" s="39" t="s">
        <v>2818</v>
      </c>
    </row>
    <row r="519" spans="1:3" x14ac:dyDescent="0.3">
      <c r="A519" s="39" t="s">
        <v>1315</v>
      </c>
      <c r="B519" s="39" t="s">
        <v>15</v>
      </c>
      <c r="C519" s="39" t="s">
        <v>2818</v>
      </c>
    </row>
    <row r="520" spans="1:3" x14ac:dyDescent="0.3">
      <c r="A520" s="39" t="s">
        <v>1317</v>
      </c>
      <c r="B520" s="39" t="s">
        <v>15</v>
      </c>
      <c r="C520" s="39" t="s">
        <v>2818</v>
      </c>
    </row>
    <row r="521" spans="1:3" x14ac:dyDescent="0.3">
      <c r="A521" s="39" t="s">
        <v>1319</v>
      </c>
      <c r="B521" s="39" t="s">
        <v>15</v>
      </c>
      <c r="C521" s="39" t="s">
        <v>2818</v>
      </c>
    </row>
    <row r="522" spans="1:3" x14ac:dyDescent="0.3">
      <c r="A522" s="39" t="s">
        <v>1320</v>
      </c>
      <c r="B522" s="39" t="s">
        <v>15</v>
      </c>
      <c r="C522" s="39" t="s">
        <v>2818</v>
      </c>
    </row>
    <row r="523" spans="1:3" x14ac:dyDescent="0.3">
      <c r="A523" s="39" t="s">
        <v>1350</v>
      </c>
      <c r="B523" s="39" t="s">
        <v>15</v>
      </c>
      <c r="C523" s="39" t="s">
        <v>2818</v>
      </c>
    </row>
    <row r="524" spans="1:3" x14ac:dyDescent="0.3">
      <c r="A524" s="39" t="s">
        <v>1363</v>
      </c>
      <c r="B524" s="39" t="s">
        <v>15</v>
      </c>
      <c r="C524" s="39" t="s">
        <v>2818</v>
      </c>
    </row>
    <row r="525" spans="1:3" x14ac:dyDescent="0.3">
      <c r="A525" s="39" t="s">
        <v>1365</v>
      </c>
      <c r="B525" s="39" t="s">
        <v>15</v>
      </c>
      <c r="C525" s="39" t="s">
        <v>2818</v>
      </c>
    </row>
    <row r="526" spans="1:3" x14ac:dyDescent="0.3">
      <c r="A526" s="39" t="s">
        <v>1371</v>
      </c>
      <c r="B526" s="39" t="s">
        <v>15</v>
      </c>
      <c r="C526" s="39" t="s">
        <v>2818</v>
      </c>
    </row>
    <row r="527" spans="1:3" x14ac:dyDescent="0.3">
      <c r="A527" s="39" t="s">
        <v>1373</v>
      </c>
      <c r="B527" s="39" t="s">
        <v>15</v>
      </c>
      <c r="C527" s="39" t="s">
        <v>2818</v>
      </c>
    </row>
    <row r="528" spans="1:3" x14ac:dyDescent="0.3">
      <c r="A528" s="39" t="s">
        <v>959</v>
      </c>
      <c r="B528" s="39" t="s">
        <v>2704</v>
      </c>
      <c r="C528" s="39" t="s">
        <v>2819</v>
      </c>
    </row>
    <row r="529" spans="1:3" x14ac:dyDescent="0.3">
      <c r="A529" s="39" t="s">
        <v>1032</v>
      </c>
      <c r="B529" s="39" t="s">
        <v>13</v>
      </c>
      <c r="C529" s="39" t="s">
        <v>276</v>
      </c>
    </row>
    <row r="530" spans="1:3" x14ac:dyDescent="0.3">
      <c r="A530" s="39" t="s">
        <v>1035</v>
      </c>
      <c r="B530" s="39" t="s">
        <v>13</v>
      </c>
      <c r="C530" s="39" t="s">
        <v>276</v>
      </c>
    </row>
    <row r="531" spans="1:3" x14ac:dyDescent="0.3">
      <c r="A531" s="39" t="s">
        <v>1038</v>
      </c>
      <c r="B531" s="39" t="s">
        <v>13</v>
      </c>
      <c r="C531" s="39" t="s">
        <v>276</v>
      </c>
    </row>
    <row r="532" spans="1:3" x14ac:dyDescent="0.3">
      <c r="A532" s="39" t="s">
        <v>1109</v>
      </c>
      <c r="B532" s="39" t="s">
        <v>2721</v>
      </c>
      <c r="C532" s="39" t="s">
        <v>2837</v>
      </c>
    </row>
    <row r="533" spans="1:3" x14ac:dyDescent="0.3">
      <c r="A533" s="39" t="s">
        <v>1119</v>
      </c>
      <c r="B533" s="39" t="s">
        <v>2721</v>
      </c>
      <c r="C533" s="39" t="s">
        <v>2837</v>
      </c>
    </row>
    <row r="534" spans="1:3" x14ac:dyDescent="0.3">
      <c r="A534" s="39" t="s">
        <v>1113</v>
      </c>
      <c r="B534" s="39" t="s">
        <v>2722</v>
      </c>
      <c r="C534" s="39" t="s">
        <v>2838</v>
      </c>
    </row>
    <row r="535" spans="1:3" x14ac:dyDescent="0.3">
      <c r="A535" s="39" t="s">
        <v>1123</v>
      </c>
      <c r="B535" s="39" t="s">
        <v>2722</v>
      </c>
      <c r="C535" s="39" t="s">
        <v>2838</v>
      </c>
    </row>
    <row r="536" spans="1:3" x14ac:dyDescent="0.3">
      <c r="A536" s="39" t="s">
        <v>1115</v>
      </c>
      <c r="B536" s="39" t="s">
        <v>51</v>
      </c>
      <c r="C536" s="39" t="s">
        <v>2839</v>
      </c>
    </row>
    <row r="537" spans="1:3" x14ac:dyDescent="0.3">
      <c r="A537" s="39" t="s">
        <v>1117</v>
      </c>
      <c r="B537" s="39" t="s">
        <v>51</v>
      </c>
      <c r="C537" s="39" t="s">
        <v>2839</v>
      </c>
    </row>
    <row r="538" spans="1:3" x14ac:dyDescent="0.3">
      <c r="A538" s="39" t="s">
        <v>1116</v>
      </c>
      <c r="B538" s="39" t="s">
        <v>2723</v>
      </c>
      <c r="C538" s="39" t="s">
        <v>2840</v>
      </c>
    </row>
    <row r="539" spans="1:3" x14ac:dyDescent="0.3">
      <c r="A539" s="39" t="s">
        <v>1130</v>
      </c>
      <c r="B539" s="39" t="s">
        <v>2723</v>
      </c>
      <c r="C539" s="39" t="s">
        <v>2840</v>
      </c>
    </row>
    <row r="540" spans="1:3" x14ac:dyDescent="0.3">
      <c r="A540" s="39" t="s">
        <v>1340</v>
      </c>
      <c r="B540" s="39" t="s">
        <v>2724</v>
      </c>
      <c r="C540" s="39" t="s">
        <v>2841</v>
      </c>
    </row>
    <row r="541" spans="1:3" x14ac:dyDescent="0.3">
      <c r="A541" s="39" t="s">
        <v>1341</v>
      </c>
      <c r="B541" s="39" t="s">
        <v>2724</v>
      </c>
      <c r="C541" s="39" t="s">
        <v>2841</v>
      </c>
    </row>
    <row r="542" spans="1:3" x14ac:dyDescent="0.3">
      <c r="A542" s="39" t="s">
        <v>1342</v>
      </c>
      <c r="B542" s="39" t="s">
        <v>2724</v>
      </c>
      <c r="C542" s="39" t="s">
        <v>2841</v>
      </c>
    </row>
    <row r="543" spans="1:3" x14ac:dyDescent="0.3">
      <c r="A543" s="39" t="s">
        <v>1343</v>
      </c>
      <c r="B543" s="39" t="s">
        <v>2724</v>
      </c>
      <c r="C543" s="39" t="s">
        <v>2841</v>
      </c>
    </row>
    <row r="544" spans="1:3" x14ac:dyDescent="0.3">
      <c r="A544" s="39" t="s">
        <v>1344</v>
      </c>
      <c r="B544" s="39" t="s">
        <v>2724</v>
      </c>
      <c r="C544" s="39" t="s">
        <v>2841</v>
      </c>
    </row>
    <row r="545" spans="1:3" x14ac:dyDescent="0.3">
      <c r="A545" s="39" t="s">
        <v>1345</v>
      </c>
      <c r="B545" s="39" t="s">
        <v>2724</v>
      </c>
      <c r="C545" s="39" t="s">
        <v>2841</v>
      </c>
    </row>
    <row r="546" spans="1:3" x14ac:dyDescent="0.3">
      <c r="A546" s="39" t="s">
        <v>1346</v>
      </c>
      <c r="B546" s="39" t="s">
        <v>2724</v>
      </c>
      <c r="C546" s="39" t="s">
        <v>2841</v>
      </c>
    </row>
    <row r="547" spans="1:3" x14ac:dyDescent="0.3">
      <c r="A547" s="39" t="s">
        <v>1347</v>
      </c>
      <c r="B547" s="39" t="s">
        <v>2724</v>
      </c>
      <c r="C547" s="39" t="s">
        <v>2841</v>
      </c>
    </row>
    <row r="548" spans="1:3" x14ac:dyDescent="0.3">
      <c r="A548" s="39" t="s">
        <v>1348</v>
      </c>
      <c r="B548" s="39" t="s">
        <v>2724</v>
      </c>
      <c r="C548" s="39" t="s">
        <v>2841</v>
      </c>
    </row>
    <row r="549" spans="1:3" x14ac:dyDescent="0.3">
      <c r="A549" s="39" t="s">
        <v>1349</v>
      </c>
      <c r="B549" s="39" t="s">
        <v>2724</v>
      </c>
      <c r="C549" s="39" t="s">
        <v>2841</v>
      </c>
    </row>
    <row r="550" spans="1:3" x14ac:dyDescent="0.3">
      <c r="A550" s="39" t="s">
        <v>1354</v>
      </c>
      <c r="B550" s="39" t="s">
        <v>2724</v>
      </c>
      <c r="C550" s="39" t="s">
        <v>2841</v>
      </c>
    </row>
    <row r="551" spans="1:3" x14ac:dyDescent="0.3">
      <c r="A551" s="39" t="s">
        <v>1355</v>
      </c>
      <c r="B551" s="39" t="s">
        <v>2724</v>
      </c>
      <c r="C551" s="39" t="s">
        <v>2841</v>
      </c>
    </row>
    <row r="552" spans="1:3" x14ac:dyDescent="0.3">
      <c r="A552" s="39" t="s">
        <v>1356</v>
      </c>
      <c r="B552" s="39" t="s">
        <v>2724</v>
      </c>
      <c r="C552" s="39" t="s">
        <v>2841</v>
      </c>
    </row>
    <row r="553" spans="1:3" x14ac:dyDescent="0.3">
      <c r="A553" s="39" t="s">
        <v>1357</v>
      </c>
      <c r="B553" s="39" t="s">
        <v>2724</v>
      </c>
      <c r="C553" s="39" t="s">
        <v>2841</v>
      </c>
    </row>
    <row r="554" spans="1:3" x14ac:dyDescent="0.3">
      <c r="A554" s="39" t="s">
        <v>1358</v>
      </c>
      <c r="B554" s="39" t="s">
        <v>2724</v>
      </c>
      <c r="C554" s="39" t="s">
        <v>2841</v>
      </c>
    </row>
    <row r="555" spans="1:3" x14ac:dyDescent="0.3">
      <c r="A555" s="39" t="s">
        <v>1359</v>
      </c>
      <c r="B555" s="39" t="s">
        <v>2724</v>
      </c>
      <c r="C555" s="39" t="s">
        <v>2841</v>
      </c>
    </row>
    <row r="556" spans="1:3" x14ac:dyDescent="0.3">
      <c r="A556" s="39" t="s">
        <v>1360</v>
      </c>
      <c r="B556" s="39" t="s">
        <v>2724</v>
      </c>
      <c r="C556" s="39" t="s">
        <v>2841</v>
      </c>
    </row>
    <row r="557" spans="1:3" x14ac:dyDescent="0.3">
      <c r="A557" s="39" t="s">
        <v>1361</v>
      </c>
      <c r="B557" s="39" t="s">
        <v>2724</v>
      </c>
      <c r="C557" s="39" t="s">
        <v>2841</v>
      </c>
    </row>
    <row r="558" spans="1:3" x14ac:dyDescent="0.3">
      <c r="A558" s="39" t="s">
        <v>1367</v>
      </c>
      <c r="B558" s="39" t="s">
        <v>2724</v>
      </c>
      <c r="C558" s="39" t="s">
        <v>2841</v>
      </c>
    </row>
    <row r="559" spans="1:3" x14ac:dyDescent="0.3">
      <c r="A559" s="39" t="s">
        <v>1368</v>
      </c>
      <c r="B559" s="39" t="s">
        <v>2724</v>
      </c>
      <c r="C559" s="39" t="s">
        <v>2841</v>
      </c>
    </row>
    <row r="560" spans="1:3" x14ac:dyDescent="0.3">
      <c r="A560" s="39" t="s">
        <v>1369</v>
      </c>
      <c r="B560" s="39" t="s">
        <v>2724</v>
      </c>
      <c r="C560" s="39" t="s">
        <v>2841</v>
      </c>
    </row>
    <row r="561" spans="1:3" x14ac:dyDescent="0.3">
      <c r="A561" s="39" t="s">
        <v>1370</v>
      </c>
      <c r="B561" s="39" t="s">
        <v>2724</v>
      </c>
      <c r="C561" s="39" t="s">
        <v>2841</v>
      </c>
    </row>
    <row r="562" spans="1:3" x14ac:dyDescent="0.3">
      <c r="A562" s="39" t="s">
        <v>1375</v>
      </c>
      <c r="B562" s="39" t="s">
        <v>51</v>
      </c>
      <c r="C562" s="39" t="s">
        <v>2842</v>
      </c>
    </row>
    <row r="563" spans="1:3" x14ac:dyDescent="0.3">
      <c r="A563" s="39" t="s">
        <v>1378</v>
      </c>
      <c r="B563" s="39" t="s">
        <v>51</v>
      </c>
      <c r="C563" s="39" t="s">
        <v>2842</v>
      </c>
    </row>
    <row r="564" spans="1:3" x14ac:dyDescent="0.3">
      <c r="A564" s="39" t="s">
        <v>1381</v>
      </c>
      <c r="B564" s="39" t="s">
        <v>51</v>
      </c>
      <c r="C564" s="39" t="s">
        <v>2842</v>
      </c>
    </row>
    <row r="565" spans="1:3" x14ac:dyDescent="0.3">
      <c r="A565" s="39" t="s">
        <v>1382</v>
      </c>
      <c r="B565" s="39" t="s">
        <v>51</v>
      </c>
      <c r="C565" s="39" t="s">
        <v>2842</v>
      </c>
    </row>
    <row r="566" spans="1:3" x14ac:dyDescent="0.3">
      <c r="A566" s="39" t="s">
        <v>404</v>
      </c>
      <c r="B566" s="39" t="s">
        <v>2725</v>
      </c>
      <c r="C566" s="39" t="s">
        <v>2843</v>
      </c>
    </row>
    <row r="567" spans="1:3" x14ac:dyDescent="0.3">
      <c r="A567" s="39" t="s">
        <v>69</v>
      </c>
      <c r="B567" s="39" t="s">
        <v>2726</v>
      </c>
      <c r="C567" s="39" t="s">
        <v>2844</v>
      </c>
    </row>
    <row r="568" spans="1:3" x14ac:dyDescent="0.3">
      <c r="A568" s="39" t="s">
        <v>72</v>
      </c>
      <c r="B568" s="39" t="s">
        <v>71</v>
      </c>
      <c r="C568" s="39" t="s">
        <v>285</v>
      </c>
    </row>
    <row r="569" spans="1:3" x14ac:dyDescent="0.3">
      <c r="A569" s="39" t="s">
        <v>73</v>
      </c>
      <c r="B569" s="39" t="s">
        <v>71</v>
      </c>
      <c r="C569" s="39" t="s">
        <v>285</v>
      </c>
    </row>
    <row r="570" spans="1:3" x14ac:dyDescent="0.3">
      <c r="A570" s="39" t="s">
        <v>74</v>
      </c>
      <c r="B570" s="39" t="s">
        <v>71</v>
      </c>
      <c r="C570" s="39" t="s">
        <v>285</v>
      </c>
    </row>
    <row r="571" spans="1:3" x14ac:dyDescent="0.3">
      <c r="A571" s="39" t="s">
        <v>1391</v>
      </c>
      <c r="B571" s="39" t="s">
        <v>12</v>
      </c>
      <c r="C571" s="39" t="s">
        <v>2845</v>
      </c>
    </row>
    <row r="572" spans="1:3" x14ac:dyDescent="0.3">
      <c r="A572" s="39" t="s">
        <v>1394</v>
      </c>
      <c r="B572" s="39" t="s">
        <v>12</v>
      </c>
      <c r="C572" s="39" t="s">
        <v>2845</v>
      </c>
    </row>
    <row r="573" spans="1:3" x14ac:dyDescent="0.3">
      <c r="A573" s="39" t="s">
        <v>76</v>
      </c>
      <c r="B573" s="39" t="s">
        <v>75</v>
      </c>
      <c r="C573" s="39" t="s">
        <v>286</v>
      </c>
    </row>
    <row r="574" spans="1:3" x14ac:dyDescent="0.3">
      <c r="A574" s="39" t="s">
        <v>77</v>
      </c>
      <c r="B574" s="39" t="s">
        <v>75</v>
      </c>
      <c r="C574" s="39" t="s">
        <v>286</v>
      </c>
    </row>
    <row r="575" spans="1:3" x14ac:dyDescent="0.3">
      <c r="A575" s="39" t="s">
        <v>1398</v>
      </c>
      <c r="B575" s="39" t="s">
        <v>75</v>
      </c>
      <c r="C575" s="39" t="s">
        <v>286</v>
      </c>
    </row>
    <row r="576" spans="1:3" x14ac:dyDescent="0.3">
      <c r="A576" s="39" t="s">
        <v>1399</v>
      </c>
      <c r="B576" s="39" t="s">
        <v>75</v>
      </c>
      <c r="C576" s="39" t="s">
        <v>286</v>
      </c>
    </row>
    <row r="577" spans="1:3" x14ac:dyDescent="0.3">
      <c r="A577" s="39" t="s">
        <v>1401</v>
      </c>
      <c r="B577" s="39" t="s">
        <v>75</v>
      </c>
      <c r="C577" s="39" t="s">
        <v>286</v>
      </c>
    </row>
    <row r="578" spans="1:3" x14ac:dyDescent="0.3">
      <c r="A578" s="39" t="s">
        <v>1403</v>
      </c>
      <c r="B578" s="39" t="s">
        <v>75</v>
      </c>
      <c r="C578" s="39" t="s">
        <v>286</v>
      </c>
    </row>
    <row r="579" spans="1:3" x14ac:dyDescent="0.3">
      <c r="A579" s="39" t="s">
        <v>1405</v>
      </c>
      <c r="B579" s="39" t="s">
        <v>75</v>
      </c>
      <c r="C579" s="39" t="s">
        <v>286</v>
      </c>
    </row>
    <row r="580" spans="1:3" x14ac:dyDescent="0.3">
      <c r="A580" s="39" t="s">
        <v>1406</v>
      </c>
      <c r="B580" s="39" t="s">
        <v>75</v>
      </c>
      <c r="C580" s="39" t="s">
        <v>286</v>
      </c>
    </row>
    <row r="581" spans="1:3" x14ac:dyDescent="0.3">
      <c r="A581" s="39" t="s">
        <v>1407</v>
      </c>
      <c r="B581" s="39" t="s">
        <v>75</v>
      </c>
      <c r="C581" s="39" t="s">
        <v>286</v>
      </c>
    </row>
    <row r="582" spans="1:3" x14ac:dyDescent="0.3">
      <c r="A582" s="39" t="s">
        <v>1408</v>
      </c>
      <c r="B582" s="39" t="s">
        <v>75</v>
      </c>
      <c r="C582" s="39" t="s">
        <v>286</v>
      </c>
    </row>
    <row r="583" spans="1:3" x14ac:dyDescent="0.3">
      <c r="A583" s="39" t="s">
        <v>1409</v>
      </c>
      <c r="B583" s="39" t="s">
        <v>75</v>
      </c>
      <c r="C583" s="39" t="s">
        <v>286</v>
      </c>
    </row>
    <row r="584" spans="1:3" x14ac:dyDescent="0.3">
      <c r="A584" s="39" t="s">
        <v>1410</v>
      </c>
      <c r="B584" s="39" t="s">
        <v>75</v>
      </c>
      <c r="C584" s="39" t="s">
        <v>286</v>
      </c>
    </row>
    <row r="585" spans="1:3" x14ac:dyDescent="0.3">
      <c r="A585" s="39" t="s">
        <v>1412</v>
      </c>
      <c r="B585" s="39" t="s">
        <v>75</v>
      </c>
      <c r="C585" s="39" t="s">
        <v>286</v>
      </c>
    </row>
    <row r="586" spans="1:3" x14ac:dyDescent="0.3">
      <c r="A586" s="39" t="s">
        <v>1414</v>
      </c>
      <c r="B586" s="39" t="s">
        <v>75</v>
      </c>
      <c r="C586" s="39" t="s">
        <v>286</v>
      </c>
    </row>
    <row r="587" spans="1:3" x14ac:dyDescent="0.3">
      <c r="A587" s="39" t="s">
        <v>1416</v>
      </c>
      <c r="B587" s="39" t="s">
        <v>75</v>
      </c>
      <c r="C587" s="39" t="s">
        <v>286</v>
      </c>
    </row>
    <row r="588" spans="1:3" x14ac:dyDescent="0.3">
      <c r="A588" s="39" t="s">
        <v>1417</v>
      </c>
      <c r="B588" s="39" t="s">
        <v>75</v>
      </c>
      <c r="C588" s="39" t="s">
        <v>286</v>
      </c>
    </row>
    <row r="589" spans="1:3" x14ac:dyDescent="0.3">
      <c r="A589" s="39" t="s">
        <v>1418</v>
      </c>
      <c r="B589" s="39" t="s">
        <v>75</v>
      </c>
      <c r="C589" s="39" t="s">
        <v>286</v>
      </c>
    </row>
    <row r="590" spans="1:3" x14ac:dyDescent="0.3">
      <c r="A590" s="39" t="s">
        <v>1419</v>
      </c>
      <c r="B590" s="39" t="s">
        <v>75</v>
      </c>
      <c r="C590" s="39" t="s">
        <v>286</v>
      </c>
    </row>
    <row r="591" spans="1:3" x14ac:dyDescent="0.3">
      <c r="A591" s="39" t="s">
        <v>1420</v>
      </c>
      <c r="B591" s="39" t="s">
        <v>75</v>
      </c>
      <c r="C591" s="39" t="s">
        <v>286</v>
      </c>
    </row>
    <row r="592" spans="1:3" x14ac:dyDescent="0.3">
      <c r="A592" s="39" t="s">
        <v>1421</v>
      </c>
      <c r="B592" s="39" t="s">
        <v>75</v>
      </c>
      <c r="C592" s="39" t="s">
        <v>286</v>
      </c>
    </row>
    <row r="593" spans="1:3" x14ac:dyDescent="0.3">
      <c r="A593" s="39" t="s">
        <v>1422</v>
      </c>
      <c r="B593" s="39" t="s">
        <v>75</v>
      </c>
      <c r="C593" s="39" t="s">
        <v>286</v>
      </c>
    </row>
    <row r="594" spans="1:3" x14ac:dyDescent="0.3">
      <c r="A594" s="39" t="s">
        <v>1451</v>
      </c>
      <c r="B594" s="39" t="s">
        <v>75</v>
      </c>
      <c r="C594" s="39" t="s">
        <v>286</v>
      </c>
    </row>
    <row r="595" spans="1:3" x14ac:dyDescent="0.3">
      <c r="A595" s="39" t="s">
        <v>1423</v>
      </c>
      <c r="B595" s="39" t="s">
        <v>75</v>
      </c>
      <c r="C595" s="39" t="s">
        <v>286</v>
      </c>
    </row>
    <row r="596" spans="1:3" x14ac:dyDescent="0.3">
      <c r="A596" s="39" t="s">
        <v>1425</v>
      </c>
      <c r="B596" s="39" t="s">
        <v>75</v>
      </c>
      <c r="C596" s="39" t="s">
        <v>286</v>
      </c>
    </row>
    <row r="597" spans="1:3" x14ac:dyDescent="0.3">
      <c r="A597" s="39" t="s">
        <v>1427</v>
      </c>
      <c r="B597" s="39" t="s">
        <v>75</v>
      </c>
      <c r="C597" s="39" t="s">
        <v>286</v>
      </c>
    </row>
    <row r="598" spans="1:3" x14ac:dyDescent="0.3">
      <c r="A598" s="39" t="s">
        <v>1429</v>
      </c>
      <c r="B598" s="39" t="s">
        <v>75</v>
      </c>
      <c r="C598" s="39" t="s">
        <v>286</v>
      </c>
    </row>
    <row r="599" spans="1:3" x14ac:dyDescent="0.3">
      <c r="A599" s="39" t="s">
        <v>1431</v>
      </c>
      <c r="B599" s="39" t="s">
        <v>75</v>
      </c>
      <c r="C599" s="39" t="s">
        <v>286</v>
      </c>
    </row>
    <row r="600" spans="1:3" x14ac:dyDescent="0.3">
      <c r="A600" s="39" t="s">
        <v>1433</v>
      </c>
      <c r="B600" s="39" t="s">
        <v>75</v>
      </c>
      <c r="C600" s="39" t="s">
        <v>286</v>
      </c>
    </row>
    <row r="601" spans="1:3" x14ac:dyDescent="0.3">
      <c r="A601" s="39" t="s">
        <v>1435</v>
      </c>
      <c r="B601" s="39" t="s">
        <v>75</v>
      </c>
      <c r="C601" s="39" t="s">
        <v>286</v>
      </c>
    </row>
    <row r="602" spans="1:3" x14ac:dyDescent="0.3">
      <c r="A602" s="39" t="s">
        <v>1437</v>
      </c>
      <c r="B602" s="39" t="s">
        <v>75</v>
      </c>
      <c r="C602" s="39" t="s">
        <v>286</v>
      </c>
    </row>
    <row r="603" spans="1:3" x14ac:dyDescent="0.3">
      <c r="A603" s="39" t="s">
        <v>1448</v>
      </c>
      <c r="B603" s="39" t="s">
        <v>75</v>
      </c>
      <c r="C603" s="39" t="s">
        <v>286</v>
      </c>
    </row>
    <row r="604" spans="1:3" x14ac:dyDescent="0.3">
      <c r="A604" s="39" t="s">
        <v>1449</v>
      </c>
      <c r="B604" s="39" t="s">
        <v>75</v>
      </c>
      <c r="C604" s="39" t="s">
        <v>286</v>
      </c>
    </row>
    <row r="605" spans="1:3" x14ac:dyDescent="0.3">
      <c r="A605" s="39" t="s">
        <v>1450</v>
      </c>
      <c r="B605" s="39" t="s">
        <v>75</v>
      </c>
      <c r="C605" s="39" t="s">
        <v>286</v>
      </c>
    </row>
    <row r="606" spans="1:3" x14ac:dyDescent="0.3">
      <c r="A606" s="39" t="s">
        <v>1439</v>
      </c>
      <c r="B606" s="39" t="s">
        <v>75</v>
      </c>
      <c r="C606" s="39" t="s">
        <v>286</v>
      </c>
    </row>
    <row r="607" spans="1:3" x14ac:dyDescent="0.3">
      <c r="A607" s="39" t="s">
        <v>1452</v>
      </c>
      <c r="B607" s="39" t="s">
        <v>75</v>
      </c>
      <c r="C607" s="39" t="s">
        <v>286</v>
      </c>
    </row>
    <row r="608" spans="1:3" x14ac:dyDescent="0.3">
      <c r="A608" s="39" t="s">
        <v>1441</v>
      </c>
      <c r="B608" s="39" t="s">
        <v>2727</v>
      </c>
      <c r="C608" s="39" t="s">
        <v>2846</v>
      </c>
    </row>
    <row r="609" spans="1:3" x14ac:dyDescent="0.3">
      <c r="A609" s="39" t="s">
        <v>1442</v>
      </c>
      <c r="B609" s="39" t="s">
        <v>2727</v>
      </c>
      <c r="C609" s="39" t="s">
        <v>2846</v>
      </c>
    </row>
    <row r="610" spans="1:3" x14ac:dyDescent="0.3">
      <c r="A610" s="39" t="s">
        <v>1444</v>
      </c>
      <c r="B610" s="39" t="s">
        <v>2727</v>
      </c>
      <c r="C610" s="39" t="s">
        <v>2846</v>
      </c>
    </row>
    <row r="611" spans="1:3" x14ac:dyDescent="0.3">
      <c r="A611" s="39" t="s">
        <v>1446</v>
      </c>
      <c r="B611" s="39" t="s">
        <v>2727</v>
      </c>
      <c r="C611" s="39" t="s">
        <v>2846</v>
      </c>
    </row>
    <row r="612" spans="1:3" x14ac:dyDescent="0.3">
      <c r="A612" s="39" t="s">
        <v>1447</v>
      </c>
      <c r="B612" s="39" t="s">
        <v>2727</v>
      </c>
      <c r="C612" s="39" t="s">
        <v>2846</v>
      </c>
    </row>
    <row r="613" spans="1:3" x14ac:dyDescent="0.3">
      <c r="A613" s="39" t="s">
        <v>1454</v>
      </c>
      <c r="B613" s="39" t="s">
        <v>2727</v>
      </c>
      <c r="C613" s="39" t="s">
        <v>2846</v>
      </c>
    </row>
    <row r="614" spans="1:3" x14ac:dyDescent="0.3">
      <c r="A614" s="39" t="s">
        <v>1455</v>
      </c>
      <c r="B614" s="39" t="s">
        <v>2728</v>
      </c>
      <c r="C614" s="39" t="s">
        <v>2847</v>
      </c>
    </row>
    <row r="615" spans="1:3" x14ac:dyDescent="0.3">
      <c r="A615" s="39" t="s">
        <v>1463</v>
      </c>
      <c r="B615" s="39" t="s">
        <v>2728</v>
      </c>
      <c r="C615" s="39" t="s">
        <v>2847</v>
      </c>
    </row>
    <row r="616" spans="1:3" x14ac:dyDescent="0.3">
      <c r="A616" s="39" t="s">
        <v>1456</v>
      </c>
      <c r="B616" s="39" t="s">
        <v>2729</v>
      </c>
      <c r="C616" s="39" t="s">
        <v>2848</v>
      </c>
    </row>
    <row r="617" spans="1:3" x14ac:dyDescent="0.3">
      <c r="A617" s="39" t="s">
        <v>1464</v>
      </c>
      <c r="B617" s="39" t="s">
        <v>2729</v>
      </c>
      <c r="C617" s="39" t="s">
        <v>2848</v>
      </c>
    </row>
    <row r="618" spans="1:3" x14ac:dyDescent="0.3">
      <c r="A618" s="39" t="s">
        <v>1457</v>
      </c>
      <c r="B618" s="39" t="s">
        <v>2730</v>
      </c>
      <c r="C618" s="39" t="s">
        <v>2849</v>
      </c>
    </row>
    <row r="619" spans="1:3" x14ac:dyDescent="0.3">
      <c r="A619" s="39" t="s">
        <v>1458</v>
      </c>
      <c r="B619" s="39" t="s">
        <v>2731</v>
      </c>
      <c r="C619" s="39" t="s">
        <v>2850</v>
      </c>
    </row>
    <row r="620" spans="1:3" x14ac:dyDescent="0.3">
      <c r="A620" s="39" t="s">
        <v>1466</v>
      </c>
      <c r="B620" s="39" t="s">
        <v>2731</v>
      </c>
      <c r="C620" s="39" t="s">
        <v>2850</v>
      </c>
    </row>
    <row r="621" spans="1:3" x14ac:dyDescent="0.3">
      <c r="A621" s="39" t="s">
        <v>1459</v>
      </c>
      <c r="B621" s="39" t="s">
        <v>2732</v>
      </c>
      <c r="C621" s="39" t="s">
        <v>2851</v>
      </c>
    </row>
    <row r="622" spans="1:3" x14ac:dyDescent="0.3">
      <c r="A622" s="39" t="s">
        <v>1467</v>
      </c>
      <c r="B622" s="39" t="s">
        <v>2732</v>
      </c>
      <c r="C622" s="39" t="s">
        <v>2851</v>
      </c>
    </row>
    <row r="623" spans="1:3" x14ac:dyDescent="0.3">
      <c r="A623" s="39" t="s">
        <v>1460</v>
      </c>
      <c r="B623" s="39" t="s">
        <v>2733</v>
      </c>
      <c r="C623" s="39" t="s">
        <v>2852</v>
      </c>
    </row>
    <row r="624" spans="1:3" x14ac:dyDescent="0.3">
      <c r="A624" s="39" t="s">
        <v>1468</v>
      </c>
      <c r="B624" s="39" t="s">
        <v>2733</v>
      </c>
      <c r="C624" s="39" t="s">
        <v>2852</v>
      </c>
    </row>
    <row r="625" spans="1:3" x14ac:dyDescent="0.3">
      <c r="A625" s="39" t="s">
        <v>1461</v>
      </c>
      <c r="B625" s="39" t="s">
        <v>2734</v>
      </c>
      <c r="C625" s="39" t="s">
        <v>2853</v>
      </c>
    </row>
    <row r="626" spans="1:3" x14ac:dyDescent="0.3">
      <c r="A626" s="39" t="s">
        <v>1469</v>
      </c>
      <c r="B626" s="39" t="s">
        <v>2734</v>
      </c>
      <c r="C626" s="39" t="s">
        <v>2853</v>
      </c>
    </row>
    <row r="627" spans="1:3" x14ac:dyDescent="0.3">
      <c r="A627" s="39" t="s">
        <v>1462</v>
      </c>
      <c r="B627" s="39" t="s">
        <v>2735</v>
      </c>
      <c r="C627" s="39" t="s">
        <v>2854</v>
      </c>
    </row>
    <row r="628" spans="1:3" x14ac:dyDescent="0.3">
      <c r="A628" s="39" t="s">
        <v>1470</v>
      </c>
      <c r="B628" s="39" t="s">
        <v>2735</v>
      </c>
      <c r="C628" s="39" t="s">
        <v>2854</v>
      </c>
    </row>
    <row r="629" spans="1:3" x14ac:dyDescent="0.3">
      <c r="A629" s="39" t="s">
        <v>1465</v>
      </c>
      <c r="B629" s="39" t="s">
        <v>2736</v>
      </c>
      <c r="C629" s="39" t="s">
        <v>2849</v>
      </c>
    </row>
    <row r="630" spans="1:3" x14ac:dyDescent="0.3">
      <c r="A630" s="39" t="s">
        <v>1471</v>
      </c>
      <c r="B630" s="39" t="s">
        <v>2737</v>
      </c>
      <c r="C630" s="39" t="s">
        <v>2855</v>
      </c>
    </row>
    <row r="631" spans="1:3" x14ac:dyDescent="0.3">
      <c r="A631" s="39" t="s">
        <v>1477</v>
      </c>
      <c r="B631" s="39" t="s">
        <v>2737</v>
      </c>
      <c r="C631" s="39" t="s">
        <v>2855</v>
      </c>
    </row>
    <row r="632" spans="1:3" x14ac:dyDescent="0.3">
      <c r="A632" s="39" t="s">
        <v>1473</v>
      </c>
      <c r="B632" s="39" t="s">
        <v>2738</v>
      </c>
      <c r="C632" s="39" t="s">
        <v>2856</v>
      </c>
    </row>
    <row r="633" spans="1:3" x14ac:dyDescent="0.3">
      <c r="A633" s="39" t="s">
        <v>1475</v>
      </c>
      <c r="B633" s="39" t="s">
        <v>2738</v>
      </c>
      <c r="C633" s="39" t="s">
        <v>2856</v>
      </c>
    </row>
    <row r="634" spans="1:3" x14ac:dyDescent="0.3">
      <c r="A634" s="39" t="s">
        <v>1479</v>
      </c>
      <c r="B634" s="39" t="s">
        <v>2739</v>
      </c>
      <c r="C634" s="39" t="s">
        <v>2857</v>
      </c>
    </row>
    <row r="635" spans="1:3" x14ac:dyDescent="0.3">
      <c r="A635" s="39" t="s">
        <v>1529</v>
      </c>
      <c r="B635" s="39">
        <v>1758759</v>
      </c>
      <c r="C635" s="39" t="s">
        <v>2858</v>
      </c>
    </row>
    <row r="636" spans="1:3" x14ac:dyDescent="0.3">
      <c r="A636" s="39" t="s">
        <v>1480</v>
      </c>
      <c r="B636" s="39" t="s">
        <v>2972</v>
      </c>
      <c r="C636" s="39" t="s">
        <v>2973</v>
      </c>
    </row>
    <row r="637" spans="1:3" x14ac:dyDescent="0.3">
      <c r="A637" s="39" t="s">
        <v>2974</v>
      </c>
      <c r="B637" s="39" t="s">
        <v>2975</v>
      </c>
      <c r="C637" s="39" t="s">
        <v>2976</v>
      </c>
    </row>
    <row r="638" spans="1:3" x14ac:dyDescent="0.3">
      <c r="A638" s="39" t="s">
        <v>1485</v>
      </c>
      <c r="B638" s="39" t="s">
        <v>2740</v>
      </c>
      <c r="C638" s="39" t="s">
        <v>2859</v>
      </c>
    </row>
    <row r="639" spans="1:3" x14ac:dyDescent="0.3">
      <c r="A639" s="39" t="s">
        <v>1486</v>
      </c>
      <c r="B639" s="39" t="s">
        <v>2740</v>
      </c>
      <c r="C639" s="39" t="s">
        <v>2859</v>
      </c>
    </row>
    <row r="640" spans="1:3" x14ac:dyDescent="0.3">
      <c r="A640" s="39" t="s">
        <v>1487</v>
      </c>
      <c r="B640" s="39" t="s">
        <v>2939</v>
      </c>
      <c r="C640" s="39" t="s">
        <v>2860</v>
      </c>
    </row>
    <row r="641" spans="1:3" x14ac:dyDescent="0.3">
      <c r="A641" s="39" t="s">
        <v>94</v>
      </c>
      <c r="B641" s="39">
        <v>7447779002</v>
      </c>
      <c r="C641" s="39" t="s">
        <v>287</v>
      </c>
    </row>
    <row r="642" spans="1:3" x14ac:dyDescent="0.3">
      <c r="A642" s="39" t="s">
        <v>95</v>
      </c>
      <c r="B642" s="39" t="s">
        <v>2741</v>
      </c>
      <c r="C642" s="39" t="s">
        <v>2861</v>
      </c>
    </row>
    <row r="643" spans="1:3" x14ac:dyDescent="0.3">
      <c r="A643" s="39" t="s">
        <v>96</v>
      </c>
      <c r="B643" s="39" t="s">
        <v>2741</v>
      </c>
      <c r="C643" s="39" t="s">
        <v>2861</v>
      </c>
    </row>
    <row r="644" spans="1:3" x14ac:dyDescent="0.3">
      <c r="A644" s="39" t="s">
        <v>1530</v>
      </c>
      <c r="B644" s="39" t="s">
        <v>2742</v>
      </c>
      <c r="C644" s="39" t="s">
        <v>2862</v>
      </c>
    </row>
    <row r="645" spans="1:3" x14ac:dyDescent="0.3">
      <c r="A645" s="39" t="s">
        <v>1531</v>
      </c>
      <c r="B645" s="39" t="s">
        <v>2742</v>
      </c>
      <c r="C645" s="39" t="s">
        <v>2862</v>
      </c>
    </row>
    <row r="646" spans="1:3" x14ac:dyDescent="0.3">
      <c r="A646" s="39" t="s">
        <v>1532</v>
      </c>
      <c r="B646" s="39" t="s">
        <v>2743</v>
      </c>
      <c r="C646" s="39" t="s">
        <v>2863</v>
      </c>
    </row>
    <row r="647" spans="1:3" x14ac:dyDescent="0.3">
      <c r="A647" s="39" t="s">
        <v>1560</v>
      </c>
      <c r="B647" s="39" t="s">
        <v>2743</v>
      </c>
      <c r="C647" s="39" t="s">
        <v>2863</v>
      </c>
    </row>
    <row r="648" spans="1:3" x14ac:dyDescent="0.3">
      <c r="A648" s="39" t="s">
        <v>1534</v>
      </c>
      <c r="B648" s="39" t="s">
        <v>2743</v>
      </c>
      <c r="C648" s="39" t="s">
        <v>2863</v>
      </c>
    </row>
    <row r="649" spans="1:3" x14ac:dyDescent="0.3">
      <c r="A649" s="39" t="s">
        <v>1562</v>
      </c>
      <c r="B649" s="39" t="s">
        <v>2743</v>
      </c>
      <c r="C649" s="39" t="s">
        <v>2863</v>
      </c>
    </row>
    <row r="650" spans="1:3" x14ac:dyDescent="0.3">
      <c r="A650" s="39" t="s">
        <v>1535</v>
      </c>
      <c r="B650" s="39" t="s">
        <v>2744</v>
      </c>
      <c r="C650" s="39" t="s">
        <v>2864</v>
      </c>
    </row>
    <row r="651" spans="1:3" x14ac:dyDescent="0.3">
      <c r="A651" s="39" t="s">
        <v>1563</v>
      </c>
      <c r="B651" s="39" t="s">
        <v>2744</v>
      </c>
      <c r="C651" s="39" t="s">
        <v>2864</v>
      </c>
    </row>
    <row r="652" spans="1:3" x14ac:dyDescent="0.3">
      <c r="A652" s="39" t="s">
        <v>1536</v>
      </c>
      <c r="B652" s="39" t="s">
        <v>2745</v>
      </c>
      <c r="C652" s="39" t="s">
        <v>2865</v>
      </c>
    </row>
    <row r="653" spans="1:3" x14ac:dyDescent="0.3">
      <c r="A653" s="39" t="s">
        <v>1564</v>
      </c>
      <c r="B653" s="39" t="s">
        <v>2745</v>
      </c>
      <c r="C653" s="39" t="s">
        <v>2865</v>
      </c>
    </row>
    <row r="654" spans="1:3" x14ac:dyDescent="0.3">
      <c r="A654" s="39" t="s">
        <v>1537</v>
      </c>
      <c r="B654" s="39" t="s">
        <v>2746</v>
      </c>
      <c r="C654" s="39" t="s">
        <v>2866</v>
      </c>
    </row>
    <row r="655" spans="1:3" x14ac:dyDescent="0.3">
      <c r="A655" s="39" t="s">
        <v>1565</v>
      </c>
      <c r="B655" s="39" t="s">
        <v>2746</v>
      </c>
      <c r="C655" s="39" t="s">
        <v>2866</v>
      </c>
    </row>
    <row r="656" spans="1:3" x14ac:dyDescent="0.3">
      <c r="A656" s="39" t="s">
        <v>1539</v>
      </c>
      <c r="B656" s="39" t="s">
        <v>2747</v>
      </c>
      <c r="C656" s="39" t="s">
        <v>2867</v>
      </c>
    </row>
    <row r="657" spans="1:3" x14ac:dyDescent="0.3">
      <c r="A657" s="39" t="s">
        <v>1567</v>
      </c>
      <c r="B657" s="39" t="s">
        <v>2747</v>
      </c>
      <c r="C657" s="39" t="s">
        <v>2867</v>
      </c>
    </row>
    <row r="658" spans="1:3" x14ac:dyDescent="0.3">
      <c r="A658" s="39" t="s">
        <v>1540</v>
      </c>
      <c r="B658" s="39" t="s">
        <v>2748</v>
      </c>
      <c r="C658" s="39" t="s">
        <v>2868</v>
      </c>
    </row>
    <row r="659" spans="1:3" x14ac:dyDescent="0.3">
      <c r="A659" s="39" t="s">
        <v>1568</v>
      </c>
      <c r="B659" s="39" t="s">
        <v>2748</v>
      </c>
      <c r="C659" s="39" t="s">
        <v>2868</v>
      </c>
    </row>
    <row r="660" spans="1:3" x14ac:dyDescent="0.3">
      <c r="A660" s="39" t="s">
        <v>1541</v>
      </c>
      <c r="B660" s="39" t="s">
        <v>2749</v>
      </c>
      <c r="C660" s="39" t="s">
        <v>2869</v>
      </c>
    </row>
    <row r="661" spans="1:3" x14ac:dyDescent="0.3">
      <c r="A661" s="39" t="s">
        <v>1569</v>
      </c>
      <c r="B661" s="39" t="s">
        <v>2749</v>
      </c>
      <c r="C661" s="39" t="s">
        <v>2869</v>
      </c>
    </row>
    <row r="662" spans="1:3" x14ac:dyDescent="0.3">
      <c r="A662" s="39" t="s">
        <v>1542</v>
      </c>
      <c r="B662" s="39" t="s">
        <v>2750</v>
      </c>
      <c r="C662" s="39" t="s">
        <v>2870</v>
      </c>
    </row>
    <row r="663" spans="1:3" x14ac:dyDescent="0.3">
      <c r="A663" s="39" t="s">
        <v>1570</v>
      </c>
      <c r="B663" s="39" t="s">
        <v>2750</v>
      </c>
      <c r="C663" s="39" t="s">
        <v>2870</v>
      </c>
    </row>
    <row r="664" spans="1:3" x14ac:dyDescent="0.3">
      <c r="A664" s="39" t="s">
        <v>1543</v>
      </c>
      <c r="B664" s="39" t="s">
        <v>2751</v>
      </c>
      <c r="C664" s="39" t="s">
        <v>2871</v>
      </c>
    </row>
    <row r="665" spans="1:3" x14ac:dyDescent="0.3">
      <c r="A665" s="39" t="s">
        <v>1547</v>
      </c>
      <c r="B665" s="39" t="s">
        <v>2751</v>
      </c>
      <c r="C665" s="39" t="s">
        <v>2871</v>
      </c>
    </row>
    <row r="666" spans="1:3" x14ac:dyDescent="0.3">
      <c r="A666" s="39" t="s">
        <v>1551</v>
      </c>
      <c r="B666" s="39" t="s">
        <v>2751</v>
      </c>
      <c r="C666" s="39" t="s">
        <v>2871</v>
      </c>
    </row>
    <row r="667" spans="1:3" x14ac:dyDescent="0.3">
      <c r="A667" s="39" t="s">
        <v>1555</v>
      </c>
      <c r="B667" s="39" t="s">
        <v>2751</v>
      </c>
      <c r="C667" s="39" t="s">
        <v>2871</v>
      </c>
    </row>
    <row r="668" spans="1:3" x14ac:dyDescent="0.3">
      <c r="A668" s="39" t="s">
        <v>1571</v>
      </c>
      <c r="B668" s="39" t="s">
        <v>2751</v>
      </c>
      <c r="C668" s="39" t="s">
        <v>2871</v>
      </c>
    </row>
    <row r="669" spans="1:3" x14ac:dyDescent="0.3">
      <c r="A669" s="39" t="s">
        <v>1575</v>
      </c>
      <c r="B669" s="39" t="s">
        <v>2751</v>
      </c>
      <c r="C669" s="39" t="s">
        <v>2871</v>
      </c>
    </row>
    <row r="670" spans="1:3" x14ac:dyDescent="0.3">
      <c r="A670" s="39" t="s">
        <v>1579</v>
      </c>
      <c r="B670" s="39" t="s">
        <v>2751</v>
      </c>
      <c r="C670" s="39" t="s">
        <v>2871</v>
      </c>
    </row>
    <row r="671" spans="1:3" x14ac:dyDescent="0.3">
      <c r="A671" s="39" t="s">
        <v>1583</v>
      </c>
      <c r="B671" s="39" t="s">
        <v>2751</v>
      </c>
      <c r="C671" s="39" t="s">
        <v>2871</v>
      </c>
    </row>
    <row r="672" spans="1:3" x14ac:dyDescent="0.3">
      <c r="A672" s="39" t="s">
        <v>1545</v>
      </c>
      <c r="B672" s="39" t="s">
        <v>2752</v>
      </c>
      <c r="C672" s="39" t="s">
        <v>2872</v>
      </c>
    </row>
    <row r="673" spans="1:3" x14ac:dyDescent="0.3">
      <c r="A673" s="39" t="s">
        <v>1546</v>
      </c>
      <c r="B673" s="39" t="s">
        <v>2752</v>
      </c>
      <c r="C673" s="39" t="s">
        <v>2872</v>
      </c>
    </row>
    <row r="674" spans="1:3" x14ac:dyDescent="0.3">
      <c r="A674" s="39" t="s">
        <v>1549</v>
      </c>
      <c r="B674" s="39" t="s">
        <v>2752</v>
      </c>
      <c r="C674" s="39" t="s">
        <v>2872</v>
      </c>
    </row>
    <row r="675" spans="1:3" x14ac:dyDescent="0.3">
      <c r="A675" s="39" t="s">
        <v>1550</v>
      </c>
      <c r="B675" s="39" t="s">
        <v>2752</v>
      </c>
      <c r="C675" s="39" t="s">
        <v>2872</v>
      </c>
    </row>
    <row r="676" spans="1:3" x14ac:dyDescent="0.3">
      <c r="A676" s="39" t="s">
        <v>1553</v>
      </c>
      <c r="B676" s="39" t="s">
        <v>2752</v>
      </c>
      <c r="C676" s="39" t="s">
        <v>2872</v>
      </c>
    </row>
    <row r="677" spans="1:3" x14ac:dyDescent="0.3">
      <c r="A677" s="39" t="s">
        <v>1554</v>
      </c>
      <c r="B677" s="39" t="s">
        <v>2752</v>
      </c>
      <c r="C677" s="39" t="s">
        <v>2872</v>
      </c>
    </row>
    <row r="678" spans="1:3" x14ac:dyDescent="0.3">
      <c r="A678" s="39" t="s">
        <v>1557</v>
      </c>
      <c r="B678" s="39" t="s">
        <v>2752</v>
      </c>
      <c r="C678" s="39" t="s">
        <v>2872</v>
      </c>
    </row>
    <row r="679" spans="1:3" x14ac:dyDescent="0.3">
      <c r="A679" s="39" t="s">
        <v>1558</v>
      </c>
      <c r="B679" s="39" t="s">
        <v>2752</v>
      </c>
      <c r="C679" s="39" t="s">
        <v>2872</v>
      </c>
    </row>
    <row r="680" spans="1:3" x14ac:dyDescent="0.3">
      <c r="A680" s="39" t="s">
        <v>1573</v>
      </c>
      <c r="B680" s="39" t="s">
        <v>2752</v>
      </c>
      <c r="C680" s="39" t="s">
        <v>2872</v>
      </c>
    </row>
    <row r="681" spans="1:3" x14ac:dyDescent="0.3">
      <c r="A681" s="39" t="s">
        <v>1574</v>
      </c>
      <c r="B681" s="39" t="s">
        <v>2752</v>
      </c>
      <c r="C681" s="39" t="s">
        <v>2872</v>
      </c>
    </row>
    <row r="682" spans="1:3" x14ac:dyDescent="0.3">
      <c r="A682" s="39" t="s">
        <v>1577</v>
      </c>
      <c r="B682" s="39" t="s">
        <v>2752</v>
      </c>
      <c r="C682" s="39" t="s">
        <v>2872</v>
      </c>
    </row>
    <row r="683" spans="1:3" x14ac:dyDescent="0.3">
      <c r="A683" s="39" t="s">
        <v>1578</v>
      </c>
      <c r="B683" s="39" t="s">
        <v>2752</v>
      </c>
      <c r="C683" s="39" t="s">
        <v>2872</v>
      </c>
    </row>
    <row r="684" spans="1:3" x14ac:dyDescent="0.3">
      <c r="A684" s="39" t="s">
        <v>1581</v>
      </c>
      <c r="B684" s="39" t="s">
        <v>2752</v>
      </c>
      <c r="C684" s="39" t="s">
        <v>2872</v>
      </c>
    </row>
    <row r="685" spans="1:3" x14ac:dyDescent="0.3">
      <c r="A685" s="39" t="s">
        <v>1582</v>
      </c>
      <c r="B685" s="39" t="s">
        <v>2752</v>
      </c>
      <c r="C685" s="39" t="s">
        <v>2872</v>
      </c>
    </row>
    <row r="686" spans="1:3" x14ac:dyDescent="0.3">
      <c r="A686" s="39" t="s">
        <v>1585</v>
      </c>
      <c r="B686" s="39" t="s">
        <v>2752</v>
      </c>
      <c r="C686" s="39" t="s">
        <v>2872</v>
      </c>
    </row>
    <row r="687" spans="1:3" x14ac:dyDescent="0.3">
      <c r="A687" s="39" t="s">
        <v>1586</v>
      </c>
      <c r="B687" s="39" t="s">
        <v>2752</v>
      </c>
      <c r="C687" s="39" t="s">
        <v>2872</v>
      </c>
    </row>
    <row r="688" spans="1:3" x14ac:dyDescent="0.3">
      <c r="A688" s="39" t="s">
        <v>1559</v>
      </c>
      <c r="B688" s="39" t="s">
        <v>2753</v>
      </c>
      <c r="C688" s="39" t="s">
        <v>2873</v>
      </c>
    </row>
    <row r="689" spans="1:3" x14ac:dyDescent="0.3">
      <c r="A689" s="39" t="s">
        <v>1593</v>
      </c>
      <c r="B689" s="39" t="s">
        <v>2753</v>
      </c>
      <c r="C689" s="39" t="s">
        <v>2873</v>
      </c>
    </row>
    <row r="690" spans="1:3" x14ac:dyDescent="0.3">
      <c r="A690" s="39" t="s">
        <v>1587</v>
      </c>
      <c r="B690" s="39" t="s">
        <v>2754</v>
      </c>
      <c r="C690" s="39" t="s">
        <v>2874</v>
      </c>
    </row>
    <row r="691" spans="1:3" x14ac:dyDescent="0.3">
      <c r="A691" s="39" t="s">
        <v>1588</v>
      </c>
      <c r="B691" s="39" t="s">
        <v>2754</v>
      </c>
      <c r="C691" s="39" t="s">
        <v>2874</v>
      </c>
    </row>
    <row r="692" spans="1:3" x14ac:dyDescent="0.3">
      <c r="A692" s="39" t="s">
        <v>1589</v>
      </c>
      <c r="B692" s="39" t="s">
        <v>2755</v>
      </c>
      <c r="C692" s="39" t="s">
        <v>2875</v>
      </c>
    </row>
    <row r="693" spans="1:3" x14ac:dyDescent="0.3">
      <c r="A693" s="39" t="s">
        <v>1591</v>
      </c>
      <c r="B693" s="39" t="s">
        <v>2755</v>
      </c>
      <c r="C693" s="39" t="s">
        <v>2875</v>
      </c>
    </row>
    <row r="694" spans="1:3" x14ac:dyDescent="0.3">
      <c r="A694" s="39" t="s">
        <v>1590</v>
      </c>
      <c r="B694" s="39" t="s">
        <v>2746</v>
      </c>
      <c r="C694" s="39" t="s">
        <v>2866</v>
      </c>
    </row>
    <row r="695" spans="1:3" x14ac:dyDescent="0.3">
      <c r="A695" s="39" t="s">
        <v>1592</v>
      </c>
      <c r="B695" s="39" t="s">
        <v>2746</v>
      </c>
      <c r="C695" s="39" t="s">
        <v>2866</v>
      </c>
    </row>
    <row r="696" spans="1:3" x14ac:dyDescent="0.3">
      <c r="A696" s="39" t="s">
        <v>421</v>
      </c>
      <c r="B696" s="39"/>
      <c r="C696" s="39"/>
    </row>
    <row r="697" spans="1:3" x14ac:dyDescent="0.3">
      <c r="A697" s="39" t="s">
        <v>422</v>
      </c>
      <c r="B697" s="39"/>
      <c r="C697" s="39"/>
    </row>
    <row r="698" spans="1:3" x14ac:dyDescent="0.3">
      <c r="A698" s="39" t="s">
        <v>423</v>
      </c>
      <c r="B698" s="39"/>
      <c r="C698" s="39"/>
    </row>
    <row r="699" spans="1:3" x14ac:dyDescent="0.3">
      <c r="A699" s="39" t="s">
        <v>424</v>
      </c>
      <c r="B699" s="39"/>
      <c r="C699" s="39"/>
    </row>
    <row r="700" spans="1:3" x14ac:dyDescent="0.3">
      <c r="A700" s="39" t="s">
        <v>425</v>
      </c>
      <c r="B700" s="39"/>
      <c r="C700" s="39"/>
    </row>
    <row r="701" spans="1:3" x14ac:dyDescent="0.3">
      <c r="A701" s="39" t="s">
        <v>426</v>
      </c>
      <c r="B701" s="39"/>
      <c r="C701" s="39"/>
    </row>
    <row r="702" spans="1:3" x14ac:dyDescent="0.3">
      <c r="A702" s="39" t="s">
        <v>427</v>
      </c>
      <c r="B702" s="39"/>
      <c r="C702" s="39"/>
    </row>
    <row r="703" spans="1:3" x14ac:dyDescent="0.3">
      <c r="A703" s="39" t="s">
        <v>428</v>
      </c>
      <c r="B703" s="39"/>
      <c r="C703" s="39"/>
    </row>
    <row r="704" spans="1:3" x14ac:dyDescent="0.3">
      <c r="A704" s="39" t="s">
        <v>97</v>
      </c>
      <c r="B704" s="39" t="s">
        <v>2756</v>
      </c>
      <c r="C704" s="39" t="s">
        <v>2876</v>
      </c>
    </row>
    <row r="705" spans="1:3" x14ac:dyDescent="0.3">
      <c r="A705" s="39" t="s">
        <v>98</v>
      </c>
      <c r="B705" s="39" t="s">
        <v>2756</v>
      </c>
      <c r="C705" s="39" t="s">
        <v>2876</v>
      </c>
    </row>
    <row r="706" spans="1:3" x14ac:dyDescent="0.3">
      <c r="A706" s="39" t="s">
        <v>103</v>
      </c>
      <c r="B706" s="39" t="s">
        <v>104</v>
      </c>
      <c r="C706" s="39" t="s">
        <v>290</v>
      </c>
    </row>
    <row r="707" spans="1:3" x14ac:dyDescent="0.3">
      <c r="A707" s="39" t="s">
        <v>1603</v>
      </c>
      <c r="B707" s="39" t="s">
        <v>102</v>
      </c>
      <c r="C707" s="39" t="s">
        <v>289</v>
      </c>
    </row>
    <row r="708" spans="1:3" x14ac:dyDescent="0.3">
      <c r="A708" s="39" t="s">
        <v>1606</v>
      </c>
      <c r="B708" s="39" t="s">
        <v>102</v>
      </c>
      <c r="C708" s="39" t="s">
        <v>289</v>
      </c>
    </row>
    <row r="709" spans="1:3" x14ac:dyDescent="0.3">
      <c r="A709" s="39" t="s">
        <v>1609</v>
      </c>
      <c r="B709" s="39" t="s">
        <v>102</v>
      </c>
      <c r="C709" s="39" t="s">
        <v>289</v>
      </c>
    </row>
    <row r="710" spans="1:3" x14ac:dyDescent="0.3">
      <c r="A710" s="39" t="s">
        <v>1612</v>
      </c>
      <c r="B710" s="39" t="s">
        <v>102</v>
      </c>
      <c r="C710" s="39" t="s">
        <v>289</v>
      </c>
    </row>
    <row r="711" spans="1:3" x14ac:dyDescent="0.3">
      <c r="A711" s="39" t="s">
        <v>100</v>
      </c>
      <c r="B711" s="39" t="s">
        <v>99</v>
      </c>
      <c r="C711" s="39" t="s">
        <v>288</v>
      </c>
    </row>
    <row r="712" spans="1:3" x14ac:dyDescent="0.3">
      <c r="A712" s="39" t="s">
        <v>101</v>
      </c>
      <c r="B712" s="39" t="s">
        <v>99</v>
      </c>
      <c r="C712" s="39" t="s">
        <v>288</v>
      </c>
    </row>
    <row r="713" spans="1:3" x14ac:dyDescent="0.3">
      <c r="A713" s="39" t="s">
        <v>1616</v>
      </c>
      <c r="B713" s="39" t="s">
        <v>2757</v>
      </c>
      <c r="C713" s="39" t="s">
        <v>2877</v>
      </c>
    </row>
    <row r="714" spans="1:3" x14ac:dyDescent="0.3">
      <c r="A714" s="39" t="s">
        <v>1619</v>
      </c>
      <c r="B714" s="39" t="s">
        <v>2757</v>
      </c>
      <c r="C714" s="39" t="s">
        <v>2877</v>
      </c>
    </row>
    <row r="715" spans="1:3" x14ac:dyDescent="0.3">
      <c r="A715" s="39" t="s">
        <v>1622</v>
      </c>
      <c r="B715" s="39" t="s">
        <v>2757</v>
      </c>
      <c r="C715" s="39" t="s">
        <v>2877</v>
      </c>
    </row>
    <row r="716" spans="1:3" x14ac:dyDescent="0.3">
      <c r="A716" s="39" t="s">
        <v>1625</v>
      </c>
      <c r="B716" s="39" t="s">
        <v>2757</v>
      </c>
      <c r="C716" s="39" t="s">
        <v>2877</v>
      </c>
    </row>
    <row r="717" spans="1:3" x14ac:dyDescent="0.3">
      <c r="A717" s="39" t="s">
        <v>1628</v>
      </c>
      <c r="B717" s="39" t="s">
        <v>2758</v>
      </c>
      <c r="C717" s="39" t="s">
        <v>2878</v>
      </c>
    </row>
    <row r="718" spans="1:3" x14ac:dyDescent="0.3">
      <c r="A718" s="39" t="s">
        <v>1673</v>
      </c>
      <c r="B718" s="39" t="s">
        <v>2758</v>
      </c>
      <c r="C718" s="39" t="s">
        <v>2878</v>
      </c>
    </row>
    <row r="719" spans="1:3" x14ac:dyDescent="0.3">
      <c r="A719" s="39" t="s">
        <v>1676</v>
      </c>
      <c r="B719" s="39" t="s">
        <v>2758</v>
      </c>
      <c r="C719" s="39" t="s">
        <v>2878</v>
      </c>
    </row>
    <row r="720" spans="1:3" x14ac:dyDescent="0.3">
      <c r="A720" s="39" t="s">
        <v>1679</v>
      </c>
      <c r="B720" s="39" t="s">
        <v>2758</v>
      </c>
      <c r="C720" s="39" t="s">
        <v>2878</v>
      </c>
    </row>
    <row r="721" spans="1:3" x14ac:dyDescent="0.3">
      <c r="A721" s="39" t="s">
        <v>1682</v>
      </c>
      <c r="B721" s="39" t="s">
        <v>2758</v>
      </c>
      <c r="C721" s="39" t="s">
        <v>2878</v>
      </c>
    </row>
    <row r="722" spans="1:3" x14ac:dyDescent="0.3">
      <c r="A722" s="39" t="s">
        <v>1685</v>
      </c>
      <c r="B722" s="39" t="s">
        <v>2758</v>
      </c>
      <c r="C722" s="39" t="s">
        <v>2878</v>
      </c>
    </row>
    <row r="723" spans="1:3" x14ac:dyDescent="0.3">
      <c r="A723" s="39" t="s">
        <v>1691</v>
      </c>
      <c r="B723" s="39" t="s">
        <v>2758</v>
      </c>
      <c r="C723" s="39" t="s">
        <v>2878</v>
      </c>
    </row>
    <row r="724" spans="1:3" x14ac:dyDescent="0.3">
      <c r="A724" s="39" t="s">
        <v>1694</v>
      </c>
      <c r="B724" s="39" t="s">
        <v>2758</v>
      </c>
      <c r="C724" s="39" t="s">
        <v>2878</v>
      </c>
    </row>
    <row r="725" spans="1:3" x14ac:dyDescent="0.3">
      <c r="A725" s="39" t="s">
        <v>1697</v>
      </c>
      <c r="B725" s="39" t="s">
        <v>2758</v>
      </c>
      <c r="C725" s="39" t="s">
        <v>2878</v>
      </c>
    </row>
    <row r="726" spans="1:3" x14ac:dyDescent="0.3">
      <c r="A726" s="39" t="s">
        <v>1700</v>
      </c>
      <c r="B726" s="39" t="s">
        <v>2758</v>
      </c>
      <c r="C726" s="39" t="s">
        <v>2878</v>
      </c>
    </row>
    <row r="727" spans="1:3" x14ac:dyDescent="0.3">
      <c r="A727" s="39" t="s">
        <v>1703</v>
      </c>
      <c r="B727" s="39" t="s">
        <v>2758</v>
      </c>
      <c r="C727" s="39" t="s">
        <v>2878</v>
      </c>
    </row>
    <row r="728" spans="1:3" x14ac:dyDescent="0.3">
      <c r="A728" s="39" t="s">
        <v>2446</v>
      </c>
      <c r="B728" s="39" t="s">
        <v>2758</v>
      </c>
      <c r="C728" s="39" t="s">
        <v>2878</v>
      </c>
    </row>
    <row r="729" spans="1:3" x14ac:dyDescent="0.3">
      <c r="A729" s="39" t="s">
        <v>191</v>
      </c>
      <c r="B729" s="39" t="s">
        <v>2758</v>
      </c>
      <c r="C729" s="39" t="s">
        <v>2878</v>
      </c>
    </row>
    <row r="730" spans="1:3" x14ac:dyDescent="0.3">
      <c r="A730" s="39" t="s">
        <v>256</v>
      </c>
      <c r="B730" s="39" t="s">
        <v>2758</v>
      </c>
      <c r="C730" s="39" t="s">
        <v>2878</v>
      </c>
    </row>
    <row r="731" spans="1:3" x14ac:dyDescent="0.3">
      <c r="A731" s="39" t="s">
        <v>122</v>
      </c>
      <c r="B731" s="39" t="s">
        <v>123</v>
      </c>
      <c r="C731" s="39" t="s">
        <v>292</v>
      </c>
    </row>
    <row r="732" spans="1:3" x14ac:dyDescent="0.3">
      <c r="A732" s="39" t="s">
        <v>124</v>
      </c>
      <c r="B732" s="39" t="s">
        <v>123</v>
      </c>
      <c r="C732" s="39" t="s">
        <v>292</v>
      </c>
    </row>
    <row r="733" spans="1:3" x14ac:dyDescent="0.3">
      <c r="A733" s="39" t="s">
        <v>125</v>
      </c>
      <c r="B733" s="39" t="s">
        <v>123</v>
      </c>
      <c r="C733" s="39" t="s">
        <v>292</v>
      </c>
    </row>
    <row r="734" spans="1:3" x14ac:dyDescent="0.3">
      <c r="A734" s="39" t="s">
        <v>126</v>
      </c>
      <c r="B734" s="39" t="s">
        <v>123</v>
      </c>
      <c r="C734" s="39" t="s">
        <v>292</v>
      </c>
    </row>
    <row r="735" spans="1:3" x14ac:dyDescent="0.3">
      <c r="A735" s="39" t="s">
        <v>127</v>
      </c>
      <c r="B735" s="39" t="s">
        <v>123</v>
      </c>
      <c r="C735" s="39" t="s">
        <v>292</v>
      </c>
    </row>
    <row r="736" spans="1:3" x14ac:dyDescent="0.3">
      <c r="A736" s="39" t="s">
        <v>128</v>
      </c>
      <c r="B736" s="39" t="s">
        <v>123</v>
      </c>
      <c r="C736" s="39" t="s">
        <v>292</v>
      </c>
    </row>
    <row r="737" spans="1:3" x14ac:dyDescent="0.3">
      <c r="A737" s="39" t="s">
        <v>129</v>
      </c>
      <c r="B737" s="39" t="s">
        <v>123</v>
      </c>
      <c r="C737" s="39" t="s">
        <v>292</v>
      </c>
    </row>
    <row r="738" spans="1:3" x14ac:dyDescent="0.3">
      <c r="A738" s="39" t="s">
        <v>130</v>
      </c>
      <c r="B738" s="39" t="s">
        <v>123</v>
      </c>
      <c r="C738" s="39" t="s">
        <v>292</v>
      </c>
    </row>
    <row r="739" spans="1:3" x14ac:dyDescent="0.3">
      <c r="A739" s="39" t="s">
        <v>131</v>
      </c>
      <c r="B739" s="39" t="s">
        <v>123</v>
      </c>
      <c r="C739" s="39" t="s">
        <v>292</v>
      </c>
    </row>
    <row r="740" spans="1:3" x14ac:dyDescent="0.3">
      <c r="A740" s="39" t="s">
        <v>132</v>
      </c>
      <c r="B740" s="39" t="s">
        <v>123</v>
      </c>
      <c r="C740" s="39" t="s">
        <v>292</v>
      </c>
    </row>
    <row r="741" spans="1:3" x14ac:dyDescent="0.3">
      <c r="A741" s="39" t="s">
        <v>133</v>
      </c>
      <c r="B741" s="39" t="s">
        <v>123</v>
      </c>
      <c r="C741" s="39" t="s">
        <v>292</v>
      </c>
    </row>
    <row r="742" spans="1:3" x14ac:dyDescent="0.3">
      <c r="A742" s="39" t="s">
        <v>134</v>
      </c>
      <c r="B742" s="39" t="s">
        <v>123</v>
      </c>
      <c r="C742" s="39" t="s">
        <v>292</v>
      </c>
    </row>
    <row r="743" spans="1:3" x14ac:dyDescent="0.3">
      <c r="A743" s="39" t="s">
        <v>135</v>
      </c>
      <c r="B743" s="39" t="s">
        <v>123</v>
      </c>
      <c r="C743" s="39" t="s">
        <v>292</v>
      </c>
    </row>
    <row r="744" spans="1:3" x14ac:dyDescent="0.3">
      <c r="A744" s="39" t="s">
        <v>136</v>
      </c>
      <c r="B744" s="39" t="s">
        <v>123</v>
      </c>
      <c r="C744" s="39" t="s">
        <v>292</v>
      </c>
    </row>
    <row r="745" spans="1:3" x14ac:dyDescent="0.3">
      <c r="A745" s="39" t="s">
        <v>137</v>
      </c>
      <c r="B745" s="39" t="s">
        <v>123</v>
      </c>
      <c r="C745" s="39" t="s">
        <v>292</v>
      </c>
    </row>
    <row r="746" spans="1:3" x14ac:dyDescent="0.3">
      <c r="A746" s="39" t="s">
        <v>138</v>
      </c>
      <c r="B746" s="39" t="s">
        <v>123</v>
      </c>
      <c r="C746" s="39" t="s">
        <v>292</v>
      </c>
    </row>
    <row r="747" spans="1:3" x14ac:dyDescent="0.3">
      <c r="A747" s="39" t="s">
        <v>139</v>
      </c>
      <c r="B747" s="39" t="s">
        <v>123</v>
      </c>
      <c r="C747" s="39" t="s">
        <v>292</v>
      </c>
    </row>
    <row r="748" spans="1:3" x14ac:dyDescent="0.3">
      <c r="A748" s="39" t="s">
        <v>140</v>
      </c>
      <c r="B748" s="39" t="s">
        <v>123</v>
      </c>
      <c r="C748" s="39" t="s">
        <v>292</v>
      </c>
    </row>
    <row r="749" spans="1:3" x14ac:dyDescent="0.3">
      <c r="A749" s="39" t="s">
        <v>141</v>
      </c>
      <c r="B749" s="39" t="s">
        <v>123</v>
      </c>
      <c r="C749" s="39" t="s">
        <v>292</v>
      </c>
    </row>
    <row r="750" spans="1:3" x14ac:dyDescent="0.3">
      <c r="A750" s="39" t="s">
        <v>109</v>
      </c>
      <c r="B750" s="39" t="s">
        <v>108</v>
      </c>
      <c r="C750" s="39" t="s">
        <v>2935</v>
      </c>
    </row>
    <row r="751" spans="1:3" x14ac:dyDescent="0.3">
      <c r="A751" s="39" t="s">
        <v>110</v>
      </c>
      <c r="B751" s="39" t="s">
        <v>108</v>
      </c>
      <c r="C751" s="39" t="s">
        <v>2935</v>
      </c>
    </row>
    <row r="752" spans="1:3" x14ac:dyDescent="0.3">
      <c r="A752" s="39" t="s">
        <v>111</v>
      </c>
      <c r="B752" s="39" t="s">
        <v>108</v>
      </c>
      <c r="C752" s="39" t="s">
        <v>2935</v>
      </c>
    </row>
    <row r="753" spans="1:3" x14ac:dyDescent="0.3">
      <c r="A753" s="39" t="s">
        <v>112</v>
      </c>
      <c r="B753" s="39" t="s">
        <v>108</v>
      </c>
      <c r="C753" s="39" t="s">
        <v>2935</v>
      </c>
    </row>
    <row r="754" spans="1:3" x14ac:dyDescent="0.3">
      <c r="A754" s="39" t="s">
        <v>106</v>
      </c>
      <c r="B754" s="39" t="s">
        <v>108</v>
      </c>
      <c r="C754" s="39" t="s">
        <v>2935</v>
      </c>
    </row>
    <row r="755" spans="1:3" x14ac:dyDescent="0.3">
      <c r="A755" s="39" t="s">
        <v>107</v>
      </c>
      <c r="B755" s="39" t="s">
        <v>108</v>
      </c>
      <c r="C755" s="39" t="s">
        <v>2935</v>
      </c>
    </row>
    <row r="756" spans="1:3" x14ac:dyDescent="0.3">
      <c r="A756" s="39" t="s">
        <v>168</v>
      </c>
      <c r="B756" s="39" t="s">
        <v>169</v>
      </c>
      <c r="C756" s="39" t="s">
        <v>294</v>
      </c>
    </row>
    <row r="757" spans="1:3" x14ac:dyDescent="0.3">
      <c r="A757" s="39" t="s">
        <v>1629</v>
      </c>
      <c r="B757" s="39" t="s">
        <v>113</v>
      </c>
      <c r="C757" s="39" t="s">
        <v>2879</v>
      </c>
    </row>
    <row r="758" spans="1:3" x14ac:dyDescent="0.3">
      <c r="A758" s="39" t="s">
        <v>1631</v>
      </c>
      <c r="B758" s="39" t="s">
        <v>113</v>
      </c>
      <c r="C758" s="39" t="s">
        <v>2879</v>
      </c>
    </row>
    <row r="759" spans="1:3" x14ac:dyDescent="0.3">
      <c r="A759" s="39" t="s">
        <v>1633</v>
      </c>
      <c r="B759" s="39" t="s">
        <v>113</v>
      </c>
      <c r="C759" s="39" t="s">
        <v>2879</v>
      </c>
    </row>
    <row r="760" spans="1:3" x14ac:dyDescent="0.3">
      <c r="A760" s="39" t="s">
        <v>1635</v>
      </c>
      <c r="B760" s="39" t="s">
        <v>113</v>
      </c>
      <c r="C760" s="39" t="s">
        <v>2879</v>
      </c>
    </row>
    <row r="761" spans="1:3" x14ac:dyDescent="0.3">
      <c r="A761" s="39" t="s">
        <v>1637</v>
      </c>
      <c r="B761" s="39" t="s">
        <v>113</v>
      </c>
      <c r="C761" s="39" t="s">
        <v>2879</v>
      </c>
    </row>
    <row r="762" spans="1:3" x14ac:dyDescent="0.3">
      <c r="A762" s="39" t="s">
        <v>1639</v>
      </c>
      <c r="B762" s="39" t="s">
        <v>113</v>
      </c>
      <c r="C762" s="39" t="s">
        <v>2879</v>
      </c>
    </row>
    <row r="763" spans="1:3" x14ac:dyDescent="0.3">
      <c r="A763" s="39" t="s">
        <v>1641</v>
      </c>
      <c r="B763" s="39" t="s">
        <v>113</v>
      </c>
      <c r="C763" s="39" t="s">
        <v>2879</v>
      </c>
    </row>
    <row r="764" spans="1:3" x14ac:dyDescent="0.3">
      <c r="A764" s="39" t="s">
        <v>1643</v>
      </c>
      <c r="B764" s="39" t="s">
        <v>113</v>
      </c>
      <c r="C764" s="39" t="s">
        <v>2879</v>
      </c>
    </row>
    <row r="765" spans="1:3" x14ac:dyDescent="0.3">
      <c r="A765" s="39" t="s">
        <v>1664</v>
      </c>
      <c r="B765" s="39" t="s">
        <v>113</v>
      </c>
      <c r="C765" s="39" t="s">
        <v>2879</v>
      </c>
    </row>
    <row r="766" spans="1:3" x14ac:dyDescent="0.3">
      <c r="A766" s="39" t="s">
        <v>1666</v>
      </c>
      <c r="B766" s="39" t="s">
        <v>113</v>
      </c>
      <c r="C766" s="39" t="s">
        <v>2879</v>
      </c>
    </row>
    <row r="767" spans="1:3" x14ac:dyDescent="0.3">
      <c r="A767" s="39" t="s">
        <v>1669</v>
      </c>
      <c r="B767" s="39" t="s">
        <v>113</v>
      </c>
      <c r="C767" s="39" t="s">
        <v>2879</v>
      </c>
    </row>
    <row r="768" spans="1:3" x14ac:dyDescent="0.3">
      <c r="A768" s="39" t="s">
        <v>1714</v>
      </c>
      <c r="B768" s="39" t="s">
        <v>113</v>
      </c>
      <c r="C768" s="39" t="s">
        <v>2879</v>
      </c>
    </row>
    <row r="769" spans="1:3" x14ac:dyDescent="0.3">
      <c r="A769" s="39" t="s">
        <v>1717</v>
      </c>
      <c r="B769" s="39" t="s">
        <v>113</v>
      </c>
      <c r="C769" s="39" t="s">
        <v>2879</v>
      </c>
    </row>
    <row r="770" spans="1:3" x14ac:dyDescent="0.3">
      <c r="A770" s="39" t="s">
        <v>1720</v>
      </c>
      <c r="B770" s="39" t="s">
        <v>113</v>
      </c>
      <c r="C770" s="39" t="s">
        <v>2879</v>
      </c>
    </row>
    <row r="771" spans="1:3" x14ac:dyDescent="0.3">
      <c r="A771" s="39" t="s">
        <v>1723</v>
      </c>
      <c r="B771" s="39" t="s">
        <v>113</v>
      </c>
      <c r="C771" s="39" t="s">
        <v>2879</v>
      </c>
    </row>
    <row r="772" spans="1:3" x14ac:dyDescent="0.3">
      <c r="A772" s="39" t="s">
        <v>1726</v>
      </c>
      <c r="B772" s="39" t="s">
        <v>113</v>
      </c>
      <c r="C772" s="39" t="s">
        <v>2879</v>
      </c>
    </row>
    <row r="773" spans="1:3" x14ac:dyDescent="0.3">
      <c r="A773" s="39" t="s">
        <v>1729</v>
      </c>
      <c r="B773" s="39" t="s">
        <v>113</v>
      </c>
      <c r="C773" s="39" t="s">
        <v>2879</v>
      </c>
    </row>
    <row r="774" spans="1:3" x14ac:dyDescent="0.3">
      <c r="A774" s="39" t="s">
        <v>1738</v>
      </c>
      <c r="B774" s="39" t="s">
        <v>113</v>
      </c>
      <c r="C774" s="39" t="s">
        <v>2879</v>
      </c>
    </row>
    <row r="775" spans="1:3" x14ac:dyDescent="0.3">
      <c r="A775" s="39" t="s">
        <v>1740</v>
      </c>
      <c r="B775" s="39" t="s">
        <v>113</v>
      </c>
      <c r="C775" s="39" t="s">
        <v>2879</v>
      </c>
    </row>
    <row r="776" spans="1:3" x14ac:dyDescent="0.3">
      <c r="A776" s="39" t="s">
        <v>1742</v>
      </c>
      <c r="B776" s="39" t="s">
        <v>113</v>
      </c>
      <c r="C776" s="39" t="s">
        <v>2879</v>
      </c>
    </row>
    <row r="777" spans="1:3" x14ac:dyDescent="0.3">
      <c r="A777" s="39" t="s">
        <v>1744</v>
      </c>
      <c r="B777" s="39" t="s">
        <v>113</v>
      </c>
      <c r="C777" s="39" t="s">
        <v>2879</v>
      </c>
    </row>
    <row r="778" spans="1:3" x14ac:dyDescent="0.3">
      <c r="A778" s="39" t="s">
        <v>1746</v>
      </c>
      <c r="B778" s="39" t="s">
        <v>113</v>
      </c>
      <c r="C778" s="39" t="s">
        <v>2879</v>
      </c>
    </row>
    <row r="779" spans="1:3" x14ac:dyDescent="0.3">
      <c r="A779" s="39" t="s">
        <v>1748</v>
      </c>
      <c r="B779" s="39" t="s">
        <v>113</v>
      </c>
      <c r="C779" s="39" t="s">
        <v>2879</v>
      </c>
    </row>
    <row r="780" spans="1:3" x14ac:dyDescent="0.3">
      <c r="A780" s="39" t="s">
        <v>1756</v>
      </c>
      <c r="B780" s="39" t="s">
        <v>113</v>
      </c>
      <c r="C780" s="39" t="s">
        <v>2879</v>
      </c>
    </row>
    <row r="781" spans="1:3" x14ac:dyDescent="0.3">
      <c r="A781" s="39" t="s">
        <v>1758</v>
      </c>
      <c r="B781" s="39" t="s">
        <v>113</v>
      </c>
      <c r="C781" s="39" t="s">
        <v>2879</v>
      </c>
    </row>
    <row r="782" spans="1:3" x14ac:dyDescent="0.3">
      <c r="A782" s="39" t="s">
        <v>1760</v>
      </c>
      <c r="B782" s="39" t="s">
        <v>113</v>
      </c>
      <c r="C782" s="39" t="s">
        <v>2879</v>
      </c>
    </row>
    <row r="783" spans="1:3" x14ac:dyDescent="0.3">
      <c r="A783" s="39" t="s">
        <v>1762</v>
      </c>
      <c r="B783" s="39" t="s">
        <v>113</v>
      </c>
      <c r="C783" s="39" t="s">
        <v>2879</v>
      </c>
    </row>
    <row r="784" spans="1:3" x14ac:dyDescent="0.3">
      <c r="A784" s="39" t="s">
        <v>1764</v>
      </c>
      <c r="B784" s="39" t="s">
        <v>113</v>
      </c>
      <c r="C784" s="39" t="s">
        <v>2879</v>
      </c>
    </row>
    <row r="785" spans="1:3" x14ac:dyDescent="0.3">
      <c r="A785" s="39" t="s">
        <v>1766</v>
      </c>
      <c r="B785" s="39" t="s">
        <v>113</v>
      </c>
      <c r="C785" s="39" t="s">
        <v>2879</v>
      </c>
    </row>
    <row r="786" spans="1:3" x14ac:dyDescent="0.3">
      <c r="A786" s="39" t="s">
        <v>1768</v>
      </c>
      <c r="B786" s="39" t="s">
        <v>113</v>
      </c>
      <c r="C786" s="39" t="s">
        <v>2879</v>
      </c>
    </row>
    <row r="787" spans="1:3" x14ac:dyDescent="0.3">
      <c r="A787" s="39" t="s">
        <v>1770</v>
      </c>
      <c r="B787" s="39" t="s">
        <v>113</v>
      </c>
      <c r="C787" s="39" t="s">
        <v>2879</v>
      </c>
    </row>
    <row r="788" spans="1:3" x14ac:dyDescent="0.3">
      <c r="A788" s="39" t="s">
        <v>1772</v>
      </c>
      <c r="B788" s="39" t="s">
        <v>113</v>
      </c>
      <c r="C788" s="39" t="s">
        <v>2879</v>
      </c>
    </row>
    <row r="789" spans="1:3" x14ac:dyDescent="0.3">
      <c r="A789" s="39" t="s">
        <v>1774</v>
      </c>
      <c r="B789" s="39" t="s">
        <v>113</v>
      </c>
      <c r="C789" s="39" t="s">
        <v>2879</v>
      </c>
    </row>
    <row r="790" spans="1:3" x14ac:dyDescent="0.3">
      <c r="A790" s="39" t="s">
        <v>1777</v>
      </c>
      <c r="B790" s="39" t="s">
        <v>113</v>
      </c>
      <c r="C790" s="39" t="s">
        <v>2879</v>
      </c>
    </row>
    <row r="791" spans="1:3" x14ac:dyDescent="0.3">
      <c r="A791" s="39" t="s">
        <v>1779</v>
      </c>
      <c r="B791" s="39" t="s">
        <v>113</v>
      </c>
      <c r="C791" s="39" t="s">
        <v>2879</v>
      </c>
    </row>
    <row r="792" spans="1:3" x14ac:dyDescent="0.3">
      <c r="A792" s="39" t="s">
        <v>1781</v>
      </c>
      <c r="B792" s="39" t="s">
        <v>113</v>
      </c>
      <c r="C792" s="39" t="s">
        <v>2879</v>
      </c>
    </row>
    <row r="793" spans="1:3" x14ac:dyDescent="0.3">
      <c r="A793" s="39" t="s">
        <v>1783</v>
      </c>
      <c r="B793" s="39" t="s">
        <v>113</v>
      </c>
      <c r="C793" s="39" t="s">
        <v>2879</v>
      </c>
    </row>
    <row r="794" spans="1:3" x14ac:dyDescent="0.3">
      <c r="A794" s="39" t="s">
        <v>210</v>
      </c>
      <c r="B794" s="39" t="s">
        <v>113</v>
      </c>
      <c r="C794" s="39" t="s">
        <v>2879</v>
      </c>
    </row>
    <row r="795" spans="1:3" x14ac:dyDescent="0.3">
      <c r="A795" s="39" t="s">
        <v>211</v>
      </c>
      <c r="B795" s="39" t="s">
        <v>113</v>
      </c>
      <c r="C795" s="39" t="s">
        <v>2879</v>
      </c>
    </row>
    <row r="796" spans="1:3" x14ac:dyDescent="0.3">
      <c r="A796" s="39" t="s">
        <v>212</v>
      </c>
      <c r="B796" s="39" t="s">
        <v>113</v>
      </c>
      <c r="C796" s="39" t="s">
        <v>2879</v>
      </c>
    </row>
    <row r="797" spans="1:3" x14ac:dyDescent="0.3">
      <c r="A797" s="39" t="s">
        <v>213</v>
      </c>
      <c r="B797" s="39" t="s">
        <v>113</v>
      </c>
      <c r="C797" s="39" t="s">
        <v>2879</v>
      </c>
    </row>
    <row r="798" spans="1:3" x14ac:dyDescent="0.3">
      <c r="A798" s="39" t="s">
        <v>214</v>
      </c>
      <c r="B798" s="39" t="s">
        <v>113</v>
      </c>
      <c r="C798" s="39" t="s">
        <v>2879</v>
      </c>
    </row>
    <row r="799" spans="1:3" x14ac:dyDescent="0.3">
      <c r="A799" s="39" t="s">
        <v>215</v>
      </c>
      <c r="B799" s="39" t="s">
        <v>113</v>
      </c>
      <c r="C799" s="39" t="s">
        <v>2879</v>
      </c>
    </row>
    <row r="800" spans="1:3" x14ac:dyDescent="0.3">
      <c r="A800" s="39" t="s">
        <v>216</v>
      </c>
      <c r="B800" s="39" t="s">
        <v>113</v>
      </c>
      <c r="C800" s="39" t="s">
        <v>2879</v>
      </c>
    </row>
    <row r="801" spans="1:3" x14ac:dyDescent="0.3">
      <c r="A801" s="39" t="s">
        <v>217</v>
      </c>
      <c r="B801" s="39" t="s">
        <v>113</v>
      </c>
      <c r="C801" s="39" t="s">
        <v>2879</v>
      </c>
    </row>
    <row r="802" spans="1:3" x14ac:dyDescent="0.3">
      <c r="A802" s="39" t="s">
        <v>1803</v>
      </c>
      <c r="B802" s="39" t="s">
        <v>113</v>
      </c>
      <c r="C802" s="39" t="s">
        <v>2879</v>
      </c>
    </row>
    <row r="803" spans="1:3" x14ac:dyDescent="0.3">
      <c r="A803" s="39" t="s">
        <v>1804</v>
      </c>
      <c r="B803" s="39" t="s">
        <v>113</v>
      </c>
      <c r="C803" s="39" t="s">
        <v>2879</v>
      </c>
    </row>
    <row r="804" spans="1:3" x14ac:dyDescent="0.3">
      <c r="A804" s="39" t="s">
        <v>1806</v>
      </c>
      <c r="B804" s="39" t="s">
        <v>113</v>
      </c>
      <c r="C804" s="39" t="s">
        <v>2879</v>
      </c>
    </row>
    <row r="805" spans="1:3" x14ac:dyDescent="0.3">
      <c r="A805" s="39" t="s">
        <v>1807</v>
      </c>
      <c r="B805" s="39" t="s">
        <v>113</v>
      </c>
      <c r="C805" s="39" t="s">
        <v>2879</v>
      </c>
    </row>
    <row r="806" spans="1:3" x14ac:dyDescent="0.3">
      <c r="A806" s="39" t="s">
        <v>1808</v>
      </c>
      <c r="B806" s="39" t="s">
        <v>113</v>
      </c>
      <c r="C806" s="39" t="s">
        <v>2879</v>
      </c>
    </row>
    <row r="807" spans="1:3" x14ac:dyDescent="0.3">
      <c r="A807" s="39" t="s">
        <v>1811</v>
      </c>
      <c r="B807" s="39" t="s">
        <v>113</v>
      </c>
      <c r="C807" s="39" t="s">
        <v>2879</v>
      </c>
    </row>
    <row r="808" spans="1:3" x14ac:dyDescent="0.3">
      <c r="A808" s="39" t="s">
        <v>1812</v>
      </c>
      <c r="B808" s="39" t="s">
        <v>113</v>
      </c>
      <c r="C808" s="39" t="s">
        <v>2879</v>
      </c>
    </row>
    <row r="809" spans="1:3" x14ac:dyDescent="0.3">
      <c r="A809" s="39" t="s">
        <v>1813</v>
      </c>
      <c r="B809" s="39" t="s">
        <v>113</v>
      </c>
      <c r="C809" s="39" t="s">
        <v>2879</v>
      </c>
    </row>
    <row r="810" spans="1:3" x14ac:dyDescent="0.3">
      <c r="A810" s="39" t="s">
        <v>1815</v>
      </c>
      <c r="B810" s="39" t="s">
        <v>113</v>
      </c>
      <c r="C810" s="39" t="s">
        <v>2879</v>
      </c>
    </row>
    <row r="811" spans="1:3" x14ac:dyDescent="0.3">
      <c r="A811" s="39" t="s">
        <v>1816</v>
      </c>
      <c r="B811" s="39" t="s">
        <v>113</v>
      </c>
      <c r="C811" s="39" t="s">
        <v>2879</v>
      </c>
    </row>
    <row r="812" spans="1:3" x14ac:dyDescent="0.3">
      <c r="A812" s="39" t="s">
        <v>1817</v>
      </c>
      <c r="B812" s="39" t="s">
        <v>113</v>
      </c>
      <c r="C812" s="39" t="s">
        <v>2879</v>
      </c>
    </row>
    <row r="813" spans="1:3" x14ac:dyDescent="0.3">
      <c r="A813" s="39" t="s">
        <v>1820</v>
      </c>
      <c r="B813" s="39" t="s">
        <v>113</v>
      </c>
      <c r="C813" s="39" t="s">
        <v>2879</v>
      </c>
    </row>
    <row r="814" spans="1:3" x14ac:dyDescent="0.3">
      <c r="A814" s="39" t="s">
        <v>1821</v>
      </c>
      <c r="B814" s="39" t="s">
        <v>113</v>
      </c>
      <c r="C814" s="39" t="s">
        <v>2879</v>
      </c>
    </row>
    <row r="815" spans="1:3" x14ac:dyDescent="0.3">
      <c r="A815" s="39" t="s">
        <v>1822</v>
      </c>
      <c r="B815" s="39" t="s">
        <v>113</v>
      </c>
      <c r="C815" s="39" t="s">
        <v>2879</v>
      </c>
    </row>
    <row r="816" spans="1:3" x14ac:dyDescent="0.3">
      <c r="A816" s="39" t="s">
        <v>1824</v>
      </c>
      <c r="B816" s="39" t="s">
        <v>113</v>
      </c>
      <c r="C816" s="39" t="s">
        <v>2879</v>
      </c>
    </row>
    <row r="817" spans="1:3" x14ac:dyDescent="0.3">
      <c r="A817" s="39" t="s">
        <v>1825</v>
      </c>
      <c r="B817" s="39" t="s">
        <v>113</v>
      </c>
      <c r="C817" s="39" t="s">
        <v>2879</v>
      </c>
    </row>
    <row r="818" spans="1:3" x14ac:dyDescent="0.3">
      <c r="A818" s="39" t="s">
        <v>2977</v>
      </c>
      <c r="B818" s="39" t="s">
        <v>113</v>
      </c>
      <c r="C818" s="39" t="s">
        <v>2879</v>
      </c>
    </row>
    <row r="819" spans="1:3" x14ac:dyDescent="0.3">
      <c r="A819" s="39" t="s">
        <v>1870</v>
      </c>
      <c r="B819" s="39" t="s">
        <v>113</v>
      </c>
      <c r="C819" s="39" t="s">
        <v>2879</v>
      </c>
    </row>
    <row r="820" spans="1:3" x14ac:dyDescent="0.3">
      <c r="A820" s="39" t="s">
        <v>227</v>
      </c>
      <c r="B820" s="39" t="s">
        <v>113</v>
      </c>
      <c r="C820" s="39" t="s">
        <v>2879</v>
      </c>
    </row>
    <row r="821" spans="1:3" x14ac:dyDescent="0.3">
      <c r="A821" s="39" t="s">
        <v>1884</v>
      </c>
      <c r="B821" s="39" t="s">
        <v>113</v>
      </c>
      <c r="C821" s="39" t="s">
        <v>2879</v>
      </c>
    </row>
    <row r="822" spans="1:3" x14ac:dyDescent="0.3">
      <c r="A822" s="39" t="s">
        <v>1897</v>
      </c>
      <c r="B822" s="39" t="s">
        <v>113</v>
      </c>
      <c r="C822" s="39" t="s">
        <v>2879</v>
      </c>
    </row>
    <row r="823" spans="1:3" x14ac:dyDescent="0.3">
      <c r="A823" s="39" t="s">
        <v>1899</v>
      </c>
      <c r="B823" s="39" t="s">
        <v>113</v>
      </c>
      <c r="C823" s="39" t="s">
        <v>2879</v>
      </c>
    </row>
    <row r="824" spans="1:3" x14ac:dyDescent="0.3">
      <c r="A824" s="39" t="s">
        <v>2978</v>
      </c>
      <c r="B824" s="39" t="s">
        <v>113</v>
      </c>
      <c r="C824" s="39" t="s">
        <v>2879</v>
      </c>
    </row>
    <row r="825" spans="1:3" x14ac:dyDescent="0.3">
      <c r="A825" s="39" t="s">
        <v>2979</v>
      </c>
      <c r="B825" s="39" t="s">
        <v>113</v>
      </c>
      <c r="C825" s="39" t="s">
        <v>2879</v>
      </c>
    </row>
    <row r="826" spans="1:3" x14ac:dyDescent="0.3">
      <c r="A826" s="39" t="s">
        <v>2980</v>
      </c>
      <c r="B826" s="39" t="s">
        <v>113</v>
      </c>
      <c r="C826" s="39" t="s">
        <v>2879</v>
      </c>
    </row>
    <row r="827" spans="1:3" x14ac:dyDescent="0.3">
      <c r="A827" s="39" t="s">
        <v>1901</v>
      </c>
      <c r="B827" s="39" t="s">
        <v>113</v>
      </c>
      <c r="C827" s="39" t="s">
        <v>2879</v>
      </c>
    </row>
    <row r="828" spans="1:3" x14ac:dyDescent="0.3">
      <c r="A828" s="39" t="s">
        <v>1902</v>
      </c>
      <c r="B828" s="39" t="s">
        <v>113</v>
      </c>
      <c r="C828" s="39" t="s">
        <v>2879</v>
      </c>
    </row>
    <row r="829" spans="1:3" x14ac:dyDescent="0.3">
      <c r="A829" s="39" t="s">
        <v>1903</v>
      </c>
      <c r="B829" s="39" t="s">
        <v>113</v>
      </c>
      <c r="C829" s="39" t="s">
        <v>2879</v>
      </c>
    </row>
    <row r="830" spans="1:3" x14ac:dyDescent="0.3">
      <c r="A830" s="39" t="s">
        <v>1908</v>
      </c>
      <c r="B830" s="39" t="s">
        <v>113</v>
      </c>
      <c r="C830" s="39" t="s">
        <v>2879</v>
      </c>
    </row>
    <row r="831" spans="1:3" x14ac:dyDescent="0.3">
      <c r="A831" s="39" t="s">
        <v>1911</v>
      </c>
      <c r="B831" s="39" t="s">
        <v>113</v>
      </c>
      <c r="C831" s="39" t="s">
        <v>2879</v>
      </c>
    </row>
    <row r="832" spans="1:3" x14ac:dyDescent="0.3">
      <c r="A832" s="39" t="s">
        <v>1914</v>
      </c>
      <c r="B832" s="39" t="s">
        <v>113</v>
      </c>
      <c r="C832" s="39" t="s">
        <v>2879</v>
      </c>
    </row>
    <row r="833" spans="1:3" x14ac:dyDescent="0.3">
      <c r="A833" s="39" t="s">
        <v>1917</v>
      </c>
      <c r="B833" s="39" t="s">
        <v>113</v>
      </c>
      <c r="C833" s="39" t="s">
        <v>2879</v>
      </c>
    </row>
    <row r="834" spans="1:3" x14ac:dyDescent="0.3">
      <c r="A834" s="39" t="s">
        <v>1920</v>
      </c>
      <c r="B834" s="39" t="s">
        <v>113</v>
      </c>
      <c r="C834" s="39" t="s">
        <v>2879</v>
      </c>
    </row>
    <row r="835" spans="1:3" x14ac:dyDescent="0.3">
      <c r="A835" s="39" t="s">
        <v>1921</v>
      </c>
      <c r="B835" s="39" t="s">
        <v>113</v>
      </c>
      <c r="C835" s="39" t="s">
        <v>2879</v>
      </c>
    </row>
    <row r="836" spans="1:3" x14ac:dyDescent="0.3">
      <c r="A836" s="39" t="s">
        <v>1922</v>
      </c>
      <c r="B836" s="39" t="s">
        <v>113</v>
      </c>
      <c r="C836" s="39" t="s">
        <v>2879</v>
      </c>
    </row>
    <row r="837" spans="1:3" x14ac:dyDescent="0.3">
      <c r="A837" s="39" t="s">
        <v>1924</v>
      </c>
      <c r="B837" s="39" t="s">
        <v>113</v>
      </c>
      <c r="C837" s="39" t="s">
        <v>2879</v>
      </c>
    </row>
    <row r="838" spans="1:3" x14ac:dyDescent="0.3">
      <c r="A838" s="39" t="s">
        <v>1925</v>
      </c>
      <c r="B838" s="39" t="s">
        <v>113</v>
      </c>
      <c r="C838" s="39" t="s">
        <v>2879</v>
      </c>
    </row>
    <row r="839" spans="1:3" x14ac:dyDescent="0.3">
      <c r="A839" s="39" t="s">
        <v>1926</v>
      </c>
      <c r="B839" s="39" t="s">
        <v>113</v>
      </c>
      <c r="C839" s="39" t="s">
        <v>2879</v>
      </c>
    </row>
    <row r="840" spans="1:3" x14ac:dyDescent="0.3">
      <c r="A840" s="39" t="s">
        <v>1927</v>
      </c>
      <c r="B840" s="39" t="s">
        <v>113</v>
      </c>
      <c r="C840" s="39" t="s">
        <v>2879</v>
      </c>
    </row>
    <row r="841" spans="1:3" x14ac:dyDescent="0.3">
      <c r="A841" s="39" t="s">
        <v>1928</v>
      </c>
      <c r="B841" s="39" t="s">
        <v>113</v>
      </c>
      <c r="C841" s="39" t="s">
        <v>2879</v>
      </c>
    </row>
    <row r="842" spans="1:3" x14ac:dyDescent="0.3">
      <c r="A842" s="39" t="s">
        <v>1929</v>
      </c>
      <c r="B842" s="39" t="s">
        <v>113</v>
      </c>
      <c r="C842" s="39" t="s">
        <v>2879</v>
      </c>
    </row>
    <row r="843" spans="1:3" x14ac:dyDescent="0.3">
      <c r="A843" s="39" t="s">
        <v>1930</v>
      </c>
      <c r="B843" s="39" t="s">
        <v>113</v>
      </c>
      <c r="C843" s="39" t="s">
        <v>2879</v>
      </c>
    </row>
    <row r="844" spans="1:3" x14ac:dyDescent="0.3">
      <c r="A844" s="39" t="s">
        <v>1931</v>
      </c>
      <c r="B844" s="39" t="s">
        <v>113</v>
      </c>
      <c r="C844" s="39" t="s">
        <v>2879</v>
      </c>
    </row>
    <row r="845" spans="1:3" x14ac:dyDescent="0.3">
      <c r="A845" s="39" t="s">
        <v>1932</v>
      </c>
      <c r="B845" s="39" t="s">
        <v>113</v>
      </c>
      <c r="C845" s="39" t="s">
        <v>2879</v>
      </c>
    </row>
    <row r="846" spans="1:3" x14ac:dyDescent="0.3">
      <c r="A846" s="39" t="s">
        <v>1933</v>
      </c>
      <c r="B846" s="39" t="s">
        <v>113</v>
      </c>
      <c r="C846" s="39" t="s">
        <v>2879</v>
      </c>
    </row>
    <row r="847" spans="1:3" x14ac:dyDescent="0.3">
      <c r="A847" s="39" t="s">
        <v>1935</v>
      </c>
      <c r="B847" s="39" t="s">
        <v>113</v>
      </c>
      <c r="C847" s="39" t="s">
        <v>2879</v>
      </c>
    </row>
    <row r="848" spans="1:3" x14ac:dyDescent="0.3">
      <c r="A848" s="39" t="s">
        <v>1937</v>
      </c>
      <c r="B848" s="39" t="s">
        <v>113</v>
      </c>
      <c r="C848" s="39" t="s">
        <v>2879</v>
      </c>
    </row>
    <row r="849" spans="1:3" x14ac:dyDescent="0.3">
      <c r="A849" s="39" t="s">
        <v>1939</v>
      </c>
      <c r="B849" s="39" t="s">
        <v>113</v>
      </c>
      <c r="C849" s="39" t="s">
        <v>2879</v>
      </c>
    </row>
    <row r="850" spans="1:3" x14ac:dyDescent="0.3">
      <c r="A850" s="39" t="s">
        <v>1967</v>
      </c>
      <c r="B850" s="39" t="s">
        <v>113</v>
      </c>
      <c r="C850" s="39" t="s">
        <v>2879</v>
      </c>
    </row>
    <row r="851" spans="1:3" x14ac:dyDescent="0.3">
      <c r="A851" s="39" t="s">
        <v>1975</v>
      </c>
      <c r="B851" s="39" t="s">
        <v>113</v>
      </c>
      <c r="C851" s="39" t="s">
        <v>2879</v>
      </c>
    </row>
    <row r="852" spans="1:3" x14ac:dyDescent="0.3">
      <c r="A852" s="39" t="s">
        <v>1976</v>
      </c>
      <c r="B852" s="39" t="s">
        <v>113</v>
      </c>
      <c r="C852" s="39" t="s">
        <v>2879</v>
      </c>
    </row>
    <row r="853" spans="1:3" x14ac:dyDescent="0.3">
      <c r="A853" s="39" t="s">
        <v>2686</v>
      </c>
      <c r="B853" s="39" t="s">
        <v>113</v>
      </c>
      <c r="C853" s="39" t="s">
        <v>2879</v>
      </c>
    </row>
    <row r="854" spans="1:3" x14ac:dyDescent="0.3">
      <c r="A854" s="39" t="s">
        <v>2687</v>
      </c>
      <c r="B854" s="39" t="s">
        <v>113</v>
      </c>
      <c r="C854" s="39" t="s">
        <v>2879</v>
      </c>
    </row>
    <row r="855" spans="1:3" x14ac:dyDescent="0.3">
      <c r="A855" s="39" t="s">
        <v>2117</v>
      </c>
      <c r="B855" s="39" t="s">
        <v>113</v>
      </c>
      <c r="C855" s="39" t="s">
        <v>2879</v>
      </c>
    </row>
    <row r="856" spans="1:3" x14ac:dyDescent="0.3">
      <c r="A856" s="39" t="s">
        <v>2118</v>
      </c>
      <c r="B856" s="39" t="s">
        <v>113</v>
      </c>
      <c r="C856" s="39" t="s">
        <v>2879</v>
      </c>
    </row>
    <row r="857" spans="1:3" x14ac:dyDescent="0.3">
      <c r="A857" s="39" t="s">
        <v>2130</v>
      </c>
      <c r="B857" s="39" t="s">
        <v>113</v>
      </c>
      <c r="C857" s="39" t="s">
        <v>2879</v>
      </c>
    </row>
    <row r="858" spans="1:3" x14ac:dyDescent="0.3">
      <c r="A858" s="39" t="s">
        <v>2131</v>
      </c>
      <c r="B858" s="39" t="s">
        <v>113</v>
      </c>
      <c r="C858" s="39" t="s">
        <v>2879</v>
      </c>
    </row>
    <row r="859" spans="1:3" x14ac:dyDescent="0.3">
      <c r="A859" s="39" t="s">
        <v>2226</v>
      </c>
      <c r="B859" s="39" t="s">
        <v>113</v>
      </c>
      <c r="C859" s="39" t="s">
        <v>2879</v>
      </c>
    </row>
    <row r="860" spans="1:3" x14ac:dyDescent="0.3">
      <c r="A860" s="39" t="s">
        <v>2227</v>
      </c>
      <c r="B860" s="39" t="s">
        <v>113</v>
      </c>
      <c r="C860" s="39" t="s">
        <v>2879</v>
      </c>
    </row>
    <row r="861" spans="1:3" x14ac:dyDescent="0.3">
      <c r="A861" s="39" t="s">
        <v>2239</v>
      </c>
      <c r="B861" s="39" t="s">
        <v>113</v>
      </c>
      <c r="C861" s="39" t="s">
        <v>2879</v>
      </c>
    </row>
    <row r="862" spans="1:3" x14ac:dyDescent="0.3">
      <c r="A862" s="39" t="s">
        <v>2240</v>
      </c>
      <c r="B862" s="39" t="s">
        <v>113</v>
      </c>
      <c r="C862" s="39" t="s">
        <v>2879</v>
      </c>
    </row>
    <row r="863" spans="1:3" x14ac:dyDescent="0.3">
      <c r="A863" s="39" t="s">
        <v>2376</v>
      </c>
      <c r="B863" s="39" t="s">
        <v>113</v>
      </c>
      <c r="C863" s="39" t="s">
        <v>2879</v>
      </c>
    </row>
    <row r="864" spans="1:3" x14ac:dyDescent="0.3">
      <c r="A864" s="39" t="s">
        <v>2405</v>
      </c>
      <c r="B864" s="39" t="s">
        <v>113</v>
      </c>
      <c r="C864" s="39" t="s">
        <v>2879</v>
      </c>
    </row>
    <row r="865" spans="1:3" x14ac:dyDescent="0.3">
      <c r="A865" s="39" t="s">
        <v>2409</v>
      </c>
      <c r="B865" s="39" t="s">
        <v>113</v>
      </c>
      <c r="C865" s="39" t="s">
        <v>2879</v>
      </c>
    </row>
    <row r="866" spans="1:3" x14ac:dyDescent="0.3">
      <c r="A866" s="39" t="s">
        <v>2411</v>
      </c>
      <c r="B866" s="39" t="s">
        <v>113</v>
      </c>
      <c r="C866" s="39" t="s">
        <v>2879</v>
      </c>
    </row>
    <row r="867" spans="1:3" x14ac:dyDescent="0.3">
      <c r="A867" s="39" t="s">
        <v>2412</v>
      </c>
      <c r="B867" s="39" t="s">
        <v>113</v>
      </c>
      <c r="C867" s="39" t="s">
        <v>2879</v>
      </c>
    </row>
    <row r="868" spans="1:3" x14ac:dyDescent="0.3">
      <c r="A868" s="39" t="s">
        <v>2413</v>
      </c>
      <c r="B868" s="39" t="s">
        <v>113</v>
      </c>
      <c r="C868" s="39" t="s">
        <v>2879</v>
      </c>
    </row>
    <row r="869" spans="1:3" x14ac:dyDescent="0.3">
      <c r="A869" s="39" t="s">
        <v>2417</v>
      </c>
      <c r="B869" s="39" t="s">
        <v>113</v>
      </c>
      <c r="C869" s="39" t="s">
        <v>2879</v>
      </c>
    </row>
    <row r="870" spans="1:3" x14ac:dyDescent="0.3">
      <c r="A870" s="39" t="s">
        <v>2420</v>
      </c>
      <c r="B870" s="39" t="s">
        <v>113</v>
      </c>
      <c r="C870" s="39" t="s">
        <v>2879</v>
      </c>
    </row>
    <row r="871" spans="1:3" x14ac:dyDescent="0.3">
      <c r="A871" s="39" t="s">
        <v>2426</v>
      </c>
      <c r="B871" s="39" t="s">
        <v>113</v>
      </c>
      <c r="C871" s="39" t="s">
        <v>2879</v>
      </c>
    </row>
    <row r="872" spans="1:3" x14ac:dyDescent="0.3">
      <c r="A872" s="39" t="s">
        <v>2427</v>
      </c>
      <c r="B872" s="39" t="s">
        <v>113</v>
      </c>
      <c r="C872" s="39" t="s">
        <v>2879</v>
      </c>
    </row>
    <row r="873" spans="1:3" x14ac:dyDescent="0.3">
      <c r="A873" s="39" t="s">
        <v>2429</v>
      </c>
      <c r="B873" s="39" t="s">
        <v>113</v>
      </c>
      <c r="C873" s="39" t="s">
        <v>2879</v>
      </c>
    </row>
    <row r="874" spans="1:3" x14ac:dyDescent="0.3">
      <c r="A874" s="39" t="s">
        <v>2430</v>
      </c>
      <c r="B874" s="39" t="s">
        <v>113</v>
      </c>
      <c r="C874" s="39" t="s">
        <v>2879</v>
      </c>
    </row>
    <row r="875" spans="1:3" x14ac:dyDescent="0.3">
      <c r="A875" s="39" t="s">
        <v>199</v>
      </c>
      <c r="B875" s="39" t="s">
        <v>113</v>
      </c>
      <c r="C875" s="39" t="s">
        <v>2879</v>
      </c>
    </row>
    <row r="876" spans="1:3" x14ac:dyDescent="0.3">
      <c r="A876" s="39" t="s">
        <v>238</v>
      </c>
      <c r="B876" s="39" t="s">
        <v>113</v>
      </c>
      <c r="C876" s="39" t="s">
        <v>2879</v>
      </c>
    </row>
    <row r="877" spans="1:3" x14ac:dyDescent="0.3">
      <c r="A877" s="39" t="s">
        <v>121</v>
      </c>
      <c r="B877" s="39" t="s">
        <v>113</v>
      </c>
      <c r="C877" s="39" t="s">
        <v>2879</v>
      </c>
    </row>
    <row r="878" spans="1:3" x14ac:dyDescent="0.3">
      <c r="A878" s="39" t="s">
        <v>2470</v>
      </c>
      <c r="B878" s="39" t="s">
        <v>113</v>
      </c>
      <c r="C878" s="39" t="s">
        <v>2879</v>
      </c>
    </row>
    <row r="879" spans="1:3" x14ac:dyDescent="0.3">
      <c r="A879" s="39" t="s">
        <v>149</v>
      </c>
      <c r="B879" s="39" t="s">
        <v>113</v>
      </c>
      <c r="C879" s="39" t="s">
        <v>2879</v>
      </c>
    </row>
    <row r="880" spans="1:3" x14ac:dyDescent="0.3">
      <c r="A880" s="39" t="s">
        <v>150</v>
      </c>
      <c r="B880" s="39" t="s">
        <v>113</v>
      </c>
      <c r="C880" s="39" t="s">
        <v>2879</v>
      </c>
    </row>
    <row r="881" spans="1:3" x14ac:dyDescent="0.3">
      <c r="A881" s="39" t="s">
        <v>166</v>
      </c>
      <c r="B881" s="39" t="s">
        <v>113</v>
      </c>
      <c r="C881" s="39" t="s">
        <v>2879</v>
      </c>
    </row>
    <row r="882" spans="1:3" x14ac:dyDescent="0.3">
      <c r="A882" s="39" t="s">
        <v>167</v>
      </c>
      <c r="B882" s="39" t="s">
        <v>113</v>
      </c>
      <c r="C882" s="39" t="s">
        <v>2879</v>
      </c>
    </row>
    <row r="883" spans="1:3" x14ac:dyDescent="0.3">
      <c r="A883" s="39" t="s">
        <v>244</v>
      </c>
      <c r="B883" s="39" t="s">
        <v>113</v>
      </c>
      <c r="C883" s="39" t="s">
        <v>2879</v>
      </c>
    </row>
    <row r="884" spans="1:3" x14ac:dyDescent="0.3">
      <c r="A884" s="39" t="s">
        <v>245</v>
      </c>
      <c r="B884" s="39" t="s">
        <v>113</v>
      </c>
      <c r="C884" s="39" t="s">
        <v>2879</v>
      </c>
    </row>
    <row r="885" spans="1:3" x14ac:dyDescent="0.3">
      <c r="A885" s="39" t="s">
        <v>2520</v>
      </c>
      <c r="B885" s="39" t="s">
        <v>113</v>
      </c>
      <c r="C885" s="39" t="s">
        <v>2879</v>
      </c>
    </row>
    <row r="886" spans="1:3" x14ac:dyDescent="0.3">
      <c r="A886" s="39" t="s">
        <v>2521</v>
      </c>
      <c r="B886" s="39" t="s">
        <v>113</v>
      </c>
      <c r="C886" s="39" t="s">
        <v>2879</v>
      </c>
    </row>
    <row r="887" spans="1:3" x14ac:dyDescent="0.3">
      <c r="A887" s="39" t="s">
        <v>2522</v>
      </c>
      <c r="B887" s="39" t="s">
        <v>113</v>
      </c>
      <c r="C887" s="39" t="s">
        <v>2879</v>
      </c>
    </row>
    <row r="888" spans="1:3" x14ac:dyDescent="0.3">
      <c r="A888" s="39" t="s">
        <v>2524</v>
      </c>
      <c r="B888" s="39" t="s">
        <v>113</v>
      </c>
      <c r="C888" s="39" t="s">
        <v>2879</v>
      </c>
    </row>
    <row r="889" spans="1:3" x14ac:dyDescent="0.3">
      <c r="A889" s="39" t="s">
        <v>2526</v>
      </c>
      <c r="B889" s="39" t="s">
        <v>113</v>
      </c>
      <c r="C889" s="39" t="s">
        <v>2879</v>
      </c>
    </row>
    <row r="890" spans="1:3" x14ac:dyDescent="0.3">
      <c r="A890" s="39" t="s">
        <v>2547</v>
      </c>
      <c r="B890" s="39" t="s">
        <v>113</v>
      </c>
      <c r="C890" s="39" t="s">
        <v>2879</v>
      </c>
    </row>
    <row r="891" spans="1:3" x14ac:dyDescent="0.3">
      <c r="A891" s="39" t="s">
        <v>2549</v>
      </c>
      <c r="B891" s="39" t="s">
        <v>113</v>
      </c>
      <c r="C891" s="39" t="s">
        <v>2879</v>
      </c>
    </row>
    <row r="892" spans="1:3" x14ac:dyDescent="0.3">
      <c r="A892" s="39" t="s">
        <v>2550</v>
      </c>
      <c r="B892" s="39" t="s">
        <v>113</v>
      </c>
      <c r="C892" s="39" t="s">
        <v>2879</v>
      </c>
    </row>
    <row r="893" spans="1:3" x14ac:dyDescent="0.3">
      <c r="A893" s="39" t="s">
        <v>2552</v>
      </c>
      <c r="B893" s="39" t="s">
        <v>113</v>
      </c>
      <c r="C893" s="39" t="s">
        <v>2879</v>
      </c>
    </row>
    <row r="894" spans="1:3" x14ac:dyDescent="0.3">
      <c r="A894" s="39" t="s">
        <v>2553</v>
      </c>
      <c r="B894" s="39" t="s">
        <v>113</v>
      </c>
      <c r="C894" s="39" t="s">
        <v>2879</v>
      </c>
    </row>
    <row r="895" spans="1:3" x14ac:dyDescent="0.3">
      <c r="A895" s="39" t="s">
        <v>2555</v>
      </c>
      <c r="B895" s="39" t="s">
        <v>113</v>
      </c>
      <c r="C895" s="39" t="s">
        <v>2879</v>
      </c>
    </row>
    <row r="896" spans="1:3" x14ac:dyDescent="0.3">
      <c r="A896" s="39" t="s">
        <v>2560</v>
      </c>
      <c r="B896" s="39" t="s">
        <v>113</v>
      </c>
      <c r="C896" s="39" t="s">
        <v>2879</v>
      </c>
    </row>
    <row r="897" spans="1:3" x14ac:dyDescent="0.3">
      <c r="A897" s="39" t="s">
        <v>2561</v>
      </c>
      <c r="B897" s="39" t="s">
        <v>113</v>
      </c>
      <c r="C897" s="39" t="s">
        <v>2879</v>
      </c>
    </row>
    <row r="898" spans="1:3" x14ac:dyDescent="0.3">
      <c r="A898" s="39" t="s">
        <v>2981</v>
      </c>
      <c r="B898" s="39" t="s">
        <v>113</v>
      </c>
      <c r="C898" s="39" t="s">
        <v>2879</v>
      </c>
    </row>
    <row r="899" spans="1:3" x14ac:dyDescent="0.3">
      <c r="A899" s="39" t="s">
        <v>2982</v>
      </c>
      <c r="B899" s="39" t="s">
        <v>113</v>
      </c>
      <c r="C899" s="39" t="s">
        <v>2879</v>
      </c>
    </row>
    <row r="900" spans="1:3" x14ac:dyDescent="0.3">
      <c r="A900" s="39" t="s">
        <v>2983</v>
      </c>
      <c r="B900" s="39" t="s">
        <v>113</v>
      </c>
      <c r="C900" s="39" t="s">
        <v>2879</v>
      </c>
    </row>
    <row r="901" spans="1:3" x14ac:dyDescent="0.3">
      <c r="A901" s="39" t="s">
        <v>2984</v>
      </c>
      <c r="B901" s="39" t="s">
        <v>113</v>
      </c>
      <c r="C901" s="39" t="s">
        <v>2879</v>
      </c>
    </row>
    <row r="902" spans="1:3" x14ac:dyDescent="0.3">
      <c r="A902" s="39" t="s">
        <v>170</v>
      </c>
      <c r="B902" s="39" t="s">
        <v>171</v>
      </c>
      <c r="C902" s="39" t="s">
        <v>295</v>
      </c>
    </row>
    <row r="903" spans="1:3" x14ac:dyDescent="0.3">
      <c r="A903" s="39" t="s">
        <v>172</v>
      </c>
      <c r="B903" s="39" t="s">
        <v>171</v>
      </c>
      <c r="C903" s="39" t="s">
        <v>295</v>
      </c>
    </row>
    <row r="904" spans="1:3" x14ac:dyDescent="0.3">
      <c r="A904" s="39" t="s">
        <v>173</v>
      </c>
      <c r="B904" s="39" t="s">
        <v>171</v>
      </c>
      <c r="C904" s="39" t="s">
        <v>295</v>
      </c>
    </row>
    <row r="905" spans="1:3" x14ac:dyDescent="0.3">
      <c r="A905" s="39" t="s">
        <v>174</v>
      </c>
      <c r="B905" s="39" t="s">
        <v>171</v>
      </c>
      <c r="C905" s="39" t="s">
        <v>295</v>
      </c>
    </row>
    <row r="906" spans="1:3" x14ac:dyDescent="0.3">
      <c r="A906" s="39" t="s">
        <v>177</v>
      </c>
      <c r="B906" s="39" t="s">
        <v>171</v>
      </c>
      <c r="C906" s="39" t="s">
        <v>295</v>
      </c>
    </row>
    <row r="907" spans="1:3" x14ac:dyDescent="0.3">
      <c r="A907" s="39" t="s">
        <v>178</v>
      </c>
      <c r="B907" s="39" t="s">
        <v>171</v>
      </c>
      <c r="C907" s="39" t="s">
        <v>295</v>
      </c>
    </row>
    <row r="908" spans="1:3" x14ac:dyDescent="0.3">
      <c r="A908" s="39" t="s">
        <v>179</v>
      </c>
      <c r="B908" s="39" t="s">
        <v>171</v>
      </c>
      <c r="C908" s="39" t="s">
        <v>295</v>
      </c>
    </row>
    <row r="909" spans="1:3" x14ac:dyDescent="0.3">
      <c r="A909" s="39" t="s">
        <v>180</v>
      </c>
      <c r="B909" s="39" t="s">
        <v>171</v>
      </c>
      <c r="C909" s="39" t="s">
        <v>295</v>
      </c>
    </row>
    <row r="910" spans="1:3" x14ac:dyDescent="0.3">
      <c r="A910" s="39" t="s">
        <v>181</v>
      </c>
      <c r="B910" s="39" t="s">
        <v>171</v>
      </c>
      <c r="C910" s="39" t="s">
        <v>295</v>
      </c>
    </row>
    <row r="911" spans="1:3" x14ac:dyDescent="0.3">
      <c r="A911" s="39" t="s">
        <v>182</v>
      </c>
      <c r="B911" s="39" t="s">
        <v>171</v>
      </c>
      <c r="C911" s="39" t="s">
        <v>295</v>
      </c>
    </row>
    <row r="912" spans="1:3" x14ac:dyDescent="0.3">
      <c r="A912" s="39" t="s">
        <v>2433</v>
      </c>
      <c r="B912" s="39" t="s">
        <v>171</v>
      </c>
      <c r="C912" s="39" t="s">
        <v>295</v>
      </c>
    </row>
    <row r="913" spans="1:3" x14ac:dyDescent="0.3">
      <c r="A913" s="39" t="s">
        <v>183</v>
      </c>
      <c r="B913" s="39" t="s">
        <v>171</v>
      </c>
      <c r="C913" s="39" t="s">
        <v>295</v>
      </c>
    </row>
    <row r="914" spans="1:3" x14ac:dyDescent="0.3">
      <c r="A914" s="39" t="s">
        <v>184</v>
      </c>
      <c r="B914" s="39" t="s">
        <v>171</v>
      </c>
      <c r="C914" s="39" t="s">
        <v>295</v>
      </c>
    </row>
    <row r="915" spans="1:3" x14ac:dyDescent="0.3">
      <c r="A915" s="39" t="s">
        <v>185</v>
      </c>
      <c r="B915" s="39" t="s">
        <v>171</v>
      </c>
      <c r="C915" s="39" t="s">
        <v>295</v>
      </c>
    </row>
    <row r="916" spans="1:3" x14ac:dyDescent="0.3">
      <c r="A916" s="39" t="s">
        <v>186</v>
      </c>
      <c r="B916" s="39" t="s">
        <v>171</v>
      </c>
      <c r="C916" s="39" t="s">
        <v>295</v>
      </c>
    </row>
    <row r="917" spans="1:3" x14ac:dyDescent="0.3">
      <c r="A917" s="39" t="s">
        <v>187</v>
      </c>
      <c r="B917" s="39" t="s">
        <v>171</v>
      </c>
      <c r="C917" s="39" t="s">
        <v>295</v>
      </c>
    </row>
    <row r="918" spans="1:3" x14ac:dyDescent="0.3">
      <c r="A918" s="39" t="s">
        <v>188</v>
      </c>
      <c r="B918" s="39" t="s">
        <v>171</v>
      </c>
      <c r="C918" s="39" t="s">
        <v>295</v>
      </c>
    </row>
    <row r="919" spans="1:3" x14ac:dyDescent="0.3">
      <c r="A919" s="39" t="s">
        <v>189</v>
      </c>
      <c r="B919" s="39" t="s">
        <v>171</v>
      </c>
      <c r="C919" s="39" t="s">
        <v>295</v>
      </c>
    </row>
    <row r="920" spans="1:3" x14ac:dyDescent="0.3">
      <c r="A920" s="39" t="s">
        <v>152</v>
      </c>
      <c r="B920" s="39" t="s">
        <v>151</v>
      </c>
      <c r="C920" s="39" t="s">
        <v>293</v>
      </c>
    </row>
    <row r="921" spans="1:3" x14ac:dyDescent="0.3">
      <c r="A921" s="39" t="s">
        <v>154</v>
      </c>
      <c r="B921" s="39" t="s">
        <v>151</v>
      </c>
      <c r="C921" s="39" t="s">
        <v>293</v>
      </c>
    </row>
    <row r="922" spans="1:3" x14ac:dyDescent="0.3">
      <c r="A922" s="39" t="s">
        <v>156</v>
      </c>
      <c r="B922" s="39" t="s">
        <v>151</v>
      </c>
      <c r="C922" s="39" t="s">
        <v>293</v>
      </c>
    </row>
    <row r="923" spans="1:3" x14ac:dyDescent="0.3">
      <c r="A923" s="39" t="s">
        <v>157</v>
      </c>
      <c r="B923" s="39" t="s">
        <v>151</v>
      </c>
      <c r="C923" s="39" t="s">
        <v>293</v>
      </c>
    </row>
    <row r="924" spans="1:3" x14ac:dyDescent="0.3">
      <c r="A924" s="39" t="s">
        <v>158</v>
      </c>
      <c r="B924" s="39" t="s">
        <v>151</v>
      </c>
      <c r="C924" s="39" t="s">
        <v>293</v>
      </c>
    </row>
    <row r="925" spans="1:3" x14ac:dyDescent="0.3">
      <c r="A925" s="39" t="s">
        <v>159</v>
      </c>
      <c r="B925" s="39" t="s">
        <v>151</v>
      </c>
      <c r="C925" s="39" t="s">
        <v>293</v>
      </c>
    </row>
    <row r="926" spans="1:3" x14ac:dyDescent="0.3">
      <c r="A926" s="39" t="s">
        <v>160</v>
      </c>
      <c r="B926" s="39" t="s">
        <v>151</v>
      </c>
      <c r="C926" s="39" t="s">
        <v>293</v>
      </c>
    </row>
    <row r="927" spans="1:3" x14ac:dyDescent="0.3">
      <c r="A927" s="39" t="s">
        <v>161</v>
      </c>
      <c r="B927" s="39" t="s">
        <v>151</v>
      </c>
      <c r="C927" s="39" t="s">
        <v>293</v>
      </c>
    </row>
    <row r="928" spans="1:3" x14ac:dyDescent="0.3">
      <c r="A928" s="39" t="s">
        <v>162</v>
      </c>
      <c r="B928" s="39" t="s">
        <v>151</v>
      </c>
      <c r="C928" s="39" t="s">
        <v>293</v>
      </c>
    </row>
    <row r="929" spans="1:3" x14ac:dyDescent="0.3">
      <c r="A929" s="39" t="s">
        <v>164</v>
      </c>
      <c r="B929" s="39" t="s">
        <v>151</v>
      </c>
      <c r="C929" s="39" t="s">
        <v>293</v>
      </c>
    </row>
    <row r="930" spans="1:3" x14ac:dyDescent="0.3">
      <c r="A930" s="39" t="s">
        <v>153</v>
      </c>
      <c r="B930" s="39" t="s">
        <v>151</v>
      </c>
      <c r="C930" s="39" t="s">
        <v>293</v>
      </c>
    </row>
    <row r="931" spans="1:3" x14ac:dyDescent="0.3">
      <c r="A931" s="39" t="s">
        <v>163</v>
      </c>
      <c r="B931" s="39" t="s">
        <v>151</v>
      </c>
      <c r="C931" s="39" t="s">
        <v>293</v>
      </c>
    </row>
    <row r="932" spans="1:3" x14ac:dyDescent="0.3">
      <c r="A932" s="39" t="s">
        <v>200</v>
      </c>
      <c r="B932" s="39" t="s">
        <v>201</v>
      </c>
      <c r="C932" s="39" t="s">
        <v>296</v>
      </c>
    </row>
    <row r="933" spans="1:3" x14ac:dyDescent="0.3">
      <c r="A933" s="39" t="s">
        <v>202</v>
      </c>
      <c r="B933" s="39" t="s">
        <v>203</v>
      </c>
      <c r="C933" s="39" t="s">
        <v>297</v>
      </c>
    </row>
    <row r="934" spans="1:3" x14ac:dyDescent="0.3">
      <c r="A934" s="39" t="s">
        <v>1653</v>
      </c>
      <c r="B934" s="39" t="s">
        <v>171</v>
      </c>
      <c r="C934" s="39" t="s">
        <v>2880</v>
      </c>
    </row>
    <row r="935" spans="1:3" x14ac:dyDescent="0.3">
      <c r="A935" s="39" t="s">
        <v>1655</v>
      </c>
      <c r="B935" s="39" t="s">
        <v>171</v>
      </c>
      <c r="C935" s="39" t="s">
        <v>2880</v>
      </c>
    </row>
    <row r="936" spans="1:3" x14ac:dyDescent="0.3">
      <c r="A936" s="39" t="s">
        <v>1657</v>
      </c>
      <c r="B936" s="39" t="s">
        <v>171</v>
      </c>
      <c r="C936" s="39" t="s">
        <v>2880</v>
      </c>
    </row>
    <row r="937" spans="1:3" x14ac:dyDescent="0.3">
      <c r="A937" s="39" t="s">
        <v>1659</v>
      </c>
      <c r="B937" s="39" t="s">
        <v>171</v>
      </c>
      <c r="C937" s="39" t="s">
        <v>2880</v>
      </c>
    </row>
    <row r="938" spans="1:3" x14ac:dyDescent="0.3">
      <c r="A938" s="39" t="s">
        <v>1661</v>
      </c>
      <c r="B938" s="39" t="s">
        <v>171</v>
      </c>
      <c r="C938" s="39" t="s">
        <v>2880</v>
      </c>
    </row>
    <row r="939" spans="1:3" x14ac:dyDescent="0.3">
      <c r="A939" s="39" t="s">
        <v>1663</v>
      </c>
      <c r="B939" s="39" t="s">
        <v>171</v>
      </c>
      <c r="C939" s="39" t="s">
        <v>2880</v>
      </c>
    </row>
    <row r="940" spans="1:3" x14ac:dyDescent="0.3">
      <c r="A940" s="39" t="s">
        <v>2351</v>
      </c>
      <c r="B940" s="39" t="s">
        <v>171</v>
      </c>
      <c r="C940" s="39" t="s">
        <v>2880</v>
      </c>
    </row>
    <row r="941" spans="1:3" x14ac:dyDescent="0.3">
      <c r="A941" s="39" t="s">
        <v>2528</v>
      </c>
      <c r="B941" s="39" t="s">
        <v>171</v>
      </c>
      <c r="C941" s="39" t="s">
        <v>2880</v>
      </c>
    </row>
    <row r="942" spans="1:3" x14ac:dyDescent="0.3">
      <c r="A942" s="39" t="s">
        <v>2530</v>
      </c>
      <c r="B942" s="39" t="s">
        <v>171</v>
      </c>
      <c r="C942" s="39" t="s">
        <v>2880</v>
      </c>
    </row>
    <row r="943" spans="1:3" x14ac:dyDescent="0.3">
      <c r="A943" s="39" t="s">
        <v>2532</v>
      </c>
      <c r="B943" s="39" t="s">
        <v>171</v>
      </c>
      <c r="C943" s="39" t="s">
        <v>2880</v>
      </c>
    </row>
    <row r="944" spans="1:3" x14ac:dyDescent="0.3">
      <c r="A944" s="39" t="s">
        <v>2534</v>
      </c>
      <c r="B944" s="39" t="s">
        <v>171</v>
      </c>
      <c r="C944" s="39" t="s">
        <v>2880</v>
      </c>
    </row>
    <row r="945" spans="1:3" x14ac:dyDescent="0.3">
      <c r="A945" s="39" t="s">
        <v>2536</v>
      </c>
      <c r="B945" s="39" t="s">
        <v>171</v>
      </c>
      <c r="C945" s="39" t="s">
        <v>2880</v>
      </c>
    </row>
    <row r="946" spans="1:3" x14ac:dyDescent="0.3">
      <c r="A946" s="39" t="s">
        <v>2542</v>
      </c>
      <c r="B946" s="39" t="s">
        <v>171</v>
      </c>
      <c r="C946" s="39" t="s">
        <v>2880</v>
      </c>
    </row>
    <row r="947" spans="1:3" x14ac:dyDescent="0.3">
      <c r="A947" s="39" t="s">
        <v>2543</v>
      </c>
      <c r="B947" s="39" t="s">
        <v>171</v>
      </c>
      <c r="C947" s="39" t="s">
        <v>2880</v>
      </c>
    </row>
    <row r="948" spans="1:3" x14ac:dyDescent="0.3">
      <c r="A948" s="39" t="s">
        <v>2545</v>
      </c>
      <c r="B948" s="39" t="s">
        <v>171</v>
      </c>
      <c r="C948" s="39" t="s">
        <v>2880</v>
      </c>
    </row>
    <row r="949" spans="1:3" x14ac:dyDescent="0.3">
      <c r="A949" s="39" t="s">
        <v>175</v>
      </c>
      <c r="B949" s="39" t="s">
        <v>2758</v>
      </c>
      <c r="C949" s="39" t="s">
        <v>2878</v>
      </c>
    </row>
    <row r="950" spans="1:3" x14ac:dyDescent="0.3">
      <c r="A950" s="39" t="s">
        <v>204</v>
      </c>
      <c r="B950" s="39" t="s">
        <v>2758</v>
      </c>
      <c r="C950" s="39" t="s">
        <v>2878</v>
      </c>
    </row>
    <row r="951" spans="1:3" x14ac:dyDescent="0.3">
      <c r="A951" s="39" t="s">
        <v>155</v>
      </c>
      <c r="B951" s="39" t="s">
        <v>2758</v>
      </c>
      <c r="C951" s="39" t="s">
        <v>2878</v>
      </c>
    </row>
    <row r="952" spans="1:3" x14ac:dyDescent="0.3">
      <c r="A952" s="39" t="s">
        <v>176</v>
      </c>
      <c r="B952" s="39" t="s">
        <v>2758</v>
      </c>
      <c r="C952" s="39" t="s">
        <v>2878</v>
      </c>
    </row>
    <row r="953" spans="1:3" x14ac:dyDescent="0.3">
      <c r="A953" s="39" t="s">
        <v>1709</v>
      </c>
      <c r="B953" s="39" t="s">
        <v>2758</v>
      </c>
      <c r="C953" s="39" t="s">
        <v>2878</v>
      </c>
    </row>
    <row r="954" spans="1:3" x14ac:dyDescent="0.3">
      <c r="A954" s="39" t="s">
        <v>1711</v>
      </c>
      <c r="B954" s="39" t="s">
        <v>2758</v>
      </c>
      <c r="C954" s="39" t="s">
        <v>2878</v>
      </c>
    </row>
    <row r="955" spans="1:3" x14ac:dyDescent="0.3">
      <c r="A955" s="39" t="s">
        <v>205</v>
      </c>
      <c r="B955" s="39" t="s">
        <v>2758</v>
      </c>
      <c r="C955" s="39" t="s">
        <v>2878</v>
      </c>
    </row>
    <row r="956" spans="1:3" x14ac:dyDescent="0.3">
      <c r="A956" s="39" t="s">
        <v>1713</v>
      </c>
      <c r="B956" s="39" t="s">
        <v>2758</v>
      </c>
      <c r="C956" s="39" t="s">
        <v>2878</v>
      </c>
    </row>
    <row r="957" spans="1:3" x14ac:dyDescent="0.3">
      <c r="A957" s="39" t="s">
        <v>1732</v>
      </c>
      <c r="B957" s="39" t="s">
        <v>2758</v>
      </c>
      <c r="C957" s="39" t="s">
        <v>2878</v>
      </c>
    </row>
    <row r="958" spans="1:3" x14ac:dyDescent="0.3">
      <c r="A958" s="39" t="s">
        <v>1734</v>
      </c>
      <c r="B958" s="39" t="s">
        <v>2758</v>
      </c>
      <c r="C958" s="39" t="s">
        <v>2878</v>
      </c>
    </row>
    <row r="959" spans="1:3" x14ac:dyDescent="0.3">
      <c r="A959" s="39" t="s">
        <v>1735</v>
      </c>
      <c r="B959" s="39" t="s">
        <v>2758</v>
      </c>
      <c r="C959" s="39" t="s">
        <v>2878</v>
      </c>
    </row>
    <row r="960" spans="1:3" x14ac:dyDescent="0.3">
      <c r="A960" s="39" t="s">
        <v>1737</v>
      </c>
      <c r="B960" s="39" t="s">
        <v>2758</v>
      </c>
      <c r="C960" s="39" t="s">
        <v>2878</v>
      </c>
    </row>
    <row r="961" spans="1:3" x14ac:dyDescent="0.3">
      <c r="A961" s="39" t="s">
        <v>1750</v>
      </c>
      <c r="B961" s="39" t="s">
        <v>2758</v>
      </c>
      <c r="C961" s="39" t="s">
        <v>2878</v>
      </c>
    </row>
    <row r="962" spans="1:3" x14ac:dyDescent="0.3">
      <c r="A962" s="39" t="s">
        <v>1752</v>
      </c>
      <c r="B962" s="39" t="s">
        <v>2758</v>
      </c>
      <c r="C962" s="39" t="s">
        <v>2878</v>
      </c>
    </row>
    <row r="963" spans="1:3" x14ac:dyDescent="0.3">
      <c r="A963" s="39" t="s">
        <v>1753</v>
      </c>
      <c r="B963" s="39" t="s">
        <v>2758</v>
      </c>
      <c r="C963" s="39" t="s">
        <v>2878</v>
      </c>
    </row>
    <row r="964" spans="1:3" x14ac:dyDescent="0.3">
      <c r="A964" s="39" t="s">
        <v>1755</v>
      </c>
      <c r="B964" s="39" t="s">
        <v>2758</v>
      </c>
      <c r="C964" s="39" t="s">
        <v>2878</v>
      </c>
    </row>
    <row r="965" spans="1:3" x14ac:dyDescent="0.3">
      <c r="A965" s="39" t="s">
        <v>2313</v>
      </c>
      <c r="B965" s="39" t="s">
        <v>2758</v>
      </c>
      <c r="C965" s="39" t="s">
        <v>2878</v>
      </c>
    </row>
    <row r="966" spans="1:3" x14ac:dyDescent="0.3">
      <c r="A966" s="39" t="s">
        <v>146</v>
      </c>
      <c r="B966" s="39" t="s">
        <v>2758</v>
      </c>
      <c r="C966" s="39" t="s">
        <v>2878</v>
      </c>
    </row>
    <row r="967" spans="1:3" x14ac:dyDescent="0.3">
      <c r="A967" s="39" t="s">
        <v>148</v>
      </c>
      <c r="B967" s="39" t="s">
        <v>2758</v>
      </c>
      <c r="C967" s="39" t="s">
        <v>2878</v>
      </c>
    </row>
    <row r="968" spans="1:3" x14ac:dyDescent="0.3">
      <c r="A968" s="39" t="s">
        <v>120</v>
      </c>
      <c r="B968" s="39" t="s">
        <v>2758</v>
      </c>
      <c r="C968" s="39" t="s">
        <v>2878</v>
      </c>
    </row>
    <row r="969" spans="1:3" x14ac:dyDescent="0.3">
      <c r="A969" s="39" t="s">
        <v>257</v>
      </c>
      <c r="B969" s="39" t="s">
        <v>2758</v>
      </c>
      <c r="C969" s="39" t="s">
        <v>2878</v>
      </c>
    </row>
    <row r="970" spans="1:3" x14ac:dyDescent="0.3">
      <c r="A970" s="39" t="s">
        <v>2513</v>
      </c>
      <c r="B970" s="39" t="s">
        <v>2758</v>
      </c>
      <c r="C970" s="39" t="s">
        <v>2878</v>
      </c>
    </row>
    <row r="971" spans="1:3" x14ac:dyDescent="0.3">
      <c r="A971" s="39" t="s">
        <v>2538</v>
      </c>
      <c r="B971" s="39" t="s">
        <v>2758</v>
      </c>
      <c r="C971" s="39" t="s">
        <v>2878</v>
      </c>
    </row>
    <row r="972" spans="1:3" x14ac:dyDescent="0.3">
      <c r="A972" s="39" t="s">
        <v>2539</v>
      </c>
      <c r="B972" s="39" t="s">
        <v>2758</v>
      </c>
      <c r="C972" s="39" t="s">
        <v>2878</v>
      </c>
    </row>
    <row r="973" spans="1:3" x14ac:dyDescent="0.3">
      <c r="A973" s="39" t="s">
        <v>2540</v>
      </c>
      <c r="B973" s="39" t="s">
        <v>2758</v>
      </c>
      <c r="C973" s="39" t="s">
        <v>2878</v>
      </c>
    </row>
    <row r="974" spans="1:3" x14ac:dyDescent="0.3">
      <c r="A974" s="39" t="s">
        <v>2541</v>
      </c>
      <c r="B974" s="39" t="s">
        <v>2758</v>
      </c>
      <c r="C974" s="39" t="s">
        <v>2878</v>
      </c>
    </row>
    <row r="975" spans="1:3" x14ac:dyDescent="0.3">
      <c r="A975" s="39" t="s">
        <v>1672</v>
      </c>
      <c r="B975" s="39" t="s">
        <v>2985</v>
      </c>
      <c r="C975" s="39" t="s">
        <v>2986</v>
      </c>
    </row>
    <row r="976" spans="1:3" x14ac:dyDescent="0.3">
      <c r="A976" s="39" t="s">
        <v>1688</v>
      </c>
      <c r="B976" s="39" t="s">
        <v>2759</v>
      </c>
      <c r="C976" s="39" t="s">
        <v>2881</v>
      </c>
    </row>
    <row r="977" spans="1:3" x14ac:dyDescent="0.3">
      <c r="A977" s="39" t="s">
        <v>1858</v>
      </c>
      <c r="B977" s="39" t="s">
        <v>2759</v>
      </c>
      <c r="C977" s="39" t="s">
        <v>2881</v>
      </c>
    </row>
    <row r="978" spans="1:3" x14ac:dyDescent="0.3">
      <c r="A978" s="39" t="s">
        <v>2150</v>
      </c>
      <c r="B978" s="39" t="s">
        <v>2759</v>
      </c>
      <c r="C978" s="39" t="s">
        <v>2881</v>
      </c>
    </row>
    <row r="979" spans="1:3" x14ac:dyDescent="0.3">
      <c r="A979" s="39" t="s">
        <v>2444</v>
      </c>
      <c r="B979" s="39" t="s">
        <v>2759</v>
      </c>
      <c r="C979" s="39" t="s">
        <v>2881</v>
      </c>
    </row>
    <row r="980" spans="1:3" x14ac:dyDescent="0.3">
      <c r="A980" s="39" t="s">
        <v>2447</v>
      </c>
      <c r="B980" s="39" t="s">
        <v>2759</v>
      </c>
      <c r="C980" s="39" t="s">
        <v>2881</v>
      </c>
    </row>
    <row r="981" spans="1:3" x14ac:dyDescent="0.3">
      <c r="A981" s="39" t="s">
        <v>1706</v>
      </c>
      <c r="B981" s="39" t="s">
        <v>2759</v>
      </c>
      <c r="C981" s="39" t="s">
        <v>2881</v>
      </c>
    </row>
    <row r="982" spans="1:3" x14ac:dyDescent="0.3">
      <c r="A982" s="39" t="s">
        <v>1795</v>
      </c>
      <c r="B982" s="39" t="s">
        <v>2759</v>
      </c>
      <c r="C982" s="39" t="s">
        <v>2881</v>
      </c>
    </row>
    <row r="983" spans="1:3" x14ac:dyDescent="0.3">
      <c r="A983" s="39" t="s">
        <v>2987</v>
      </c>
      <c r="B983" s="39" t="s">
        <v>2759</v>
      </c>
      <c r="C983" s="39" t="s">
        <v>2881</v>
      </c>
    </row>
    <row r="984" spans="1:3" x14ac:dyDescent="0.3">
      <c r="A984" s="39" t="s">
        <v>2988</v>
      </c>
      <c r="B984" s="39" t="s">
        <v>2759</v>
      </c>
      <c r="C984" s="39" t="s">
        <v>2881</v>
      </c>
    </row>
    <row r="985" spans="1:3" x14ac:dyDescent="0.3">
      <c r="A985" s="39" t="s">
        <v>2989</v>
      </c>
      <c r="B985" s="39" t="s">
        <v>2759</v>
      </c>
      <c r="C985" s="39" t="s">
        <v>2881</v>
      </c>
    </row>
    <row r="986" spans="1:3" x14ac:dyDescent="0.3">
      <c r="A986" s="39" t="s">
        <v>2990</v>
      </c>
      <c r="B986" s="39" t="s">
        <v>2759</v>
      </c>
      <c r="C986" s="39" t="s">
        <v>2881</v>
      </c>
    </row>
    <row r="987" spans="1:3" x14ac:dyDescent="0.3">
      <c r="A987" s="39" t="s">
        <v>1862</v>
      </c>
      <c r="B987" s="39" t="s">
        <v>2759</v>
      </c>
      <c r="C987" s="39" t="s">
        <v>2881</v>
      </c>
    </row>
    <row r="988" spans="1:3" x14ac:dyDescent="0.3">
      <c r="A988" s="39" t="s">
        <v>1864</v>
      </c>
      <c r="B988" s="39" t="s">
        <v>2759</v>
      </c>
      <c r="C988" s="39" t="s">
        <v>2881</v>
      </c>
    </row>
    <row r="989" spans="1:3" x14ac:dyDescent="0.3">
      <c r="A989" s="39" t="s">
        <v>1868</v>
      </c>
      <c r="B989" s="39" t="s">
        <v>2759</v>
      </c>
      <c r="C989" s="39" t="s">
        <v>2881</v>
      </c>
    </row>
    <row r="990" spans="1:3" x14ac:dyDescent="0.3">
      <c r="A990" s="39" t="s">
        <v>1869</v>
      </c>
      <c r="B990" s="39" t="s">
        <v>2759</v>
      </c>
      <c r="C990" s="39" t="s">
        <v>2881</v>
      </c>
    </row>
    <row r="991" spans="1:3" x14ac:dyDescent="0.3">
      <c r="A991" s="39" t="s">
        <v>1871</v>
      </c>
      <c r="B991" s="39" t="s">
        <v>2759</v>
      </c>
      <c r="C991" s="39" t="s">
        <v>2881</v>
      </c>
    </row>
    <row r="992" spans="1:3" x14ac:dyDescent="0.3">
      <c r="A992" s="39" t="s">
        <v>228</v>
      </c>
      <c r="B992" s="39" t="s">
        <v>2759</v>
      </c>
      <c r="C992" s="39" t="s">
        <v>2881</v>
      </c>
    </row>
    <row r="993" spans="1:3" x14ac:dyDescent="0.3">
      <c r="A993" s="39" t="s">
        <v>1872</v>
      </c>
      <c r="B993" s="39" t="s">
        <v>2759</v>
      </c>
      <c r="C993" s="39" t="s">
        <v>2881</v>
      </c>
    </row>
    <row r="994" spans="1:3" x14ac:dyDescent="0.3">
      <c r="A994" s="39" t="s">
        <v>229</v>
      </c>
      <c r="B994" s="39" t="s">
        <v>2759</v>
      </c>
      <c r="C994" s="39" t="s">
        <v>2881</v>
      </c>
    </row>
    <row r="995" spans="1:3" x14ac:dyDescent="0.3">
      <c r="A995" s="39" t="s">
        <v>1875</v>
      </c>
      <c r="B995" s="39" t="s">
        <v>2759</v>
      </c>
      <c r="C995" s="39" t="s">
        <v>2881</v>
      </c>
    </row>
    <row r="996" spans="1:3" x14ac:dyDescent="0.3">
      <c r="A996" s="39" t="s">
        <v>1877</v>
      </c>
      <c r="B996" s="39" t="s">
        <v>2759</v>
      </c>
      <c r="C996" s="39" t="s">
        <v>2881</v>
      </c>
    </row>
    <row r="997" spans="1:3" x14ac:dyDescent="0.3">
      <c r="A997" s="39" t="s">
        <v>1879</v>
      </c>
      <c r="B997" s="39" t="s">
        <v>2759</v>
      </c>
      <c r="C997" s="39" t="s">
        <v>2881</v>
      </c>
    </row>
    <row r="998" spans="1:3" x14ac:dyDescent="0.3">
      <c r="A998" s="39" t="s">
        <v>230</v>
      </c>
      <c r="B998" s="39" t="s">
        <v>2759</v>
      </c>
      <c r="C998" s="39" t="s">
        <v>2881</v>
      </c>
    </row>
    <row r="999" spans="1:3" x14ac:dyDescent="0.3">
      <c r="A999" s="39" t="s">
        <v>1880</v>
      </c>
      <c r="B999" s="39" t="s">
        <v>2759</v>
      </c>
      <c r="C999" s="39" t="s">
        <v>2881</v>
      </c>
    </row>
    <row r="1000" spans="1:3" x14ac:dyDescent="0.3">
      <c r="A1000" s="39" t="s">
        <v>239</v>
      </c>
      <c r="B1000" s="39" t="s">
        <v>2759</v>
      </c>
      <c r="C1000" s="39" t="s">
        <v>2881</v>
      </c>
    </row>
    <row r="1001" spans="1:3" x14ac:dyDescent="0.3">
      <c r="A1001" s="39" t="s">
        <v>240</v>
      </c>
      <c r="B1001" s="39" t="s">
        <v>2759</v>
      </c>
      <c r="C1001" s="39" t="s">
        <v>2881</v>
      </c>
    </row>
    <row r="1002" spans="1:3" x14ac:dyDescent="0.3">
      <c r="A1002" s="39" t="s">
        <v>241</v>
      </c>
      <c r="B1002" s="39" t="s">
        <v>2759</v>
      </c>
      <c r="C1002" s="39" t="s">
        <v>2881</v>
      </c>
    </row>
    <row r="1003" spans="1:3" x14ac:dyDescent="0.3">
      <c r="A1003" s="39" t="s">
        <v>1882</v>
      </c>
      <c r="B1003" s="39" t="s">
        <v>2759</v>
      </c>
      <c r="C1003" s="39" t="s">
        <v>2881</v>
      </c>
    </row>
    <row r="1004" spans="1:3" x14ac:dyDescent="0.3">
      <c r="A1004" s="39" t="s">
        <v>1892</v>
      </c>
      <c r="B1004" s="39" t="s">
        <v>2759</v>
      </c>
      <c r="C1004" s="39" t="s">
        <v>2881</v>
      </c>
    </row>
    <row r="1005" spans="1:3" x14ac:dyDescent="0.3">
      <c r="A1005" s="39" t="s">
        <v>1893</v>
      </c>
      <c r="B1005" s="39" t="s">
        <v>2759</v>
      </c>
      <c r="C1005" s="39" t="s">
        <v>2881</v>
      </c>
    </row>
    <row r="1006" spans="1:3" x14ac:dyDescent="0.3">
      <c r="A1006" s="39" t="s">
        <v>1894</v>
      </c>
      <c r="B1006" s="39" t="s">
        <v>2759</v>
      </c>
      <c r="C1006" s="39" t="s">
        <v>2881</v>
      </c>
    </row>
    <row r="1007" spans="1:3" x14ac:dyDescent="0.3">
      <c r="A1007" s="39" t="s">
        <v>1895</v>
      </c>
      <c r="B1007" s="39" t="s">
        <v>2759</v>
      </c>
      <c r="C1007" s="39" t="s">
        <v>2881</v>
      </c>
    </row>
    <row r="1008" spans="1:3" x14ac:dyDescent="0.3">
      <c r="A1008" s="39" t="s">
        <v>2991</v>
      </c>
      <c r="B1008" s="39" t="s">
        <v>2759</v>
      </c>
      <c r="C1008" s="39" t="s">
        <v>2881</v>
      </c>
    </row>
    <row r="1009" spans="1:3" x14ac:dyDescent="0.3">
      <c r="A1009" s="39" t="s">
        <v>1968</v>
      </c>
      <c r="B1009" s="39" t="s">
        <v>2759</v>
      </c>
      <c r="C1009" s="39" t="s">
        <v>2881</v>
      </c>
    </row>
    <row r="1010" spans="1:3" x14ac:dyDescent="0.3">
      <c r="A1010" s="39" t="s">
        <v>1969</v>
      </c>
      <c r="B1010" s="39" t="s">
        <v>2759</v>
      </c>
      <c r="C1010" s="39" t="s">
        <v>2881</v>
      </c>
    </row>
    <row r="1011" spans="1:3" x14ac:dyDescent="0.3">
      <c r="A1011" s="39" t="s">
        <v>1970</v>
      </c>
      <c r="B1011" s="39" t="s">
        <v>2759</v>
      </c>
      <c r="C1011" s="39" t="s">
        <v>2881</v>
      </c>
    </row>
    <row r="1012" spans="1:3" x14ac:dyDescent="0.3">
      <c r="A1012" s="39" t="s">
        <v>1971</v>
      </c>
      <c r="B1012" s="39" t="s">
        <v>2759</v>
      </c>
      <c r="C1012" s="39" t="s">
        <v>2881</v>
      </c>
    </row>
    <row r="1013" spans="1:3" x14ac:dyDescent="0.3">
      <c r="A1013" s="39" t="s">
        <v>1972</v>
      </c>
      <c r="B1013" s="39" t="s">
        <v>2759</v>
      </c>
      <c r="C1013" s="39" t="s">
        <v>2881</v>
      </c>
    </row>
    <row r="1014" spans="1:3" x14ac:dyDescent="0.3">
      <c r="A1014" s="39" t="s">
        <v>1973</v>
      </c>
      <c r="B1014" s="39" t="s">
        <v>2759</v>
      </c>
      <c r="C1014" s="39" t="s">
        <v>2881</v>
      </c>
    </row>
    <row r="1015" spans="1:3" x14ac:dyDescent="0.3">
      <c r="A1015" s="39" t="s">
        <v>2259</v>
      </c>
      <c r="B1015" s="39" t="s">
        <v>2759</v>
      </c>
      <c r="C1015" s="39" t="s">
        <v>2881</v>
      </c>
    </row>
    <row r="1016" spans="1:3" x14ac:dyDescent="0.3">
      <c r="A1016" s="39" t="s">
        <v>2407</v>
      </c>
      <c r="B1016" s="39" t="s">
        <v>2759</v>
      </c>
      <c r="C1016" s="39" t="s">
        <v>2881</v>
      </c>
    </row>
    <row r="1017" spans="1:3" x14ac:dyDescent="0.3">
      <c r="A1017" s="39" t="s">
        <v>2474</v>
      </c>
      <c r="B1017" s="39" t="s">
        <v>2759</v>
      </c>
      <c r="C1017" s="39" t="s">
        <v>2881</v>
      </c>
    </row>
    <row r="1018" spans="1:3" x14ac:dyDescent="0.3">
      <c r="A1018" s="39" t="s">
        <v>2557</v>
      </c>
      <c r="B1018" s="39" t="s">
        <v>2759</v>
      </c>
      <c r="C1018" s="39" t="s">
        <v>2881</v>
      </c>
    </row>
    <row r="1019" spans="1:3" x14ac:dyDescent="0.3">
      <c r="A1019" s="39" t="s">
        <v>2558</v>
      </c>
      <c r="B1019" s="39" t="s">
        <v>2759</v>
      </c>
      <c r="C1019" s="39" t="s">
        <v>2881</v>
      </c>
    </row>
    <row r="1020" spans="1:3" x14ac:dyDescent="0.3">
      <c r="A1020" s="39" t="s">
        <v>2688</v>
      </c>
      <c r="B1020" s="39" t="s">
        <v>2759</v>
      </c>
      <c r="C1020" s="39" t="s">
        <v>2881</v>
      </c>
    </row>
    <row r="1021" spans="1:3" x14ac:dyDescent="0.3">
      <c r="A1021" s="39" t="s">
        <v>2689</v>
      </c>
      <c r="B1021" s="39" t="s">
        <v>2759</v>
      </c>
      <c r="C1021" s="39" t="s">
        <v>2881</v>
      </c>
    </row>
    <row r="1022" spans="1:3" x14ac:dyDescent="0.3">
      <c r="A1022" s="39" t="s">
        <v>2691</v>
      </c>
      <c r="B1022" s="39" t="s">
        <v>2759</v>
      </c>
      <c r="C1022" s="39" t="s">
        <v>2881</v>
      </c>
    </row>
    <row r="1023" spans="1:3" x14ac:dyDescent="0.3">
      <c r="A1023" s="39" t="s">
        <v>2690</v>
      </c>
      <c r="B1023" s="39" t="s">
        <v>2759</v>
      </c>
      <c r="C1023" s="39" t="s">
        <v>2881</v>
      </c>
    </row>
    <row r="1024" spans="1:3" x14ac:dyDescent="0.3">
      <c r="A1024" s="39" t="s">
        <v>2692</v>
      </c>
      <c r="B1024" s="39" t="s">
        <v>2759</v>
      </c>
      <c r="C1024" s="39" t="s">
        <v>2881</v>
      </c>
    </row>
    <row r="1025" spans="1:3" x14ac:dyDescent="0.3">
      <c r="A1025" s="39" t="s">
        <v>2693</v>
      </c>
      <c r="B1025" s="39" t="s">
        <v>2759</v>
      </c>
      <c r="C1025" s="39" t="s">
        <v>2881</v>
      </c>
    </row>
    <row r="1026" spans="1:3" x14ac:dyDescent="0.3">
      <c r="A1026" s="39" t="s">
        <v>206</v>
      </c>
      <c r="B1026" s="39" t="s">
        <v>207</v>
      </c>
      <c r="C1026" s="39" t="s">
        <v>298</v>
      </c>
    </row>
    <row r="1027" spans="1:3" x14ac:dyDescent="0.3">
      <c r="A1027" s="39" t="s">
        <v>208</v>
      </c>
      <c r="B1027" s="39" t="s">
        <v>209</v>
      </c>
      <c r="C1027" s="39" t="s">
        <v>299</v>
      </c>
    </row>
    <row r="1028" spans="1:3" x14ac:dyDescent="0.3">
      <c r="A1028" s="39" t="s">
        <v>224</v>
      </c>
      <c r="B1028" s="39" t="s">
        <v>223</v>
      </c>
      <c r="C1028" s="39" t="s">
        <v>302</v>
      </c>
    </row>
    <row r="1029" spans="1:3" x14ac:dyDescent="0.3">
      <c r="A1029" s="39" t="s">
        <v>226</v>
      </c>
      <c r="B1029" s="39" t="s">
        <v>225</v>
      </c>
      <c r="C1029" s="39" t="s">
        <v>303</v>
      </c>
    </row>
    <row r="1030" spans="1:3" x14ac:dyDescent="0.3">
      <c r="A1030" s="39" t="s">
        <v>222</v>
      </c>
      <c r="B1030" s="39" t="s">
        <v>221</v>
      </c>
      <c r="C1030" s="39" t="s">
        <v>301</v>
      </c>
    </row>
    <row r="1031" spans="1:3" x14ac:dyDescent="0.3">
      <c r="A1031" s="39" t="s">
        <v>1797</v>
      </c>
      <c r="B1031" s="39" t="s">
        <v>2760</v>
      </c>
      <c r="C1031" s="39" t="s">
        <v>2882</v>
      </c>
    </row>
    <row r="1032" spans="1:3" x14ac:dyDescent="0.3">
      <c r="A1032" s="39" t="s">
        <v>1860</v>
      </c>
      <c r="B1032" s="39" t="s">
        <v>2760</v>
      </c>
      <c r="C1032" s="39" t="s">
        <v>2882</v>
      </c>
    </row>
    <row r="1033" spans="1:3" x14ac:dyDescent="0.3">
      <c r="A1033" s="39" t="s">
        <v>2124</v>
      </c>
      <c r="B1033" s="39" t="s">
        <v>2760</v>
      </c>
      <c r="C1033" s="39" t="s">
        <v>2882</v>
      </c>
    </row>
    <row r="1034" spans="1:3" x14ac:dyDescent="0.3">
      <c r="A1034" s="39" t="s">
        <v>2157</v>
      </c>
      <c r="B1034" s="39" t="s">
        <v>2760</v>
      </c>
      <c r="C1034" s="39" t="s">
        <v>2882</v>
      </c>
    </row>
    <row r="1035" spans="1:3" x14ac:dyDescent="0.3">
      <c r="A1035" s="39" t="s">
        <v>2233</v>
      </c>
      <c r="B1035" s="39" t="s">
        <v>2760</v>
      </c>
      <c r="C1035" s="39" t="s">
        <v>2882</v>
      </c>
    </row>
    <row r="1036" spans="1:3" x14ac:dyDescent="0.3">
      <c r="A1036" s="39" t="s">
        <v>2266</v>
      </c>
      <c r="B1036" s="39" t="s">
        <v>2760</v>
      </c>
      <c r="C1036" s="39" t="s">
        <v>2882</v>
      </c>
    </row>
    <row r="1037" spans="1:3" x14ac:dyDescent="0.3">
      <c r="A1037" s="39" t="s">
        <v>2457</v>
      </c>
      <c r="B1037" s="39" t="s">
        <v>2760</v>
      </c>
      <c r="C1037" s="39" t="s">
        <v>2882</v>
      </c>
    </row>
    <row r="1038" spans="1:3" x14ac:dyDescent="0.3">
      <c r="A1038" s="39" t="s">
        <v>2458</v>
      </c>
      <c r="B1038" s="39" t="s">
        <v>2760</v>
      </c>
      <c r="C1038" s="39" t="s">
        <v>2882</v>
      </c>
    </row>
    <row r="1039" spans="1:3" x14ac:dyDescent="0.3">
      <c r="A1039" s="39" t="s">
        <v>143</v>
      </c>
      <c r="B1039" s="39" t="s">
        <v>2760</v>
      </c>
      <c r="C1039" s="39" t="s">
        <v>2882</v>
      </c>
    </row>
    <row r="1040" spans="1:3" x14ac:dyDescent="0.3">
      <c r="A1040" s="39" t="s">
        <v>144</v>
      </c>
      <c r="B1040" s="39" t="s">
        <v>2760</v>
      </c>
      <c r="C1040" s="39" t="s">
        <v>2882</v>
      </c>
    </row>
    <row r="1041" spans="1:3" x14ac:dyDescent="0.3">
      <c r="A1041" s="39" t="s">
        <v>190</v>
      </c>
      <c r="B1041" s="39" t="s">
        <v>2760</v>
      </c>
      <c r="C1041" s="39" t="s">
        <v>2882</v>
      </c>
    </row>
    <row r="1042" spans="1:3" x14ac:dyDescent="0.3">
      <c r="A1042" s="39" t="s">
        <v>192</v>
      </c>
      <c r="B1042" s="39" t="s">
        <v>2760</v>
      </c>
      <c r="C1042" s="39" t="s">
        <v>2882</v>
      </c>
    </row>
    <row r="1043" spans="1:3" x14ac:dyDescent="0.3">
      <c r="A1043" s="39" t="s">
        <v>145</v>
      </c>
      <c r="B1043" s="39" t="s">
        <v>2760</v>
      </c>
      <c r="C1043" s="39" t="s">
        <v>2882</v>
      </c>
    </row>
    <row r="1044" spans="1:3" x14ac:dyDescent="0.3">
      <c r="A1044" s="39" t="s">
        <v>193</v>
      </c>
      <c r="B1044" s="39" t="s">
        <v>2760</v>
      </c>
      <c r="C1044" s="39" t="s">
        <v>2882</v>
      </c>
    </row>
    <row r="1045" spans="1:3" x14ac:dyDescent="0.3">
      <c r="A1045" s="39" t="s">
        <v>194</v>
      </c>
      <c r="B1045" s="39" t="s">
        <v>2760</v>
      </c>
      <c r="C1045" s="39" t="s">
        <v>2882</v>
      </c>
    </row>
    <row r="1046" spans="1:3" x14ac:dyDescent="0.3">
      <c r="A1046" s="39" t="s">
        <v>195</v>
      </c>
      <c r="B1046" s="39" t="s">
        <v>2760</v>
      </c>
      <c r="C1046" s="39" t="s">
        <v>2882</v>
      </c>
    </row>
    <row r="1047" spans="1:3" x14ac:dyDescent="0.3">
      <c r="A1047" s="39" t="s">
        <v>233</v>
      </c>
      <c r="B1047" s="39" t="s">
        <v>2760</v>
      </c>
      <c r="C1047" s="39" t="s">
        <v>2882</v>
      </c>
    </row>
    <row r="1048" spans="1:3" x14ac:dyDescent="0.3">
      <c r="A1048" s="39" t="s">
        <v>234</v>
      </c>
      <c r="B1048" s="39" t="s">
        <v>2760</v>
      </c>
      <c r="C1048" s="39" t="s">
        <v>2882</v>
      </c>
    </row>
    <row r="1049" spans="1:3" x14ac:dyDescent="0.3">
      <c r="A1049" s="39" t="s">
        <v>117</v>
      </c>
      <c r="B1049" s="39" t="s">
        <v>2760</v>
      </c>
      <c r="C1049" s="39" t="s">
        <v>2882</v>
      </c>
    </row>
    <row r="1050" spans="1:3" x14ac:dyDescent="0.3">
      <c r="A1050" s="39" t="s">
        <v>118</v>
      </c>
      <c r="B1050" s="39" t="s">
        <v>2760</v>
      </c>
      <c r="C1050" s="39" t="s">
        <v>2882</v>
      </c>
    </row>
    <row r="1051" spans="1:3" x14ac:dyDescent="0.3">
      <c r="A1051" s="39" t="s">
        <v>147</v>
      </c>
      <c r="B1051" s="39" t="s">
        <v>2760</v>
      </c>
      <c r="C1051" s="39" t="s">
        <v>2882</v>
      </c>
    </row>
    <row r="1052" spans="1:3" x14ac:dyDescent="0.3">
      <c r="A1052" s="39" t="s">
        <v>2459</v>
      </c>
      <c r="B1052" s="39" t="s">
        <v>2760</v>
      </c>
      <c r="C1052" s="39" t="s">
        <v>2882</v>
      </c>
    </row>
    <row r="1053" spans="1:3" x14ac:dyDescent="0.3">
      <c r="A1053" s="39" t="s">
        <v>2460</v>
      </c>
      <c r="B1053" s="39" t="s">
        <v>2760</v>
      </c>
      <c r="C1053" s="39" t="s">
        <v>2882</v>
      </c>
    </row>
    <row r="1054" spans="1:3" x14ac:dyDescent="0.3">
      <c r="A1054" s="39" t="s">
        <v>235</v>
      </c>
      <c r="B1054" s="39" t="s">
        <v>2760</v>
      </c>
      <c r="C1054" s="39" t="s">
        <v>2882</v>
      </c>
    </row>
    <row r="1055" spans="1:3" x14ac:dyDescent="0.3">
      <c r="A1055" s="39" t="s">
        <v>236</v>
      </c>
      <c r="B1055" s="39" t="s">
        <v>2760</v>
      </c>
      <c r="C1055" s="39" t="s">
        <v>2882</v>
      </c>
    </row>
    <row r="1056" spans="1:3" x14ac:dyDescent="0.3">
      <c r="A1056" s="39" t="s">
        <v>119</v>
      </c>
      <c r="B1056" s="39" t="s">
        <v>2760</v>
      </c>
      <c r="C1056" s="39" t="s">
        <v>2882</v>
      </c>
    </row>
    <row r="1057" spans="1:3" x14ac:dyDescent="0.3">
      <c r="A1057" s="39" t="s">
        <v>1826</v>
      </c>
      <c r="B1057" s="39" t="s">
        <v>2761</v>
      </c>
      <c r="C1057" s="39" t="s">
        <v>2883</v>
      </c>
    </row>
    <row r="1058" spans="1:3" x14ac:dyDescent="0.3">
      <c r="A1058" s="39" t="s">
        <v>1834</v>
      </c>
      <c r="B1058" s="39" t="s">
        <v>2761</v>
      </c>
      <c r="C1058" s="39" t="s">
        <v>2883</v>
      </c>
    </row>
    <row r="1059" spans="1:3" x14ac:dyDescent="0.3">
      <c r="A1059" s="39" t="s">
        <v>1842</v>
      </c>
      <c r="B1059" s="39" t="s">
        <v>2761</v>
      </c>
      <c r="C1059" s="39" t="s">
        <v>2883</v>
      </c>
    </row>
    <row r="1060" spans="1:3" x14ac:dyDescent="0.3">
      <c r="A1060" s="39" t="s">
        <v>1850</v>
      </c>
      <c r="B1060" s="39" t="s">
        <v>2761</v>
      </c>
      <c r="C1060" s="39" t="s">
        <v>2883</v>
      </c>
    </row>
    <row r="1061" spans="1:3" x14ac:dyDescent="0.3">
      <c r="A1061" s="39" t="s">
        <v>2479</v>
      </c>
      <c r="B1061" s="39" t="s">
        <v>2761</v>
      </c>
      <c r="C1061" s="39" t="s">
        <v>2883</v>
      </c>
    </row>
    <row r="1062" spans="1:3" x14ac:dyDescent="0.3">
      <c r="A1062" s="39" t="s">
        <v>2484</v>
      </c>
      <c r="B1062" s="39" t="s">
        <v>2761</v>
      </c>
      <c r="C1062" s="39" t="s">
        <v>2883</v>
      </c>
    </row>
    <row r="1063" spans="1:3" x14ac:dyDescent="0.3">
      <c r="A1063" s="39" t="s">
        <v>2491</v>
      </c>
      <c r="B1063" s="39" t="s">
        <v>2761</v>
      </c>
      <c r="C1063" s="39" t="s">
        <v>2883</v>
      </c>
    </row>
    <row r="1064" spans="1:3" x14ac:dyDescent="0.3">
      <c r="A1064" s="39" t="s">
        <v>2492</v>
      </c>
      <c r="B1064" s="39" t="s">
        <v>2761</v>
      </c>
      <c r="C1064" s="39" t="s">
        <v>2883</v>
      </c>
    </row>
    <row r="1065" spans="1:3" x14ac:dyDescent="0.3">
      <c r="A1065" s="39" t="s">
        <v>2493</v>
      </c>
      <c r="B1065" s="39" t="s">
        <v>2761</v>
      </c>
      <c r="C1065" s="39" t="s">
        <v>2883</v>
      </c>
    </row>
    <row r="1066" spans="1:3" x14ac:dyDescent="0.3">
      <c r="A1066" s="39" t="s">
        <v>2495</v>
      </c>
      <c r="B1066" s="39" t="s">
        <v>2761</v>
      </c>
      <c r="C1066" s="39" t="s">
        <v>2883</v>
      </c>
    </row>
    <row r="1067" spans="1:3" x14ac:dyDescent="0.3">
      <c r="A1067" s="39" t="s">
        <v>2497</v>
      </c>
      <c r="B1067" s="39" t="s">
        <v>2761</v>
      </c>
      <c r="C1067" s="39" t="s">
        <v>2883</v>
      </c>
    </row>
    <row r="1068" spans="1:3" x14ac:dyDescent="0.3">
      <c r="A1068" s="39" t="s">
        <v>2499</v>
      </c>
      <c r="B1068" s="39" t="s">
        <v>2761</v>
      </c>
      <c r="C1068" s="39" t="s">
        <v>2883</v>
      </c>
    </row>
    <row r="1069" spans="1:3" x14ac:dyDescent="0.3">
      <c r="A1069" s="39" t="s">
        <v>1828</v>
      </c>
      <c r="B1069" s="39" t="s">
        <v>2762</v>
      </c>
      <c r="C1069" s="39" t="s">
        <v>2884</v>
      </c>
    </row>
    <row r="1070" spans="1:3" x14ac:dyDescent="0.3">
      <c r="A1070" s="39" t="s">
        <v>1829</v>
      </c>
      <c r="B1070" s="39" t="s">
        <v>2762</v>
      </c>
      <c r="C1070" s="39" t="s">
        <v>2884</v>
      </c>
    </row>
    <row r="1071" spans="1:3" x14ac:dyDescent="0.3">
      <c r="A1071" s="39" t="s">
        <v>1836</v>
      </c>
      <c r="B1071" s="39" t="s">
        <v>2762</v>
      </c>
      <c r="C1071" s="39" t="s">
        <v>2884</v>
      </c>
    </row>
    <row r="1072" spans="1:3" x14ac:dyDescent="0.3">
      <c r="A1072" s="39" t="s">
        <v>1837</v>
      </c>
      <c r="B1072" s="39" t="s">
        <v>2762</v>
      </c>
      <c r="C1072" s="39" t="s">
        <v>2884</v>
      </c>
    </row>
    <row r="1073" spans="1:3" x14ac:dyDescent="0.3">
      <c r="A1073" s="39" t="s">
        <v>1844</v>
      </c>
      <c r="B1073" s="39" t="s">
        <v>2762</v>
      </c>
      <c r="C1073" s="39" t="s">
        <v>2884</v>
      </c>
    </row>
    <row r="1074" spans="1:3" x14ac:dyDescent="0.3">
      <c r="A1074" s="39" t="s">
        <v>1845</v>
      </c>
      <c r="B1074" s="39" t="s">
        <v>2762</v>
      </c>
      <c r="C1074" s="39" t="s">
        <v>2884</v>
      </c>
    </row>
    <row r="1075" spans="1:3" x14ac:dyDescent="0.3">
      <c r="A1075" s="39" t="s">
        <v>1852</v>
      </c>
      <c r="B1075" s="39" t="s">
        <v>2762</v>
      </c>
      <c r="C1075" s="39" t="s">
        <v>2884</v>
      </c>
    </row>
    <row r="1076" spans="1:3" x14ac:dyDescent="0.3">
      <c r="A1076" s="39" t="s">
        <v>1853</v>
      </c>
      <c r="B1076" s="39" t="s">
        <v>2762</v>
      </c>
      <c r="C1076" s="39" t="s">
        <v>2884</v>
      </c>
    </row>
    <row r="1077" spans="1:3" x14ac:dyDescent="0.3">
      <c r="A1077" s="39" t="s">
        <v>2477</v>
      </c>
      <c r="B1077" s="39" t="s">
        <v>2762</v>
      </c>
      <c r="C1077" s="39" t="s">
        <v>2884</v>
      </c>
    </row>
    <row r="1078" spans="1:3" x14ac:dyDescent="0.3">
      <c r="A1078" s="39" t="s">
        <v>2480</v>
      </c>
      <c r="B1078" s="39" t="s">
        <v>2762</v>
      </c>
      <c r="C1078" s="39" t="s">
        <v>2884</v>
      </c>
    </row>
    <row r="1079" spans="1:3" x14ac:dyDescent="0.3">
      <c r="A1079" s="39" t="s">
        <v>2481</v>
      </c>
      <c r="B1079" s="39" t="s">
        <v>2762</v>
      </c>
      <c r="C1079" s="39" t="s">
        <v>2884</v>
      </c>
    </row>
    <row r="1080" spans="1:3" x14ac:dyDescent="0.3">
      <c r="A1080" s="39" t="s">
        <v>2483</v>
      </c>
      <c r="B1080" s="39" t="s">
        <v>2762</v>
      </c>
      <c r="C1080" s="39" t="s">
        <v>2884</v>
      </c>
    </row>
    <row r="1081" spans="1:3" x14ac:dyDescent="0.3">
      <c r="A1081" s="39" t="s">
        <v>2485</v>
      </c>
      <c r="B1081" s="39" t="s">
        <v>2762</v>
      </c>
      <c r="C1081" s="39" t="s">
        <v>2884</v>
      </c>
    </row>
    <row r="1082" spans="1:3" x14ac:dyDescent="0.3">
      <c r="A1082" s="39" t="s">
        <v>2487</v>
      </c>
      <c r="B1082" s="39" t="s">
        <v>2762</v>
      </c>
      <c r="C1082" s="39" t="s">
        <v>2884</v>
      </c>
    </row>
    <row r="1083" spans="1:3" x14ac:dyDescent="0.3">
      <c r="A1083" s="39" t="s">
        <v>2488</v>
      </c>
      <c r="B1083" s="39" t="s">
        <v>2762</v>
      </c>
      <c r="C1083" s="39" t="s">
        <v>2884</v>
      </c>
    </row>
    <row r="1084" spans="1:3" x14ac:dyDescent="0.3">
      <c r="A1084" s="39" t="s">
        <v>2490</v>
      </c>
      <c r="B1084" s="39" t="s">
        <v>2762</v>
      </c>
      <c r="C1084" s="39" t="s">
        <v>2884</v>
      </c>
    </row>
    <row r="1085" spans="1:3" x14ac:dyDescent="0.3">
      <c r="A1085" s="39" t="s">
        <v>2501</v>
      </c>
      <c r="B1085" s="39" t="s">
        <v>2762</v>
      </c>
      <c r="C1085" s="39" t="s">
        <v>2884</v>
      </c>
    </row>
    <row r="1086" spans="1:3" x14ac:dyDescent="0.3">
      <c r="A1086" s="39" t="s">
        <v>2502</v>
      </c>
      <c r="B1086" s="39" t="s">
        <v>2762</v>
      </c>
      <c r="C1086" s="39" t="s">
        <v>2884</v>
      </c>
    </row>
    <row r="1087" spans="1:3" x14ac:dyDescent="0.3">
      <c r="A1087" s="39" t="s">
        <v>2503</v>
      </c>
      <c r="B1087" s="39" t="s">
        <v>2762</v>
      </c>
      <c r="C1087" s="39" t="s">
        <v>2884</v>
      </c>
    </row>
    <row r="1088" spans="1:3" x14ac:dyDescent="0.3">
      <c r="A1088" s="39" t="s">
        <v>2504</v>
      </c>
      <c r="B1088" s="39" t="s">
        <v>2762</v>
      </c>
      <c r="C1088" s="39" t="s">
        <v>2884</v>
      </c>
    </row>
    <row r="1089" spans="1:3" x14ac:dyDescent="0.3">
      <c r="A1089" s="39" t="s">
        <v>2505</v>
      </c>
      <c r="B1089" s="39" t="s">
        <v>2762</v>
      </c>
      <c r="C1089" s="39" t="s">
        <v>2884</v>
      </c>
    </row>
    <row r="1090" spans="1:3" x14ac:dyDescent="0.3">
      <c r="A1090" s="39" t="s">
        <v>2506</v>
      </c>
      <c r="B1090" s="39" t="s">
        <v>2762</v>
      </c>
      <c r="C1090" s="39" t="s">
        <v>2884</v>
      </c>
    </row>
    <row r="1091" spans="1:3" x14ac:dyDescent="0.3">
      <c r="A1091" s="39" t="s">
        <v>2507</v>
      </c>
      <c r="B1091" s="39" t="s">
        <v>2762</v>
      </c>
      <c r="C1091" s="39" t="s">
        <v>2884</v>
      </c>
    </row>
    <row r="1092" spans="1:3" x14ac:dyDescent="0.3">
      <c r="A1092" s="39" t="s">
        <v>2508</v>
      </c>
      <c r="B1092" s="39" t="s">
        <v>2762</v>
      </c>
      <c r="C1092" s="39" t="s">
        <v>2884</v>
      </c>
    </row>
    <row r="1093" spans="1:3" x14ac:dyDescent="0.3">
      <c r="A1093" s="39" t="s">
        <v>1830</v>
      </c>
      <c r="B1093" s="39" t="s">
        <v>2763</v>
      </c>
      <c r="C1093" s="39" t="s">
        <v>2885</v>
      </c>
    </row>
    <row r="1094" spans="1:3" x14ac:dyDescent="0.3">
      <c r="A1094" s="39" t="s">
        <v>1838</v>
      </c>
      <c r="B1094" s="39" t="s">
        <v>2763</v>
      </c>
      <c r="C1094" s="39" t="s">
        <v>2885</v>
      </c>
    </row>
    <row r="1095" spans="1:3" x14ac:dyDescent="0.3">
      <c r="A1095" s="39" t="s">
        <v>1846</v>
      </c>
      <c r="B1095" s="39" t="s">
        <v>2763</v>
      </c>
      <c r="C1095" s="39" t="s">
        <v>2885</v>
      </c>
    </row>
    <row r="1096" spans="1:3" x14ac:dyDescent="0.3">
      <c r="A1096" s="39" t="s">
        <v>1854</v>
      </c>
      <c r="B1096" s="39" t="s">
        <v>2763</v>
      </c>
      <c r="C1096" s="39" t="s">
        <v>2885</v>
      </c>
    </row>
    <row r="1097" spans="1:3" x14ac:dyDescent="0.3">
      <c r="A1097" s="39" t="s">
        <v>1832</v>
      </c>
      <c r="B1097" s="39" t="s">
        <v>2764</v>
      </c>
      <c r="C1097" s="39" t="s">
        <v>2886</v>
      </c>
    </row>
    <row r="1098" spans="1:3" x14ac:dyDescent="0.3">
      <c r="A1098" s="39" t="s">
        <v>1833</v>
      </c>
      <c r="B1098" s="39" t="s">
        <v>2764</v>
      </c>
      <c r="C1098" s="39" t="s">
        <v>2886</v>
      </c>
    </row>
    <row r="1099" spans="1:3" x14ac:dyDescent="0.3">
      <c r="A1099" s="39" t="s">
        <v>1840</v>
      </c>
      <c r="B1099" s="39" t="s">
        <v>2764</v>
      </c>
      <c r="C1099" s="39" t="s">
        <v>2886</v>
      </c>
    </row>
    <row r="1100" spans="1:3" x14ac:dyDescent="0.3">
      <c r="A1100" s="39" t="s">
        <v>1841</v>
      </c>
      <c r="B1100" s="39" t="s">
        <v>2764</v>
      </c>
      <c r="C1100" s="39" t="s">
        <v>2886</v>
      </c>
    </row>
    <row r="1101" spans="1:3" x14ac:dyDescent="0.3">
      <c r="A1101" s="39" t="s">
        <v>1848</v>
      </c>
      <c r="B1101" s="39" t="s">
        <v>2764</v>
      </c>
      <c r="C1101" s="39" t="s">
        <v>2886</v>
      </c>
    </row>
    <row r="1102" spans="1:3" x14ac:dyDescent="0.3">
      <c r="A1102" s="39" t="s">
        <v>1849</v>
      </c>
      <c r="B1102" s="39" t="s">
        <v>2764</v>
      </c>
      <c r="C1102" s="39" t="s">
        <v>2886</v>
      </c>
    </row>
    <row r="1103" spans="1:3" x14ac:dyDescent="0.3">
      <c r="A1103" s="39" t="s">
        <v>1856</v>
      </c>
      <c r="B1103" s="39" t="s">
        <v>2764</v>
      </c>
      <c r="C1103" s="39" t="s">
        <v>2886</v>
      </c>
    </row>
    <row r="1104" spans="1:3" x14ac:dyDescent="0.3">
      <c r="A1104" s="39" t="s">
        <v>1857</v>
      </c>
      <c r="B1104" s="39" t="s">
        <v>2764</v>
      </c>
      <c r="C1104" s="39" t="s">
        <v>2886</v>
      </c>
    </row>
    <row r="1105" spans="1:3" x14ac:dyDescent="0.3">
      <c r="A1105" s="39" t="s">
        <v>2992</v>
      </c>
      <c r="B1105" s="39" t="s">
        <v>2770</v>
      </c>
      <c r="C1105" s="39" t="s">
        <v>2891</v>
      </c>
    </row>
    <row r="1106" spans="1:3" x14ac:dyDescent="0.3">
      <c r="A1106" s="39" t="s">
        <v>2450</v>
      </c>
      <c r="B1106" s="39" t="s">
        <v>2770</v>
      </c>
      <c r="C1106" s="39" t="s">
        <v>2891</v>
      </c>
    </row>
    <row r="1107" spans="1:3" x14ac:dyDescent="0.3">
      <c r="A1107" s="39" t="s">
        <v>142</v>
      </c>
      <c r="B1107" s="39" t="s">
        <v>2770</v>
      </c>
      <c r="C1107" s="39" t="s">
        <v>2891</v>
      </c>
    </row>
    <row r="1108" spans="1:3" x14ac:dyDescent="0.3">
      <c r="A1108" s="39" t="s">
        <v>2453</v>
      </c>
      <c r="B1108" s="39" t="s">
        <v>2770</v>
      </c>
      <c r="C1108" s="39" t="s">
        <v>2891</v>
      </c>
    </row>
    <row r="1109" spans="1:3" x14ac:dyDescent="0.3">
      <c r="A1109" s="39" t="s">
        <v>2455</v>
      </c>
      <c r="B1109" s="39" t="s">
        <v>2770</v>
      </c>
      <c r="C1109" s="39" t="s">
        <v>2891</v>
      </c>
    </row>
    <row r="1110" spans="1:3" x14ac:dyDescent="0.3">
      <c r="A1110" s="39" t="s">
        <v>2993</v>
      </c>
      <c r="B1110" s="39" t="s">
        <v>2770</v>
      </c>
      <c r="C1110" s="39" t="s">
        <v>2891</v>
      </c>
    </row>
    <row r="1111" spans="1:3" x14ac:dyDescent="0.3">
      <c r="A1111" s="39" t="s">
        <v>2994</v>
      </c>
      <c r="B1111" s="39" t="s">
        <v>2770</v>
      </c>
      <c r="C1111" s="39" t="s">
        <v>2891</v>
      </c>
    </row>
    <row r="1112" spans="1:3" x14ac:dyDescent="0.3">
      <c r="A1112" s="39" t="s">
        <v>1861</v>
      </c>
      <c r="B1112" s="39" t="s">
        <v>2765</v>
      </c>
      <c r="C1112" s="39" t="s">
        <v>2887</v>
      </c>
    </row>
    <row r="1113" spans="1:3" x14ac:dyDescent="0.3">
      <c r="A1113" s="39" t="s">
        <v>2431</v>
      </c>
      <c r="B1113" s="39" t="s">
        <v>2765</v>
      </c>
      <c r="C1113" s="39" t="s">
        <v>2887</v>
      </c>
    </row>
    <row r="1114" spans="1:3" x14ac:dyDescent="0.3">
      <c r="A1114" s="39" t="s">
        <v>196</v>
      </c>
      <c r="B1114" s="39" t="s">
        <v>2765</v>
      </c>
      <c r="C1114" s="39" t="s">
        <v>2887</v>
      </c>
    </row>
    <row r="1115" spans="1:3" x14ac:dyDescent="0.3">
      <c r="A1115" s="39" t="s">
        <v>2461</v>
      </c>
      <c r="B1115" s="39" t="s">
        <v>2765</v>
      </c>
      <c r="C1115" s="39" t="s">
        <v>2887</v>
      </c>
    </row>
    <row r="1116" spans="1:3" x14ac:dyDescent="0.3">
      <c r="A1116" s="39" t="s">
        <v>197</v>
      </c>
      <c r="B1116" s="39" t="s">
        <v>2765</v>
      </c>
      <c r="C1116" s="39" t="s">
        <v>2887</v>
      </c>
    </row>
    <row r="1117" spans="1:3" x14ac:dyDescent="0.3">
      <c r="A1117" s="39" t="s">
        <v>237</v>
      </c>
      <c r="B1117" s="39" t="s">
        <v>2765</v>
      </c>
      <c r="C1117" s="39" t="s">
        <v>2887</v>
      </c>
    </row>
    <row r="1118" spans="1:3" x14ac:dyDescent="0.3">
      <c r="A1118" s="39" t="s">
        <v>2462</v>
      </c>
      <c r="B1118" s="39" t="s">
        <v>2765</v>
      </c>
      <c r="C1118" s="39" t="s">
        <v>2887</v>
      </c>
    </row>
    <row r="1119" spans="1:3" x14ac:dyDescent="0.3">
      <c r="A1119" s="39" t="s">
        <v>2463</v>
      </c>
      <c r="B1119" s="39" t="s">
        <v>2765</v>
      </c>
      <c r="C1119" s="39" t="s">
        <v>2887</v>
      </c>
    </row>
    <row r="1120" spans="1:3" x14ac:dyDescent="0.3">
      <c r="A1120" s="39" t="s">
        <v>1866</v>
      </c>
      <c r="B1120" s="39" t="s">
        <v>113</v>
      </c>
      <c r="C1120" s="39" t="s">
        <v>2879</v>
      </c>
    </row>
    <row r="1121" spans="1:3" x14ac:dyDescent="0.3">
      <c r="A1121" s="39" t="s">
        <v>105</v>
      </c>
      <c r="B1121" s="39" t="s">
        <v>113</v>
      </c>
      <c r="C1121" s="39" t="s">
        <v>2879</v>
      </c>
    </row>
    <row r="1122" spans="1:3" x14ac:dyDescent="0.3">
      <c r="A1122" s="39" t="s">
        <v>1886</v>
      </c>
      <c r="B1122" s="39" t="s">
        <v>2766</v>
      </c>
      <c r="C1122" s="39" t="s">
        <v>300</v>
      </c>
    </row>
    <row r="1123" spans="1:3" x14ac:dyDescent="0.3">
      <c r="A1123" s="39" t="s">
        <v>1888</v>
      </c>
      <c r="B1123" s="39" t="s">
        <v>2766</v>
      </c>
      <c r="C1123" s="39" t="s">
        <v>300</v>
      </c>
    </row>
    <row r="1124" spans="1:3" x14ac:dyDescent="0.3">
      <c r="A1124" s="39" t="s">
        <v>1890</v>
      </c>
      <c r="B1124" s="39" t="s">
        <v>2766</v>
      </c>
      <c r="C1124" s="39" t="s">
        <v>300</v>
      </c>
    </row>
    <row r="1125" spans="1:3" x14ac:dyDescent="0.3">
      <c r="A1125" s="39" t="s">
        <v>1896</v>
      </c>
      <c r="B1125" s="39" t="s">
        <v>2766</v>
      </c>
      <c r="C1125" s="39" t="s">
        <v>300</v>
      </c>
    </row>
    <row r="1126" spans="1:3" x14ac:dyDescent="0.3">
      <c r="A1126" s="39" t="s">
        <v>2995</v>
      </c>
      <c r="B1126" s="39" t="s">
        <v>2766</v>
      </c>
      <c r="C1126" s="39" t="s">
        <v>300</v>
      </c>
    </row>
    <row r="1127" spans="1:3" x14ac:dyDescent="0.3">
      <c r="A1127" s="39" t="s">
        <v>2516</v>
      </c>
      <c r="B1127" s="39" t="s">
        <v>2766</v>
      </c>
      <c r="C1127" s="39" t="s">
        <v>300</v>
      </c>
    </row>
    <row r="1128" spans="1:3" x14ac:dyDescent="0.3">
      <c r="A1128" s="39" t="s">
        <v>2996</v>
      </c>
      <c r="B1128" s="39" t="s">
        <v>2766</v>
      </c>
      <c r="C1128" s="39" t="s">
        <v>300</v>
      </c>
    </row>
    <row r="1129" spans="1:3" x14ac:dyDescent="0.3">
      <c r="A1129" s="39" t="s">
        <v>2997</v>
      </c>
      <c r="B1129" s="39" t="s">
        <v>2766</v>
      </c>
      <c r="C1129" s="39" t="s">
        <v>300</v>
      </c>
    </row>
    <row r="1130" spans="1:3" x14ac:dyDescent="0.3">
      <c r="A1130" s="39" t="s">
        <v>2998</v>
      </c>
      <c r="B1130" s="39" t="s">
        <v>2999</v>
      </c>
      <c r="C1130" s="39" t="s">
        <v>3000</v>
      </c>
    </row>
    <row r="1131" spans="1:3" x14ac:dyDescent="0.3">
      <c r="A1131" s="39" t="s">
        <v>3001</v>
      </c>
      <c r="B1131" s="39" t="s">
        <v>2999</v>
      </c>
      <c r="C1131" s="39" t="s">
        <v>3000</v>
      </c>
    </row>
    <row r="1132" spans="1:3" x14ac:dyDescent="0.3">
      <c r="A1132" s="39" t="s">
        <v>3002</v>
      </c>
      <c r="B1132" s="39" t="s">
        <v>2999</v>
      </c>
      <c r="C1132" s="39" t="s">
        <v>3000</v>
      </c>
    </row>
    <row r="1133" spans="1:3" x14ac:dyDescent="0.3">
      <c r="A1133" s="39" t="s">
        <v>3003</v>
      </c>
      <c r="B1133" s="39" t="s">
        <v>2999</v>
      </c>
      <c r="C1133" s="39" t="s">
        <v>3000</v>
      </c>
    </row>
    <row r="1134" spans="1:3" x14ac:dyDescent="0.3">
      <c r="A1134" s="39" t="s">
        <v>3004</v>
      </c>
      <c r="B1134" s="39" t="s">
        <v>2999</v>
      </c>
      <c r="C1134" s="39" t="s">
        <v>3000</v>
      </c>
    </row>
    <row r="1135" spans="1:3" x14ac:dyDescent="0.3">
      <c r="A1135" s="39" t="s">
        <v>3005</v>
      </c>
      <c r="B1135" s="39" t="s">
        <v>2999</v>
      </c>
      <c r="C1135" s="39" t="s">
        <v>3000</v>
      </c>
    </row>
    <row r="1136" spans="1:3" x14ac:dyDescent="0.3">
      <c r="A1136" s="39" t="s">
        <v>1981</v>
      </c>
      <c r="B1136" s="39" t="s">
        <v>2999</v>
      </c>
      <c r="C1136" s="39" t="s">
        <v>3000</v>
      </c>
    </row>
    <row r="1137" spans="1:3" x14ac:dyDescent="0.3">
      <c r="A1137" s="39" t="s">
        <v>1904</v>
      </c>
      <c r="B1137" s="39" t="s">
        <v>2767</v>
      </c>
      <c r="C1137" s="39" t="s">
        <v>2888</v>
      </c>
    </row>
    <row r="1138" spans="1:3" x14ac:dyDescent="0.3">
      <c r="A1138" s="39" t="s">
        <v>1906</v>
      </c>
      <c r="B1138" s="39" t="s">
        <v>2767</v>
      </c>
      <c r="C1138" s="39" t="s">
        <v>2888</v>
      </c>
    </row>
    <row r="1139" spans="1:3" x14ac:dyDescent="0.3">
      <c r="A1139" s="39" t="s">
        <v>1905</v>
      </c>
      <c r="B1139" s="39" t="s">
        <v>2768</v>
      </c>
      <c r="C1139" s="39" t="s">
        <v>2889</v>
      </c>
    </row>
    <row r="1140" spans="1:3" x14ac:dyDescent="0.3">
      <c r="A1140" s="39" t="s">
        <v>1907</v>
      </c>
      <c r="B1140" s="39" t="s">
        <v>2768</v>
      </c>
      <c r="C1140" s="39" t="s">
        <v>2889</v>
      </c>
    </row>
    <row r="1141" spans="1:3" x14ac:dyDescent="0.3">
      <c r="A1141" s="39" t="s">
        <v>1941</v>
      </c>
      <c r="B1141" s="39" t="s">
        <v>2769</v>
      </c>
      <c r="C1141" s="39" t="s">
        <v>2890</v>
      </c>
    </row>
    <row r="1142" spans="1:3" x14ac:dyDescent="0.3">
      <c r="A1142" s="39" t="s">
        <v>1947</v>
      </c>
      <c r="B1142" s="39" t="s">
        <v>2769</v>
      </c>
      <c r="C1142" s="39" t="s">
        <v>2890</v>
      </c>
    </row>
    <row r="1143" spans="1:3" x14ac:dyDescent="0.3">
      <c r="A1143" s="39" t="s">
        <v>1949</v>
      </c>
      <c r="B1143" s="39" t="s">
        <v>2769</v>
      </c>
      <c r="C1143" s="39" t="s">
        <v>2890</v>
      </c>
    </row>
    <row r="1144" spans="1:3" x14ac:dyDescent="0.3">
      <c r="A1144" s="39" t="s">
        <v>1951</v>
      </c>
      <c r="B1144" s="39" t="s">
        <v>2769</v>
      </c>
      <c r="C1144" s="39" t="s">
        <v>2890</v>
      </c>
    </row>
    <row r="1145" spans="1:3" x14ac:dyDescent="0.3">
      <c r="A1145" s="39" t="s">
        <v>1955</v>
      </c>
      <c r="B1145" s="39" t="s">
        <v>2769</v>
      </c>
      <c r="C1145" s="39" t="s">
        <v>2890</v>
      </c>
    </row>
    <row r="1146" spans="1:3" x14ac:dyDescent="0.3">
      <c r="A1146" s="39" t="s">
        <v>1957</v>
      </c>
      <c r="B1146" s="39" t="s">
        <v>2769</v>
      </c>
      <c r="C1146" s="39" t="s">
        <v>2890</v>
      </c>
    </row>
    <row r="1147" spans="1:3" x14ac:dyDescent="0.3">
      <c r="A1147" s="39" t="s">
        <v>2035</v>
      </c>
      <c r="B1147" s="39" t="s">
        <v>2769</v>
      </c>
      <c r="C1147" s="39" t="s">
        <v>2890</v>
      </c>
    </row>
    <row r="1148" spans="1:3" x14ac:dyDescent="0.3">
      <c r="A1148" s="39" t="s">
        <v>2041</v>
      </c>
      <c r="B1148" s="39" t="s">
        <v>2769</v>
      </c>
      <c r="C1148" s="39" t="s">
        <v>2890</v>
      </c>
    </row>
    <row r="1149" spans="1:3" x14ac:dyDescent="0.3">
      <c r="A1149" s="39" t="s">
        <v>2043</v>
      </c>
      <c r="B1149" s="39" t="s">
        <v>2769</v>
      </c>
      <c r="C1149" s="39" t="s">
        <v>2890</v>
      </c>
    </row>
    <row r="1150" spans="1:3" x14ac:dyDescent="0.3">
      <c r="A1150" s="39" t="s">
        <v>2045</v>
      </c>
      <c r="B1150" s="39" t="s">
        <v>2769</v>
      </c>
      <c r="C1150" s="39" t="s">
        <v>2890</v>
      </c>
    </row>
    <row r="1151" spans="1:3" x14ac:dyDescent="0.3">
      <c r="A1151" s="39" t="s">
        <v>2049</v>
      </c>
      <c r="B1151" s="39" t="s">
        <v>2769</v>
      </c>
      <c r="C1151" s="39" t="s">
        <v>2890</v>
      </c>
    </row>
    <row r="1152" spans="1:3" x14ac:dyDescent="0.3">
      <c r="A1152" s="39" t="s">
        <v>2051</v>
      </c>
      <c r="B1152" s="39" t="s">
        <v>2769</v>
      </c>
      <c r="C1152" s="39" t="s">
        <v>2890</v>
      </c>
    </row>
    <row r="1153" spans="1:3" x14ac:dyDescent="0.3">
      <c r="A1153" s="39" t="s">
        <v>1943</v>
      </c>
      <c r="B1153" s="39" t="s">
        <v>2770</v>
      </c>
      <c r="C1153" s="39" t="s">
        <v>2891</v>
      </c>
    </row>
    <row r="1154" spans="1:3" x14ac:dyDescent="0.3">
      <c r="A1154" s="39" t="s">
        <v>1945</v>
      </c>
      <c r="B1154" s="39" t="s">
        <v>2770</v>
      </c>
      <c r="C1154" s="39" t="s">
        <v>2891</v>
      </c>
    </row>
    <row r="1155" spans="1:3" x14ac:dyDescent="0.3">
      <c r="A1155" s="39" t="s">
        <v>2037</v>
      </c>
      <c r="B1155" s="39" t="s">
        <v>2770</v>
      </c>
      <c r="C1155" s="39" t="s">
        <v>2891</v>
      </c>
    </row>
    <row r="1156" spans="1:3" x14ac:dyDescent="0.3">
      <c r="A1156" s="39" t="s">
        <v>2039</v>
      </c>
      <c r="B1156" s="39" t="s">
        <v>2770</v>
      </c>
      <c r="C1156" s="39" t="s">
        <v>2891</v>
      </c>
    </row>
    <row r="1157" spans="1:3" x14ac:dyDescent="0.3">
      <c r="A1157" s="39" t="s">
        <v>2136</v>
      </c>
      <c r="B1157" s="39" t="s">
        <v>2770</v>
      </c>
      <c r="C1157" s="39" t="s">
        <v>2891</v>
      </c>
    </row>
    <row r="1158" spans="1:3" x14ac:dyDescent="0.3">
      <c r="A1158" s="39" t="s">
        <v>2137</v>
      </c>
      <c r="B1158" s="39" t="s">
        <v>2770</v>
      </c>
      <c r="C1158" s="39" t="s">
        <v>2891</v>
      </c>
    </row>
    <row r="1159" spans="1:3" x14ac:dyDescent="0.3">
      <c r="A1159" s="39" t="s">
        <v>2169</v>
      </c>
      <c r="B1159" s="39" t="s">
        <v>2770</v>
      </c>
      <c r="C1159" s="39" t="s">
        <v>2891</v>
      </c>
    </row>
    <row r="1160" spans="1:3" x14ac:dyDescent="0.3">
      <c r="A1160" s="39" t="s">
        <v>2170</v>
      </c>
      <c r="B1160" s="39" t="s">
        <v>2770</v>
      </c>
      <c r="C1160" s="39" t="s">
        <v>2891</v>
      </c>
    </row>
    <row r="1161" spans="1:3" x14ac:dyDescent="0.3">
      <c r="A1161" s="39" t="s">
        <v>2245</v>
      </c>
      <c r="B1161" s="39" t="s">
        <v>2770</v>
      </c>
      <c r="C1161" s="39" t="s">
        <v>2891</v>
      </c>
    </row>
    <row r="1162" spans="1:3" x14ac:dyDescent="0.3">
      <c r="A1162" s="39" t="s">
        <v>2246</v>
      </c>
      <c r="B1162" s="39" t="s">
        <v>2770</v>
      </c>
      <c r="C1162" s="39" t="s">
        <v>2891</v>
      </c>
    </row>
    <row r="1163" spans="1:3" x14ac:dyDescent="0.3">
      <c r="A1163" s="39" t="s">
        <v>2278</v>
      </c>
      <c r="B1163" s="39" t="s">
        <v>2770</v>
      </c>
      <c r="C1163" s="39" t="s">
        <v>2891</v>
      </c>
    </row>
    <row r="1164" spans="1:3" x14ac:dyDescent="0.3">
      <c r="A1164" s="39" t="s">
        <v>2279</v>
      </c>
      <c r="B1164" s="39" t="s">
        <v>2770</v>
      </c>
      <c r="C1164" s="39" t="s">
        <v>2891</v>
      </c>
    </row>
    <row r="1165" spans="1:3" x14ac:dyDescent="0.3">
      <c r="A1165" s="39" t="s">
        <v>1953</v>
      </c>
      <c r="B1165" s="39" t="s">
        <v>113</v>
      </c>
      <c r="C1165" s="39" t="s">
        <v>2879</v>
      </c>
    </row>
    <row r="1166" spans="1:3" x14ac:dyDescent="0.3">
      <c r="A1166" s="39" t="s">
        <v>1962</v>
      </c>
      <c r="B1166" s="39" t="s">
        <v>113</v>
      </c>
      <c r="C1166" s="39" t="s">
        <v>2879</v>
      </c>
    </row>
    <row r="1167" spans="1:3" x14ac:dyDescent="0.3">
      <c r="A1167" s="39" t="s">
        <v>1963</v>
      </c>
      <c r="B1167" s="39" t="s">
        <v>113</v>
      </c>
      <c r="C1167" s="39" t="s">
        <v>2879</v>
      </c>
    </row>
    <row r="1168" spans="1:3" x14ac:dyDescent="0.3">
      <c r="A1168" s="39" t="s">
        <v>1966</v>
      </c>
      <c r="B1168" s="39" t="s">
        <v>113</v>
      </c>
      <c r="C1168" s="39" t="s">
        <v>2879</v>
      </c>
    </row>
    <row r="1169" spans="1:3" x14ac:dyDescent="0.3">
      <c r="A1169" s="39" t="s">
        <v>1974</v>
      </c>
      <c r="B1169" s="39" t="s">
        <v>113</v>
      </c>
      <c r="C1169" s="39" t="s">
        <v>2879</v>
      </c>
    </row>
    <row r="1170" spans="1:3" x14ac:dyDescent="0.3">
      <c r="A1170" s="39" t="s">
        <v>1977</v>
      </c>
      <c r="B1170" s="39" t="s">
        <v>113</v>
      </c>
      <c r="C1170" s="39" t="s">
        <v>2879</v>
      </c>
    </row>
    <row r="1171" spans="1:3" x14ac:dyDescent="0.3">
      <c r="A1171" s="39" t="s">
        <v>1995</v>
      </c>
      <c r="B1171" s="39" t="s">
        <v>113</v>
      </c>
      <c r="C1171" s="39" t="s">
        <v>2879</v>
      </c>
    </row>
    <row r="1172" spans="1:3" x14ac:dyDescent="0.3">
      <c r="A1172" s="39" t="s">
        <v>2028</v>
      </c>
      <c r="B1172" s="39" t="s">
        <v>113</v>
      </c>
      <c r="C1172" s="39" t="s">
        <v>2879</v>
      </c>
    </row>
    <row r="1173" spans="1:3" x14ac:dyDescent="0.3">
      <c r="A1173" s="39" t="s">
        <v>2033</v>
      </c>
      <c r="B1173" s="39" t="s">
        <v>113</v>
      </c>
      <c r="C1173" s="39" t="s">
        <v>2879</v>
      </c>
    </row>
    <row r="1174" spans="1:3" x14ac:dyDescent="0.3">
      <c r="A1174" s="39" t="s">
        <v>2034</v>
      </c>
      <c r="B1174" s="39" t="s">
        <v>113</v>
      </c>
      <c r="C1174" s="39" t="s">
        <v>2879</v>
      </c>
    </row>
    <row r="1175" spans="1:3" x14ac:dyDescent="0.3">
      <c r="A1175" s="39" t="s">
        <v>2047</v>
      </c>
      <c r="B1175" s="39" t="s">
        <v>113</v>
      </c>
      <c r="C1175" s="39" t="s">
        <v>2879</v>
      </c>
    </row>
    <row r="1176" spans="1:3" x14ac:dyDescent="0.3">
      <c r="A1176" s="39" t="s">
        <v>2056</v>
      </c>
      <c r="B1176" s="39" t="s">
        <v>113</v>
      </c>
      <c r="C1176" s="39" t="s">
        <v>2879</v>
      </c>
    </row>
    <row r="1177" spans="1:3" x14ac:dyDescent="0.3">
      <c r="A1177" s="39" t="s">
        <v>2059</v>
      </c>
      <c r="B1177" s="39" t="s">
        <v>113</v>
      </c>
      <c r="C1177" s="39" t="s">
        <v>2879</v>
      </c>
    </row>
    <row r="1178" spans="1:3" x14ac:dyDescent="0.3">
      <c r="A1178" s="39" t="s">
        <v>2060</v>
      </c>
      <c r="B1178" s="39" t="s">
        <v>113</v>
      </c>
      <c r="C1178" s="39" t="s">
        <v>2879</v>
      </c>
    </row>
    <row r="1179" spans="1:3" x14ac:dyDescent="0.3">
      <c r="A1179" s="39" t="s">
        <v>2061</v>
      </c>
      <c r="B1179" s="39" t="s">
        <v>113</v>
      </c>
      <c r="C1179" s="39" t="s">
        <v>2879</v>
      </c>
    </row>
    <row r="1180" spans="1:3" x14ac:dyDescent="0.3">
      <c r="A1180" s="39" t="s">
        <v>2063</v>
      </c>
      <c r="B1180" s="39" t="s">
        <v>113</v>
      </c>
      <c r="C1180" s="39" t="s">
        <v>2879</v>
      </c>
    </row>
    <row r="1181" spans="1:3" x14ac:dyDescent="0.3">
      <c r="A1181" s="39" t="s">
        <v>2065</v>
      </c>
      <c r="B1181" s="39" t="s">
        <v>113</v>
      </c>
      <c r="C1181" s="39" t="s">
        <v>2879</v>
      </c>
    </row>
    <row r="1182" spans="1:3" x14ac:dyDescent="0.3">
      <c r="A1182" s="39" t="s">
        <v>2069</v>
      </c>
      <c r="B1182" s="39" t="s">
        <v>113</v>
      </c>
      <c r="C1182" s="39" t="s">
        <v>2879</v>
      </c>
    </row>
    <row r="1183" spans="1:3" x14ac:dyDescent="0.3">
      <c r="A1183" s="39" t="s">
        <v>2086</v>
      </c>
      <c r="B1183" s="39" t="s">
        <v>113</v>
      </c>
      <c r="C1183" s="39" t="s">
        <v>2879</v>
      </c>
    </row>
    <row r="1184" spans="1:3" x14ac:dyDescent="0.3">
      <c r="A1184" s="39" t="s">
        <v>2088</v>
      </c>
      <c r="B1184" s="39" t="s">
        <v>113</v>
      </c>
      <c r="C1184" s="39" t="s">
        <v>2879</v>
      </c>
    </row>
    <row r="1185" spans="1:3" x14ac:dyDescent="0.3">
      <c r="A1185" s="39" t="s">
        <v>2098</v>
      </c>
      <c r="B1185" s="39" t="s">
        <v>113</v>
      </c>
      <c r="C1185" s="39" t="s">
        <v>2879</v>
      </c>
    </row>
    <row r="1186" spans="1:3" x14ac:dyDescent="0.3">
      <c r="A1186" s="39" t="s">
        <v>2099</v>
      </c>
      <c r="B1186" s="39" t="s">
        <v>113</v>
      </c>
      <c r="C1186" s="39" t="s">
        <v>2879</v>
      </c>
    </row>
    <row r="1187" spans="1:3" x14ac:dyDescent="0.3">
      <c r="A1187" s="39" t="s">
        <v>2100</v>
      </c>
      <c r="B1187" s="39" t="s">
        <v>113</v>
      </c>
      <c r="C1187" s="39" t="s">
        <v>2879</v>
      </c>
    </row>
    <row r="1188" spans="1:3" x14ac:dyDescent="0.3">
      <c r="A1188" s="39" t="s">
        <v>2102</v>
      </c>
      <c r="B1188" s="39" t="s">
        <v>113</v>
      </c>
      <c r="C1188" s="39" t="s">
        <v>2879</v>
      </c>
    </row>
    <row r="1189" spans="1:3" x14ac:dyDescent="0.3">
      <c r="A1189" s="39" t="s">
        <v>2103</v>
      </c>
      <c r="B1189" s="39" t="s">
        <v>113</v>
      </c>
      <c r="C1189" s="39" t="s">
        <v>2879</v>
      </c>
    </row>
    <row r="1190" spans="1:3" x14ac:dyDescent="0.3">
      <c r="A1190" s="39" t="s">
        <v>2111</v>
      </c>
      <c r="B1190" s="39" t="s">
        <v>113</v>
      </c>
      <c r="C1190" s="39" t="s">
        <v>2879</v>
      </c>
    </row>
    <row r="1191" spans="1:3" x14ac:dyDescent="0.3">
      <c r="A1191" s="39" t="s">
        <v>2123</v>
      </c>
      <c r="B1191" s="39" t="s">
        <v>113</v>
      </c>
      <c r="C1191" s="39" t="s">
        <v>2879</v>
      </c>
    </row>
    <row r="1192" spans="1:3" x14ac:dyDescent="0.3">
      <c r="A1192" s="39" t="s">
        <v>2128</v>
      </c>
      <c r="B1192" s="39" t="s">
        <v>113</v>
      </c>
      <c r="C1192" s="39" t="s">
        <v>2879</v>
      </c>
    </row>
    <row r="1193" spans="1:3" x14ac:dyDescent="0.3">
      <c r="A1193" s="39" t="s">
        <v>2148</v>
      </c>
      <c r="B1193" s="39" t="s">
        <v>113</v>
      </c>
      <c r="C1193" s="39" t="s">
        <v>2879</v>
      </c>
    </row>
    <row r="1194" spans="1:3" x14ac:dyDescent="0.3">
      <c r="A1194" s="39" t="s">
        <v>2149</v>
      </c>
      <c r="B1194" s="39" t="s">
        <v>113</v>
      </c>
      <c r="C1194" s="39" t="s">
        <v>2879</v>
      </c>
    </row>
    <row r="1195" spans="1:3" x14ac:dyDescent="0.3">
      <c r="A1195" s="39" t="s">
        <v>2153</v>
      </c>
      <c r="B1195" s="39" t="s">
        <v>113</v>
      </c>
      <c r="C1195" s="39" t="s">
        <v>2879</v>
      </c>
    </row>
    <row r="1196" spans="1:3" x14ac:dyDescent="0.3">
      <c r="A1196" s="39" t="s">
        <v>2155</v>
      </c>
      <c r="B1196" s="39" t="s">
        <v>113</v>
      </c>
      <c r="C1196" s="39" t="s">
        <v>2879</v>
      </c>
    </row>
    <row r="1197" spans="1:3" x14ac:dyDescent="0.3">
      <c r="A1197" s="39" t="s">
        <v>2184</v>
      </c>
      <c r="B1197" s="39" t="s">
        <v>113</v>
      </c>
      <c r="C1197" s="39" t="s">
        <v>2879</v>
      </c>
    </row>
    <row r="1198" spans="1:3" x14ac:dyDescent="0.3">
      <c r="A1198" s="39" t="s">
        <v>2185</v>
      </c>
      <c r="B1198" s="39" t="s">
        <v>113</v>
      </c>
      <c r="C1198" s="39" t="s">
        <v>2879</v>
      </c>
    </row>
    <row r="1199" spans="1:3" x14ac:dyDescent="0.3">
      <c r="A1199" s="39" t="s">
        <v>2205</v>
      </c>
      <c r="B1199" s="39" t="s">
        <v>113</v>
      </c>
      <c r="C1199" s="39" t="s">
        <v>2879</v>
      </c>
    </row>
    <row r="1200" spans="1:3" x14ac:dyDescent="0.3">
      <c r="A1200" s="39" t="s">
        <v>2206</v>
      </c>
      <c r="B1200" s="39" t="s">
        <v>113</v>
      </c>
      <c r="C1200" s="39" t="s">
        <v>2879</v>
      </c>
    </row>
    <row r="1201" spans="1:3" x14ac:dyDescent="0.3">
      <c r="A1201" s="39" t="s">
        <v>2207</v>
      </c>
      <c r="B1201" s="39" t="s">
        <v>113</v>
      </c>
      <c r="C1201" s="39" t="s">
        <v>2879</v>
      </c>
    </row>
    <row r="1202" spans="1:3" x14ac:dyDescent="0.3">
      <c r="A1202" s="39" t="s">
        <v>2208</v>
      </c>
      <c r="B1202" s="39" t="s">
        <v>113</v>
      </c>
      <c r="C1202" s="39" t="s">
        <v>2879</v>
      </c>
    </row>
    <row r="1203" spans="1:3" x14ac:dyDescent="0.3">
      <c r="A1203" s="39" t="s">
        <v>2209</v>
      </c>
      <c r="B1203" s="39" t="s">
        <v>113</v>
      </c>
      <c r="C1203" s="39" t="s">
        <v>2879</v>
      </c>
    </row>
    <row r="1204" spans="1:3" x14ac:dyDescent="0.3">
      <c r="A1204" s="39" t="s">
        <v>2211</v>
      </c>
      <c r="B1204" s="39" t="s">
        <v>113</v>
      </c>
      <c r="C1204" s="39" t="s">
        <v>2879</v>
      </c>
    </row>
    <row r="1205" spans="1:3" x14ac:dyDescent="0.3">
      <c r="A1205" s="39" t="s">
        <v>2213</v>
      </c>
      <c r="B1205" s="39" t="s">
        <v>113</v>
      </c>
      <c r="C1205" s="39" t="s">
        <v>2879</v>
      </c>
    </row>
    <row r="1206" spans="1:3" x14ac:dyDescent="0.3">
      <c r="A1206" s="39" t="s">
        <v>2222</v>
      </c>
      <c r="B1206" s="39" t="s">
        <v>113</v>
      </c>
      <c r="C1206" s="39" t="s">
        <v>2879</v>
      </c>
    </row>
    <row r="1207" spans="1:3" x14ac:dyDescent="0.3">
      <c r="A1207" s="39" t="s">
        <v>2232</v>
      </c>
      <c r="B1207" s="39" t="s">
        <v>113</v>
      </c>
      <c r="C1207" s="39" t="s">
        <v>2879</v>
      </c>
    </row>
    <row r="1208" spans="1:3" x14ac:dyDescent="0.3">
      <c r="A1208" s="39" t="s">
        <v>2237</v>
      </c>
      <c r="B1208" s="39" t="s">
        <v>113</v>
      </c>
      <c r="C1208" s="39" t="s">
        <v>2879</v>
      </c>
    </row>
    <row r="1209" spans="1:3" x14ac:dyDescent="0.3">
      <c r="A1209" s="39" t="s">
        <v>2257</v>
      </c>
      <c r="B1209" s="39" t="s">
        <v>113</v>
      </c>
      <c r="C1209" s="39" t="s">
        <v>2879</v>
      </c>
    </row>
    <row r="1210" spans="1:3" x14ac:dyDescent="0.3">
      <c r="A1210" s="39" t="s">
        <v>2258</v>
      </c>
      <c r="B1210" s="39" t="s">
        <v>113</v>
      </c>
      <c r="C1210" s="39" t="s">
        <v>2879</v>
      </c>
    </row>
    <row r="1211" spans="1:3" x14ac:dyDescent="0.3">
      <c r="A1211" s="39" t="s">
        <v>2262</v>
      </c>
      <c r="B1211" s="39" t="s">
        <v>113</v>
      </c>
      <c r="C1211" s="39" t="s">
        <v>2879</v>
      </c>
    </row>
    <row r="1212" spans="1:3" x14ac:dyDescent="0.3">
      <c r="A1212" s="39" t="s">
        <v>2264</v>
      </c>
      <c r="B1212" s="39" t="s">
        <v>113</v>
      </c>
      <c r="C1212" s="39" t="s">
        <v>2879</v>
      </c>
    </row>
    <row r="1213" spans="1:3" x14ac:dyDescent="0.3">
      <c r="A1213" s="39" t="s">
        <v>2293</v>
      </c>
      <c r="B1213" s="39" t="s">
        <v>113</v>
      </c>
      <c r="C1213" s="39" t="s">
        <v>2879</v>
      </c>
    </row>
    <row r="1214" spans="1:3" x14ac:dyDescent="0.3">
      <c r="A1214" s="39" t="s">
        <v>2294</v>
      </c>
      <c r="B1214" s="39" t="s">
        <v>113</v>
      </c>
      <c r="C1214" s="39" t="s">
        <v>2879</v>
      </c>
    </row>
    <row r="1215" spans="1:3" x14ac:dyDescent="0.3">
      <c r="A1215" s="39" t="s">
        <v>2321</v>
      </c>
      <c r="B1215" s="39" t="s">
        <v>113</v>
      </c>
      <c r="C1215" s="39" t="s">
        <v>2879</v>
      </c>
    </row>
    <row r="1216" spans="1:3" x14ac:dyDescent="0.3">
      <c r="A1216" s="39" t="s">
        <v>2322</v>
      </c>
      <c r="B1216" s="39" t="s">
        <v>113</v>
      </c>
      <c r="C1216" s="39" t="s">
        <v>2879</v>
      </c>
    </row>
    <row r="1217" spans="1:3" x14ac:dyDescent="0.3">
      <c r="A1217" s="39" t="s">
        <v>2323</v>
      </c>
      <c r="B1217" s="39" t="s">
        <v>113</v>
      </c>
      <c r="C1217" s="39" t="s">
        <v>2879</v>
      </c>
    </row>
    <row r="1218" spans="1:3" x14ac:dyDescent="0.3">
      <c r="A1218" s="39" t="s">
        <v>2324</v>
      </c>
      <c r="B1218" s="39" t="s">
        <v>113</v>
      </c>
      <c r="C1218" s="39" t="s">
        <v>2879</v>
      </c>
    </row>
    <row r="1219" spans="1:3" x14ac:dyDescent="0.3">
      <c r="A1219" s="39" t="s">
        <v>2362</v>
      </c>
      <c r="B1219" s="39" t="s">
        <v>113</v>
      </c>
      <c r="C1219" s="39" t="s">
        <v>2879</v>
      </c>
    </row>
    <row r="1220" spans="1:3" x14ac:dyDescent="0.3">
      <c r="A1220" s="39" t="s">
        <v>2372</v>
      </c>
      <c r="B1220" s="39" t="s">
        <v>113</v>
      </c>
      <c r="C1220" s="39" t="s">
        <v>2879</v>
      </c>
    </row>
    <row r="1221" spans="1:3" x14ac:dyDescent="0.3">
      <c r="A1221" s="39" t="s">
        <v>2374</v>
      </c>
      <c r="B1221" s="39" t="s">
        <v>113</v>
      </c>
      <c r="C1221" s="39" t="s">
        <v>2879</v>
      </c>
    </row>
    <row r="1222" spans="1:3" x14ac:dyDescent="0.3">
      <c r="A1222" s="39" t="s">
        <v>2375</v>
      </c>
      <c r="B1222" s="39" t="s">
        <v>113</v>
      </c>
      <c r="C1222" s="39" t="s">
        <v>2879</v>
      </c>
    </row>
    <row r="1223" spans="1:3" x14ac:dyDescent="0.3">
      <c r="A1223" s="39" t="s">
        <v>2383</v>
      </c>
      <c r="B1223" s="39" t="s">
        <v>113</v>
      </c>
      <c r="C1223" s="39" t="s">
        <v>2879</v>
      </c>
    </row>
    <row r="1224" spans="1:3" x14ac:dyDescent="0.3">
      <c r="A1224" s="39" t="s">
        <v>2391</v>
      </c>
      <c r="B1224" s="39" t="s">
        <v>113</v>
      </c>
      <c r="C1224" s="39" t="s">
        <v>2879</v>
      </c>
    </row>
    <row r="1225" spans="1:3" x14ac:dyDescent="0.3">
      <c r="A1225" s="39" t="s">
        <v>2393</v>
      </c>
      <c r="B1225" s="39" t="s">
        <v>113</v>
      </c>
      <c r="C1225" s="39" t="s">
        <v>2879</v>
      </c>
    </row>
    <row r="1226" spans="1:3" x14ac:dyDescent="0.3">
      <c r="A1226" s="39" t="s">
        <v>2394</v>
      </c>
      <c r="B1226" s="39" t="s">
        <v>113</v>
      </c>
      <c r="C1226" s="39" t="s">
        <v>2879</v>
      </c>
    </row>
    <row r="1227" spans="1:3" x14ac:dyDescent="0.3">
      <c r="A1227" s="39" t="s">
        <v>2399</v>
      </c>
      <c r="B1227" s="39" t="s">
        <v>113</v>
      </c>
      <c r="C1227" s="39" t="s">
        <v>2879</v>
      </c>
    </row>
    <row r="1228" spans="1:3" x14ac:dyDescent="0.3">
      <c r="A1228" s="39" t="s">
        <v>1958</v>
      </c>
      <c r="B1228" s="39" t="s">
        <v>113</v>
      </c>
      <c r="C1228" s="39" t="s">
        <v>2879</v>
      </c>
    </row>
    <row r="1229" spans="1:3" x14ac:dyDescent="0.3">
      <c r="A1229" s="39" t="s">
        <v>1960</v>
      </c>
      <c r="B1229" s="39" t="s">
        <v>113</v>
      </c>
      <c r="C1229" s="39" t="s">
        <v>2879</v>
      </c>
    </row>
    <row r="1230" spans="1:3" x14ac:dyDescent="0.3">
      <c r="A1230" s="39" t="s">
        <v>1992</v>
      </c>
      <c r="B1230" s="39" t="s">
        <v>113</v>
      </c>
      <c r="C1230" s="39" t="s">
        <v>2879</v>
      </c>
    </row>
    <row r="1231" spans="1:3" x14ac:dyDescent="0.3">
      <c r="A1231" s="39" t="s">
        <v>1993</v>
      </c>
      <c r="B1231" s="39" t="s">
        <v>113</v>
      </c>
      <c r="C1231" s="39" t="s">
        <v>2879</v>
      </c>
    </row>
    <row r="1232" spans="1:3" x14ac:dyDescent="0.3">
      <c r="A1232" s="39" t="s">
        <v>1994</v>
      </c>
      <c r="B1232" s="39" t="s">
        <v>113</v>
      </c>
      <c r="C1232" s="39" t="s">
        <v>2879</v>
      </c>
    </row>
    <row r="1233" spans="1:3" x14ac:dyDescent="0.3">
      <c r="A1233" s="39" t="s">
        <v>2052</v>
      </c>
      <c r="B1233" s="39" t="s">
        <v>113</v>
      </c>
      <c r="C1233" s="39" t="s">
        <v>2879</v>
      </c>
    </row>
    <row r="1234" spans="1:3" x14ac:dyDescent="0.3">
      <c r="A1234" s="39" t="s">
        <v>2054</v>
      </c>
      <c r="B1234" s="39" t="s">
        <v>113</v>
      </c>
      <c r="C1234" s="39" t="s">
        <v>2879</v>
      </c>
    </row>
    <row r="1235" spans="1:3" x14ac:dyDescent="0.3">
      <c r="A1235" s="39" t="s">
        <v>2139</v>
      </c>
      <c r="B1235" s="39" t="s">
        <v>113</v>
      </c>
      <c r="C1235" s="39" t="s">
        <v>2879</v>
      </c>
    </row>
    <row r="1236" spans="1:3" x14ac:dyDescent="0.3">
      <c r="A1236" s="39" t="s">
        <v>2141</v>
      </c>
      <c r="B1236" s="39" t="s">
        <v>113</v>
      </c>
      <c r="C1236" s="39" t="s">
        <v>2879</v>
      </c>
    </row>
    <row r="1237" spans="1:3" x14ac:dyDescent="0.3">
      <c r="A1237" s="39" t="s">
        <v>2143</v>
      </c>
      <c r="B1237" s="39" t="s">
        <v>113</v>
      </c>
      <c r="C1237" s="39" t="s">
        <v>2879</v>
      </c>
    </row>
    <row r="1238" spans="1:3" x14ac:dyDescent="0.3">
      <c r="A1238" s="39" t="s">
        <v>2172</v>
      </c>
      <c r="B1238" s="39" t="s">
        <v>113</v>
      </c>
      <c r="C1238" s="39" t="s">
        <v>2879</v>
      </c>
    </row>
    <row r="1239" spans="1:3" x14ac:dyDescent="0.3">
      <c r="A1239" s="39" t="s">
        <v>2174</v>
      </c>
      <c r="B1239" s="39" t="s">
        <v>113</v>
      </c>
      <c r="C1239" s="39" t="s">
        <v>2879</v>
      </c>
    </row>
    <row r="1240" spans="1:3" x14ac:dyDescent="0.3">
      <c r="A1240" s="39" t="s">
        <v>2182</v>
      </c>
      <c r="B1240" s="39" t="s">
        <v>113</v>
      </c>
      <c r="C1240" s="39" t="s">
        <v>2879</v>
      </c>
    </row>
    <row r="1241" spans="1:3" x14ac:dyDescent="0.3">
      <c r="A1241" s="39" t="s">
        <v>2248</v>
      </c>
      <c r="B1241" s="39" t="s">
        <v>113</v>
      </c>
      <c r="C1241" s="39" t="s">
        <v>2879</v>
      </c>
    </row>
    <row r="1242" spans="1:3" x14ac:dyDescent="0.3">
      <c r="A1242" s="39" t="s">
        <v>2250</v>
      </c>
      <c r="B1242" s="39" t="s">
        <v>113</v>
      </c>
      <c r="C1242" s="39" t="s">
        <v>2879</v>
      </c>
    </row>
    <row r="1243" spans="1:3" x14ac:dyDescent="0.3">
      <c r="A1243" s="39" t="s">
        <v>2252</v>
      </c>
      <c r="B1243" s="39" t="s">
        <v>113</v>
      </c>
      <c r="C1243" s="39" t="s">
        <v>2879</v>
      </c>
    </row>
    <row r="1244" spans="1:3" x14ac:dyDescent="0.3">
      <c r="A1244" s="39" t="s">
        <v>2281</v>
      </c>
      <c r="B1244" s="39" t="s">
        <v>113</v>
      </c>
      <c r="C1244" s="39" t="s">
        <v>2879</v>
      </c>
    </row>
    <row r="1245" spans="1:3" x14ac:dyDescent="0.3">
      <c r="A1245" s="39" t="s">
        <v>2283</v>
      </c>
      <c r="B1245" s="39" t="s">
        <v>113</v>
      </c>
      <c r="C1245" s="39" t="s">
        <v>2879</v>
      </c>
    </row>
    <row r="1246" spans="1:3" x14ac:dyDescent="0.3">
      <c r="A1246" s="39" t="s">
        <v>2291</v>
      </c>
      <c r="B1246" s="39" t="s">
        <v>113</v>
      </c>
      <c r="C1246" s="39" t="s">
        <v>2879</v>
      </c>
    </row>
    <row r="1247" spans="1:3" x14ac:dyDescent="0.3">
      <c r="A1247" s="39" t="s">
        <v>2442</v>
      </c>
      <c r="B1247" s="39" t="s">
        <v>113</v>
      </c>
      <c r="C1247" s="39" t="s">
        <v>2879</v>
      </c>
    </row>
    <row r="1248" spans="1:3" x14ac:dyDescent="0.3">
      <c r="A1248" s="39" t="s">
        <v>2443</v>
      </c>
      <c r="B1248" s="39" t="s">
        <v>113</v>
      </c>
      <c r="C1248" s="39" t="s">
        <v>2879</v>
      </c>
    </row>
    <row r="1249" spans="1:3" x14ac:dyDescent="0.3">
      <c r="A1249" s="39" t="s">
        <v>1964</v>
      </c>
      <c r="B1249" s="39" t="s">
        <v>2759</v>
      </c>
      <c r="C1249" s="39" t="s">
        <v>2881</v>
      </c>
    </row>
    <row r="1250" spans="1:3" x14ac:dyDescent="0.3">
      <c r="A1250" s="39" t="s">
        <v>1965</v>
      </c>
      <c r="B1250" s="39" t="s">
        <v>2759</v>
      </c>
      <c r="C1250" s="39" t="s">
        <v>2881</v>
      </c>
    </row>
    <row r="1251" spans="1:3" x14ac:dyDescent="0.3">
      <c r="A1251" s="39" t="s">
        <v>1983</v>
      </c>
      <c r="B1251" s="39" t="s">
        <v>2759</v>
      </c>
      <c r="C1251" s="39" t="s">
        <v>2881</v>
      </c>
    </row>
    <row r="1252" spans="1:3" x14ac:dyDescent="0.3">
      <c r="A1252" s="39" t="s">
        <v>1984</v>
      </c>
      <c r="B1252" s="39" t="s">
        <v>2759</v>
      </c>
      <c r="C1252" s="39" t="s">
        <v>2881</v>
      </c>
    </row>
    <row r="1253" spans="1:3" x14ac:dyDescent="0.3">
      <c r="A1253" s="39" t="s">
        <v>1986</v>
      </c>
      <c r="B1253" s="39" t="s">
        <v>2759</v>
      </c>
      <c r="C1253" s="39" t="s">
        <v>2881</v>
      </c>
    </row>
    <row r="1254" spans="1:3" x14ac:dyDescent="0.3">
      <c r="A1254" s="39" t="s">
        <v>1988</v>
      </c>
      <c r="B1254" s="39" t="s">
        <v>2759</v>
      </c>
      <c r="C1254" s="39" t="s">
        <v>2881</v>
      </c>
    </row>
    <row r="1255" spans="1:3" x14ac:dyDescent="0.3">
      <c r="A1255" s="39" t="s">
        <v>1990</v>
      </c>
      <c r="B1255" s="39" t="s">
        <v>2759</v>
      </c>
      <c r="C1255" s="39" t="s">
        <v>2881</v>
      </c>
    </row>
    <row r="1256" spans="1:3" x14ac:dyDescent="0.3">
      <c r="A1256" s="39" t="s">
        <v>1997</v>
      </c>
      <c r="B1256" s="39" t="s">
        <v>2759</v>
      </c>
      <c r="C1256" s="39" t="s">
        <v>2881</v>
      </c>
    </row>
    <row r="1257" spans="1:3" x14ac:dyDescent="0.3">
      <c r="A1257" s="39" t="s">
        <v>1999</v>
      </c>
      <c r="B1257" s="39" t="s">
        <v>2759</v>
      </c>
      <c r="C1257" s="39" t="s">
        <v>2881</v>
      </c>
    </row>
    <row r="1258" spans="1:3" x14ac:dyDescent="0.3">
      <c r="A1258" s="39" t="s">
        <v>2001</v>
      </c>
      <c r="B1258" s="39" t="s">
        <v>2759</v>
      </c>
      <c r="C1258" s="39" t="s">
        <v>2881</v>
      </c>
    </row>
    <row r="1259" spans="1:3" x14ac:dyDescent="0.3">
      <c r="A1259" s="39" t="s">
        <v>2003</v>
      </c>
      <c r="B1259" s="39" t="s">
        <v>2759</v>
      </c>
      <c r="C1259" s="39" t="s">
        <v>2881</v>
      </c>
    </row>
    <row r="1260" spans="1:3" x14ac:dyDescent="0.3">
      <c r="A1260" s="39" t="s">
        <v>2005</v>
      </c>
      <c r="B1260" s="39" t="s">
        <v>2759</v>
      </c>
      <c r="C1260" s="39" t="s">
        <v>2881</v>
      </c>
    </row>
    <row r="1261" spans="1:3" x14ac:dyDescent="0.3">
      <c r="A1261" s="39" t="s">
        <v>2007</v>
      </c>
      <c r="B1261" s="39" t="s">
        <v>2759</v>
      </c>
      <c r="C1261" s="39" t="s">
        <v>2881</v>
      </c>
    </row>
    <row r="1262" spans="1:3" x14ac:dyDescent="0.3">
      <c r="A1262" s="39" t="s">
        <v>2009</v>
      </c>
      <c r="B1262" s="39" t="s">
        <v>2759</v>
      </c>
      <c r="C1262" s="39" t="s">
        <v>2881</v>
      </c>
    </row>
    <row r="1263" spans="1:3" x14ac:dyDescent="0.3">
      <c r="A1263" s="39" t="s">
        <v>2010</v>
      </c>
      <c r="B1263" s="39" t="s">
        <v>2759</v>
      </c>
      <c r="C1263" s="39" t="s">
        <v>2881</v>
      </c>
    </row>
    <row r="1264" spans="1:3" x14ac:dyDescent="0.3">
      <c r="A1264" s="39" t="s">
        <v>2012</v>
      </c>
      <c r="B1264" s="39" t="s">
        <v>2759</v>
      </c>
      <c r="C1264" s="39" t="s">
        <v>2881</v>
      </c>
    </row>
    <row r="1265" spans="1:3" x14ac:dyDescent="0.3">
      <c r="A1265" s="39" t="s">
        <v>2014</v>
      </c>
      <c r="B1265" s="39" t="s">
        <v>2759</v>
      </c>
      <c r="C1265" s="39" t="s">
        <v>2881</v>
      </c>
    </row>
    <row r="1266" spans="1:3" x14ac:dyDescent="0.3">
      <c r="A1266" s="39" t="s">
        <v>2015</v>
      </c>
      <c r="B1266" s="39" t="s">
        <v>2759</v>
      </c>
      <c r="C1266" s="39" t="s">
        <v>2881</v>
      </c>
    </row>
    <row r="1267" spans="1:3" x14ac:dyDescent="0.3">
      <c r="A1267" s="39" t="s">
        <v>2029</v>
      </c>
      <c r="B1267" s="39" t="s">
        <v>2759</v>
      </c>
      <c r="C1267" s="39" t="s">
        <v>2881</v>
      </c>
    </row>
    <row r="1268" spans="1:3" x14ac:dyDescent="0.3">
      <c r="A1268" s="39" t="s">
        <v>2031</v>
      </c>
      <c r="B1268" s="39" t="s">
        <v>2759</v>
      </c>
      <c r="C1268" s="39" t="s">
        <v>2881</v>
      </c>
    </row>
    <row r="1269" spans="1:3" x14ac:dyDescent="0.3">
      <c r="A1269" s="39" t="s">
        <v>2057</v>
      </c>
      <c r="B1269" s="39" t="s">
        <v>2759</v>
      </c>
      <c r="C1269" s="39" t="s">
        <v>2881</v>
      </c>
    </row>
    <row r="1270" spans="1:3" x14ac:dyDescent="0.3">
      <c r="A1270" s="39" t="s">
        <v>2058</v>
      </c>
      <c r="B1270" s="39" t="s">
        <v>2759</v>
      </c>
      <c r="C1270" s="39" t="s">
        <v>2881</v>
      </c>
    </row>
    <row r="1271" spans="1:3" x14ac:dyDescent="0.3">
      <c r="A1271" s="39" t="s">
        <v>2080</v>
      </c>
      <c r="B1271" s="39" t="s">
        <v>2759</v>
      </c>
      <c r="C1271" s="39" t="s">
        <v>2881</v>
      </c>
    </row>
    <row r="1272" spans="1:3" x14ac:dyDescent="0.3">
      <c r="A1272" s="39" t="s">
        <v>2081</v>
      </c>
      <c r="B1272" s="39" t="s">
        <v>2759</v>
      </c>
      <c r="C1272" s="39" t="s">
        <v>2881</v>
      </c>
    </row>
    <row r="1273" spans="1:3" x14ac:dyDescent="0.3">
      <c r="A1273" s="39" t="s">
        <v>2090</v>
      </c>
      <c r="B1273" s="39" t="s">
        <v>2759</v>
      </c>
      <c r="C1273" s="39" t="s">
        <v>2881</v>
      </c>
    </row>
    <row r="1274" spans="1:3" x14ac:dyDescent="0.3">
      <c r="A1274" s="39" t="s">
        <v>2091</v>
      </c>
      <c r="B1274" s="39" t="s">
        <v>2759</v>
      </c>
      <c r="C1274" s="39" t="s">
        <v>2881</v>
      </c>
    </row>
    <row r="1275" spans="1:3" x14ac:dyDescent="0.3">
      <c r="A1275" s="39" t="s">
        <v>2138</v>
      </c>
      <c r="B1275" s="39" t="s">
        <v>2759</v>
      </c>
      <c r="C1275" s="39" t="s">
        <v>2881</v>
      </c>
    </row>
    <row r="1276" spans="1:3" x14ac:dyDescent="0.3">
      <c r="A1276" s="39" t="s">
        <v>2145</v>
      </c>
      <c r="B1276" s="39" t="s">
        <v>2759</v>
      </c>
      <c r="C1276" s="39" t="s">
        <v>2881</v>
      </c>
    </row>
    <row r="1277" spans="1:3" x14ac:dyDescent="0.3">
      <c r="A1277" s="39" t="s">
        <v>2146</v>
      </c>
      <c r="B1277" s="39" t="s">
        <v>2759</v>
      </c>
      <c r="C1277" s="39" t="s">
        <v>2881</v>
      </c>
    </row>
    <row r="1278" spans="1:3" x14ac:dyDescent="0.3">
      <c r="A1278" s="39" t="s">
        <v>2147</v>
      </c>
      <c r="B1278" s="39" t="s">
        <v>2759</v>
      </c>
      <c r="C1278" s="39" t="s">
        <v>2881</v>
      </c>
    </row>
    <row r="1279" spans="1:3" x14ac:dyDescent="0.3">
      <c r="A1279" s="39" t="s">
        <v>2152</v>
      </c>
      <c r="B1279" s="39" t="s">
        <v>2759</v>
      </c>
      <c r="C1279" s="39" t="s">
        <v>2881</v>
      </c>
    </row>
    <row r="1280" spans="1:3" x14ac:dyDescent="0.3">
      <c r="A1280" s="39" t="s">
        <v>2171</v>
      </c>
      <c r="B1280" s="39" t="s">
        <v>2759</v>
      </c>
      <c r="C1280" s="39" t="s">
        <v>2881</v>
      </c>
    </row>
    <row r="1281" spans="1:3" x14ac:dyDescent="0.3">
      <c r="A1281" s="39" t="s">
        <v>2179</v>
      </c>
      <c r="B1281" s="39" t="s">
        <v>2759</v>
      </c>
      <c r="C1281" s="39" t="s">
        <v>2881</v>
      </c>
    </row>
    <row r="1282" spans="1:3" x14ac:dyDescent="0.3">
      <c r="A1282" s="39" t="s">
        <v>2181</v>
      </c>
      <c r="B1282" s="39" t="s">
        <v>2759</v>
      </c>
      <c r="C1282" s="39" t="s">
        <v>2881</v>
      </c>
    </row>
    <row r="1283" spans="1:3" x14ac:dyDescent="0.3">
      <c r="A1283" s="39" t="s">
        <v>2183</v>
      </c>
      <c r="B1283" s="39" t="s">
        <v>2759</v>
      </c>
      <c r="C1283" s="39" t="s">
        <v>2881</v>
      </c>
    </row>
    <row r="1284" spans="1:3" x14ac:dyDescent="0.3">
      <c r="A1284" s="39" t="s">
        <v>2186</v>
      </c>
      <c r="B1284" s="39" t="s">
        <v>2759</v>
      </c>
      <c r="C1284" s="39" t="s">
        <v>2881</v>
      </c>
    </row>
    <row r="1285" spans="1:3" x14ac:dyDescent="0.3">
      <c r="A1285" s="39" t="s">
        <v>2188</v>
      </c>
      <c r="B1285" s="39" t="s">
        <v>2759</v>
      </c>
      <c r="C1285" s="39" t="s">
        <v>2881</v>
      </c>
    </row>
    <row r="1286" spans="1:3" x14ac:dyDescent="0.3">
      <c r="A1286" s="39" t="s">
        <v>2190</v>
      </c>
      <c r="B1286" s="39" t="s">
        <v>2759</v>
      </c>
      <c r="C1286" s="39" t="s">
        <v>2881</v>
      </c>
    </row>
    <row r="1287" spans="1:3" x14ac:dyDescent="0.3">
      <c r="A1287" s="39" t="s">
        <v>2192</v>
      </c>
      <c r="B1287" s="39" t="s">
        <v>2759</v>
      </c>
      <c r="C1287" s="39" t="s">
        <v>2881</v>
      </c>
    </row>
    <row r="1288" spans="1:3" x14ac:dyDescent="0.3">
      <c r="A1288" s="39" t="s">
        <v>2193</v>
      </c>
      <c r="B1288" s="39" t="s">
        <v>2759</v>
      </c>
      <c r="C1288" s="39" t="s">
        <v>2881</v>
      </c>
    </row>
    <row r="1289" spans="1:3" x14ac:dyDescent="0.3">
      <c r="A1289" s="39" t="s">
        <v>2196</v>
      </c>
      <c r="B1289" s="39" t="s">
        <v>2759</v>
      </c>
      <c r="C1289" s="39" t="s">
        <v>2881</v>
      </c>
    </row>
    <row r="1290" spans="1:3" x14ac:dyDescent="0.3">
      <c r="A1290" s="39" t="s">
        <v>2199</v>
      </c>
      <c r="B1290" s="39" t="s">
        <v>2759</v>
      </c>
      <c r="C1290" s="39" t="s">
        <v>2881</v>
      </c>
    </row>
    <row r="1291" spans="1:3" x14ac:dyDescent="0.3">
      <c r="A1291" s="39" t="s">
        <v>2202</v>
      </c>
      <c r="B1291" s="39" t="s">
        <v>2759</v>
      </c>
      <c r="C1291" s="39" t="s">
        <v>2881</v>
      </c>
    </row>
    <row r="1292" spans="1:3" x14ac:dyDescent="0.3">
      <c r="A1292" s="39" t="s">
        <v>2247</v>
      </c>
      <c r="B1292" s="39" t="s">
        <v>2759</v>
      </c>
      <c r="C1292" s="39" t="s">
        <v>2881</v>
      </c>
    </row>
    <row r="1293" spans="1:3" x14ac:dyDescent="0.3">
      <c r="A1293" s="39" t="s">
        <v>2254</v>
      </c>
      <c r="B1293" s="39" t="s">
        <v>2759</v>
      </c>
      <c r="C1293" s="39" t="s">
        <v>2881</v>
      </c>
    </row>
    <row r="1294" spans="1:3" x14ac:dyDescent="0.3">
      <c r="A1294" s="39" t="s">
        <v>2255</v>
      </c>
      <c r="B1294" s="39" t="s">
        <v>2759</v>
      </c>
      <c r="C1294" s="39" t="s">
        <v>2881</v>
      </c>
    </row>
    <row r="1295" spans="1:3" x14ac:dyDescent="0.3">
      <c r="A1295" s="39" t="s">
        <v>2256</v>
      </c>
      <c r="B1295" s="39" t="s">
        <v>2759</v>
      </c>
      <c r="C1295" s="39" t="s">
        <v>2881</v>
      </c>
    </row>
    <row r="1296" spans="1:3" x14ac:dyDescent="0.3">
      <c r="A1296" s="39" t="s">
        <v>2261</v>
      </c>
      <c r="B1296" s="39" t="s">
        <v>2759</v>
      </c>
      <c r="C1296" s="39" t="s">
        <v>2881</v>
      </c>
    </row>
    <row r="1297" spans="1:3" x14ac:dyDescent="0.3">
      <c r="A1297" s="39" t="s">
        <v>2280</v>
      </c>
      <c r="B1297" s="39" t="s">
        <v>2759</v>
      </c>
      <c r="C1297" s="39" t="s">
        <v>2881</v>
      </c>
    </row>
    <row r="1298" spans="1:3" x14ac:dyDescent="0.3">
      <c r="A1298" s="39" t="s">
        <v>2288</v>
      </c>
      <c r="B1298" s="39" t="s">
        <v>2759</v>
      </c>
      <c r="C1298" s="39" t="s">
        <v>2881</v>
      </c>
    </row>
    <row r="1299" spans="1:3" x14ac:dyDescent="0.3">
      <c r="A1299" s="39" t="s">
        <v>2290</v>
      </c>
      <c r="B1299" s="39" t="s">
        <v>2759</v>
      </c>
      <c r="C1299" s="39" t="s">
        <v>2881</v>
      </c>
    </row>
    <row r="1300" spans="1:3" x14ac:dyDescent="0.3">
      <c r="A1300" s="39" t="s">
        <v>2292</v>
      </c>
      <c r="B1300" s="39" t="s">
        <v>2759</v>
      </c>
      <c r="C1300" s="39" t="s">
        <v>2881</v>
      </c>
    </row>
    <row r="1301" spans="1:3" x14ac:dyDescent="0.3">
      <c r="A1301" s="39" t="s">
        <v>2295</v>
      </c>
      <c r="B1301" s="39" t="s">
        <v>2759</v>
      </c>
      <c r="C1301" s="39" t="s">
        <v>2881</v>
      </c>
    </row>
    <row r="1302" spans="1:3" x14ac:dyDescent="0.3">
      <c r="A1302" s="39" t="s">
        <v>2297</v>
      </c>
      <c r="B1302" s="39" t="s">
        <v>2759</v>
      </c>
      <c r="C1302" s="39" t="s">
        <v>2881</v>
      </c>
    </row>
    <row r="1303" spans="1:3" x14ac:dyDescent="0.3">
      <c r="A1303" s="39" t="s">
        <v>2299</v>
      </c>
      <c r="B1303" s="39" t="s">
        <v>2759</v>
      </c>
      <c r="C1303" s="39" t="s">
        <v>2881</v>
      </c>
    </row>
    <row r="1304" spans="1:3" x14ac:dyDescent="0.3">
      <c r="A1304" s="39" t="s">
        <v>2301</v>
      </c>
      <c r="B1304" s="39" t="s">
        <v>2759</v>
      </c>
      <c r="C1304" s="39" t="s">
        <v>2881</v>
      </c>
    </row>
    <row r="1305" spans="1:3" x14ac:dyDescent="0.3">
      <c r="A1305" s="39" t="s">
        <v>2302</v>
      </c>
      <c r="B1305" s="39" t="s">
        <v>2759</v>
      </c>
      <c r="C1305" s="39" t="s">
        <v>2881</v>
      </c>
    </row>
    <row r="1306" spans="1:3" x14ac:dyDescent="0.3">
      <c r="A1306" s="39" t="s">
        <v>2305</v>
      </c>
      <c r="B1306" s="39" t="s">
        <v>2759</v>
      </c>
      <c r="C1306" s="39" t="s">
        <v>2881</v>
      </c>
    </row>
    <row r="1307" spans="1:3" x14ac:dyDescent="0.3">
      <c r="A1307" s="39" t="s">
        <v>2315</v>
      </c>
      <c r="B1307" s="39" t="s">
        <v>2759</v>
      </c>
      <c r="C1307" s="39" t="s">
        <v>2881</v>
      </c>
    </row>
    <row r="1308" spans="1:3" x14ac:dyDescent="0.3">
      <c r="A1308" s="39" t="s">
        <v>2318</v>
      </c>
      <c r="B1308" s="39" t="s">
        <v>2759</v>
      </c>
      <c r="C1308" s="39" t="s">
        <v>2881</v>
      </c>
    </row>
    <row r="1309" spans="1:3" x14ac:dyDescent="0.3">
      <c r="A1309" s="39" t="s">
        <v>2355</v>
      </c>
      <c r="B1309" s="39" t="s">
        <v>2759</v>
      </c>
      <c r="C1309" s="39" t="s">
        <v>2881</v>
      </c>
    </row>
    <row r="1310" spans="1:3" x14ac:dyDescent="0.3">
      <c r="A1310" s="39" t="s">
        <v>2356</v>
      </c>
      <c r="B1310" s="39" t="s">
        <v>2759</v>
      </c>
      <c r="C1310" s="39" t="s">
        <v>2881</v>
      </c>
    </row>
    <row r="1311" spans="1:3" x14ac:dyDescent="0.3">
      <c r="A1311" s="39" t="s">
        <v>2364</v>
      </c>
      <c r="B1311" s="39" t="s">
        <v>2759</v>
      </c>
      <c r="C1311" s="39" t="s">
        <v>2881</v>
      </c>
    </row>
    <row r="1312" spans="1:3" x14ac:dyDescent="0.3">
      <c r="A1312" s="39" t="s">
        <v>2371</v>
      </c>
      <c r="B1312" s="39" t="s">
        <v>2759</v>
      </c>
      <c r="C1312" s="39" t="s">
        <v>2881</v>
      </c>
    </row>
    <row r="1313" spans="1:3" x14ac:dyDescent="0.3">
      <c r="A1313" s="39" t="s">
        <v>2382</v>
      </c>
      <c r="B1313" s="39" t="s">
        <v>2759</v>
      </c>
      <c r="C1313" s="39" t="s">
        <v>2881</v>
      </c>
    </row>
    <row r="1314" spans="1:3" x14ac:dyDescent="0.3">
      <c r="A1314" s="39" t="s">
        <v>2390</v>
      </c>
      <c r="B1314" s="39" t="s">
        <v>2759</v>
      </c>
      <c r="C1314" s="39" t="s">
        <v>2881</v>
      </c>
    </row>
    <row r="1315" spans="1:3" x14ac:dyDescent="0.3">
      <c r="A1315" s="39" t="s">
        <v>2401</v>
      </c>
      <c r="B1315" s="39" t="s">
        <v>2759</v>
      </c>
      <c r="C1315" s="39" t="s">
        <v>2881</v>
      </c>
    </row>
    <row r="1316" spans="1:3" x14ac:dyDescent="0.3">
      <c r="A1316" s="39" t="s">
        <v>2402</v>
      </c>
      <c r="B1316" s="39" t="s">
        <v>2759</v>
      </c>
      <c r="C1316" s="39" t="s">
        <v>2881</v>
      </c>
    </row>
    <row r="1317" spans="1:3" x14ac:dyDescent="0.3">
      <c r="A1317" s="39" t="s">
        <v>1980</v>
      </c>
      <c r="B1317" s="39" t="s">
        <v>2758</v>
      </c>
      <c r="C1317" s="39" t="s">
        <v>2878</v>
      </c>
    </row>
    <row r="1318" spans="1:3" x14ac:dyDescent="0.3">
      <c r="A1318" s="39" t="s">
        <v>2068</v>
      </c>
      <c r="B1318" s="39" t="s">
        <v>2758</v>
      </c>
      <c r="C1318" s="39" t="s">
        <v>2878</v>
      </c>
    </row>
    <row r="1319" spans="1:3" x14ac:dyDescent="0.3">
      <c r="A1319" s="39" t="s">
        <v>2105</v>
      </c>
      <c r="B1319" s="39" t="s">
        <v>2758</v>
      </c>
      <c r="C1319" s="39" t="s">
        <v>2878</v>
      </c>
    </row>
    <row r="1320" spans="1:3" x14ac:dyDescent="0.3">
      <c r="A1320" s="39" t="s">
        <v>2107</v>
      </c>
      <c r="B1320" s="39" t="s">
        <v>2758</v>
      </c>
      <c r="C1320" s="39" t="s">
        <v>2878</v>
      </c>
    </row>
    <row r="1321" spans="1:3" x14ac:dyDescent="0.3">
      <c r="A1321" s="39" t="s">
        <v>2109</v>
      </c>
      <c r="B1321" s="39" t="s">
        <v>2758</v>
      </c>
      <c r="C1321" s="39" t="s">
        <v>2878</v>
      </c>
    </row>
    <row r="1322" spans="1:3" x14ac:dyDescent="0.3">
      <c r="A1322" s="39" t="s">
        <v>2113</v>
      </c>
      <c r="B1322" s="39" t="s">
        <v>2758</v>
      </c>
      <c r="C1322" s="39" t="s">
        <v>2878</v>
      </c>
    </row>
    <row r="1323" spans="1:3" x14ac:dyDescent="0.3">
      <c r="A1323" s="39" t="s">
        <v>2115</v>
      </c>
      <c r="B1323" s="39" t="s">
        <v>2758</v>
      </c>
      <c r="C1323" s="39" t="s">
        <v>2878</v>
      </c>
    </row>
    <row r="1324" spans="1:3" x14ac:dyDescent="0.3">
      <c r="A1324" s="39" t="s">
        <v>2126</v>
      </c>
      <c r="B1324" s="39" t="s">
        <v>2758</v>
      </c>
      <c r="C1324" s="39" t="s">
        <v>2878</v>
      </c>
    </row>
    <row r="1325" spans="1:3" x14ac:dyDescent="0.3">
      <c r="A1325" s="39" t="s">
        <v>2159</v>
      </c>
      <c r="B1325" s="39" t="s">
        <v>2758</v>
      </c>
      <c r="C1325" s="39" t="s">
        <v>2878</v>
      </c>
    </row>
    <row r="1326" spans="1:3" x14ac:dyDescent="0.3">
      <c r="A1326" s="39" t="s">
        <v>2161</v>
      </c>
      <c r="B1326" s="39" t="s">
        <v>2758</v>
      </c>
      <c r="C1326" s="39" t="s">
        <v>2878</v>
      </c>
    </row>
    <row r="1327" spans="1:3" x14ac:dyDescent="0.3">
      <c r="A1327" s="39" t="s">
        <v>2163</v>
      </c>
      <c r="B1327" s="39" t="s">
        <v>2758</v>
      </c>
      <c r="C1327" s="39" t="s">
        <v>2878</v>
      </c>
    </row>
    <row r="1328" spans="1:3" x14ac:dyDescent="0.3">
      <c r="A1328" s="39" t="s">
        <v>2165</v>
      </c>
      <c r="B1328" s="39" t="s">
        <v>2758</v>
      </c>
      <c r="C1328" s="39" t="s">
        <v>2878</v>
      </c>
    </row>
    <row r="1329" spans="1:3" x14ac:dyDescent="0.3">
      <c r="A1329" s="39" t="s">
        <v>2167</v>
      </c>
      <c r="B1329" s="39" t="s">
        <v>2758</v>
      </c>
      <c r="C1329" s="39" t="s">
        <v>2878</v>
      </c>
    </row>
    <row r="1330" spans="1:3" x14ac:dyDescent="0.3">
      <c r="A1330" s="39" t="s">
        <v>2176</v>
      </c>
      <c r="B1330" s="39" t="s">
        <v>2758</v>
      </c>
      <c r="C1330" s="39" t="s">
        <v>2878</v>
      </c>
    </row>
    <row r="1331" spans="1:3" x14ac:dyDescent="0.3">
      <c r="A1331" s="39" t="s">
        <v>2214</v>
      </c>
      <c r="B1331" s="39" t="s">
        <v>2758</v>
      </c>
      <c r="C1331" s="39" t="s">
        <v>2878</v>
      </c>
    </row>
    <row r="1332" spans="1:3" x14ac:dyDescent="0.3">
      <c r="A1332" s="39" t="s">
        <v>2216</v>
      </c>
      <c r="B1332" s="39" t="s">
        <v>2758</v>
      </c>
      <c r="C1332" s="39" t="s">
        <v>2878</v>
      </c>
    </row>
    <row r="1333" spans="1:3" x14ac:dyDescent="0.3">
      <c r="A1333" s="39" t="s">
        <v>2218</v>
      </c>
      <c r="B1333" s="39" t="s">
        <v>2758</v>
      </c>
      <c r="C1333" s="39" t="s">
        <v>2878</v>
      </c>
    </row>
    <row r="1334" spans="1:3" x14ac:dyDescent="0.3">
      <c r="A1334" s="39" t="s">
        <v>2220</v>
      </c>
      <c r="B1334" s="39" t="s">
        <v>2758</v>
      </c>
      <c r="C1334" s="39" t="s">
        <v>2878</v>
      </c>
    </row>
    <row r="1335" spans="1:3" x14ac:dyDescent="0.3">
      <c r="A1335" s="39" t="s">
        <v>2224</v>
      </c>
      <c r="B1335" s="39" t="s">
        <v>2758</v>
      </c>
      <c r="C1335" s="39" t="s">
        <v>2878</v>
      </c>
    </row>
    <row r="1336" spans="1:3" x14ac:dyDescent="0.3">
      <c r="A1336" s="39" t="s">
        <v>2235</v>
      </c>
      <c r="B1336" s="39" t="s">
        <v>2758</v>
      </c>
      <c r="C1336" s="39" t="s">
        <v>2878</v>
      </c>
    </row>
    <row r="1337" spans="1:3" x14ac:dyDescent="0.3">
      <c r="A1337" s="39" t="s">
        <v>2268</v>
      </c>
      <c r="B1337" s="39" t="s">
        <v>2758</v>
      </c>
      <c r="C1337" s="39" t="s">
        <v>2878</v>
      </c>
    </row>
    <row r="1338" spans="1:3" x14ac:dyDescent="0.3">
      <c r="A1338" s="39" t="s">
        <v>2270</v>
      </c>
      <c r="B1338" s="39" t="s">
        <v>2758</v>
      </c>
      <c r="C1338" s="39" t="s">
        <v>2878</v>
      </c>
    </row>
    <row r="1339" spans="1:3" x14ac:dyDescent="0.3">
      <c r="A1339" s="39" t="s">
        <v>2272</v>
      </c>
      <c r="B1339" s="39" t="s">
        <v>2758</v>
      </c>
      <c r="C1339" s="39" t="s">
        <v>2878</v>
      </c>
    </row>
    <row r="1340" spans="1:3" x14ac:dyDescent="0.3">
      <c r="A1340" s="39" t="s">
        <v>2274</v>
      </c>
      <c r="B1340" s="39" t="s">
        <v>2758</v>
      </c>
      <c r="C1340" s="39" t="s">
        <v>2878</v>
      </c>
    </row>
    <row r="1341" spans="1:3" x14ac:dyDescent="0.3">
      <c r="A1341" s="39" t="s">
        <v>2276</v>
      </c>
      <c r="B1341" s="39" t="s">
        <v>2758</v>
      </c>
      <c r="C1341" s="39" t="s">
        <v>2878</v>
      </c>
    </row>
    <row r="1342" spans="1:3" x14ac:dyDescent="0.3">
      <c r="A1342" s="39" t="s">
        <v>2285</v>
      </c>
      <c r="B1342" s="39" t="s">
        <v>2758</v>
      </c>
      <c r="C1342" s="39" t="s">
        <v>2878</v>
      </c>
    </row>
    <row r="1343" spans="1:3" x14ac:dyDescent="0.3">
      <c r="A1343" s="39" t="s">
        <v>1996</v>
      </c>
      <c r="B1343" s="39" t="s">
        <v>2771</v>
      </c>
      <c r="C1343" s="39" t="s">
        <v>2892</v>
      </c>
    </row>
    <row r="1344" spans="1:3" x14ac:dyDescent="0.3">
      <c r="A1344" s="39" t="s">
        <v>2194</v>
      </c>
      <c r="B1344" s="39" t="s">
        <v>2771</v>
      </c>
      <c r="C1344" s="39" t="s">
        <v>2892</v>
      </c>
    </row>
    <row r="1345" spans="1:3" x14ac:dyDescent="0.3">
      <c r="A1345" s="39" t="s">
        <v>2197</v>
      </c>
      <c r="B1345" s="39" t="s">
        <v>2771</v>
      </c>
      <c r="C1345" s="39" t="s">
        <v>2892</v>
      </c>
    </row>
    <row r="1346" spans="1:3" x14ac:dyDescent="0.3">
      <c r="A1346" s="39" t="s">
        <v>2200</v>
      </c>
      <c r="B1346" s="39" t="s">
        <v>2771</v>
      </c>
      <c r="C1346" s="39" t="s">
        <v>2892</v>
      </c>
    </row>
    <row r="1347" spans="1:3" x14ac:dyDescent="0.3">
      <c r="A1347" s="39" t="s">
        <v>2203</v>
      </c>
      <c r="B1347" s="39" t="s">
        <v>2771</v>
      </c>
      <c r="C1347" s="39" t="s">
        <v>2892</v>
      </c>
    </row>
    <row r="1348" spans="1:3" x14ac:dyDescent="0.3">
      <c r="A1348" s="39" t="s">
        <v>2303</v>
      </c>
      <c r="B1348" s="39" t="s">
        <v>2771</v>
      </c>
      <c r="C1348" s="39" t="s">
        <v>2892</v>
      </c>
    </row>
    <row r="1349" spans="1:3" x14ac:dyDescent="0.3">
      <c r="A1349" s="39" t="s">
        <v>2306</v>
      </c>
      <c r="B1349" s="39" t="s">
        <v>2771</v>
      </c>
      <c r="C1349" s="39" t="s">
        <v>2892</v>
      </c>
    </row>
    <row r="1350" spans="1:3" x14ac:dyDescent="0.3">
      <c r="A1350" s="39" t="s">
        <v>2316</v>
      </c>
      <c r="B1350" s="39" t="s">
        <v>2771</v>
      </c>
      <c r="C1350" s="39" t="s">
        <v>2892</v>
      </c>
    </row>
    <row r="1351" spans="1:3" x14ac:dyDescent="0.3">
      <c r="A1351" s="39" t="s">
        <v>2319</v>
      </c>
      <c r="B1351" s="39" t="s">
        <v>2771</v>
      </c>
      <c r="C1351" s="39" t="s">
        <v>2892</v>
      </c>
    </row>
    <row r="1352" spans="1:3" x14ac:dyDescent="0.3">
      <c r="A1352" s="39" t="s">
        <v>2016</v>
      </c>
      <c r="B1352" s="39" t="s">
        <v>2772</v>
      </c>
      <c r="C1352" s="39" t="s">
        <v>2893</v>
      </c>
    </row>
    <row r="1353" spans="1:3" x14ac:dyDescent="0.3">
      <c r="A1353" s="39" t="s">
        <v>2019</v>
      </c>
      <c r="B1353" s="39" t="s">
        <v>2772</v>
      </c>
      <c r="C1353" s="39" t="s">
        <v>2893</v>
      </c>
    </row>
    <row r="1354" spans="1:3" x14ac:dyDescent="0.3">
      <c r="A1354" s="39" t="s">
        <v>2022</v>
      </c>
      <c r="B1354" s="39" t="s">
        <v>2772</v>
      </c>
      <c r="C1354" s="39" t="s">
        <v>2893</v>
      </c>
    </row>
    <row r="1355" spans="1:3" x14ac:dyDescent="0.3">
      <c r="A1355" s="39" t="s">
        <v>2025</v>
      </c>
      <c r="B1355" s="39" t="s">
        <v>2772</v>
      </c>
      <c r="C1355" s="39" t="s">
        <v>2893</v>
      </c>
    </row>
    <row r="1356" spans="1:3" x14ac:dyDescent="0.3">
      <c r="A1356" s="39" t="s">
        <v>2017</v>
      </c>
      <c r="B1356" s="39" t="s">
        <v>2773</v>
      </c>
      <c r="C1356" s="39" t="s">
        <v>2894</v>
      </c>
    </row>
    <row r="1357" spans="1:3" x14ac:dyDescent="0.3">
      <c r="A1357" s="39" t="s">
        <v>2020</v>
      </c>
      <c r="B1357" s="39" t="s">
        <v>2773</v>
      </c>
      <c r="C1357" s="39" t="s">
        <v>2894</v>
      </c>
    </row>
    <row r="1358" spans="1:3" x14ac:dyDescent="0.3">
      <c r="A1358" s="39" t="s">
        <v>2023</v>
      </c>
      <c r="B1358" s="39" t="s">
        <v>2773</v>
      </c>
      <c r="C1358" s="39" t="s">
        <v>2894</v>
      </c>
    </row>
    <row r="1359" spans="1:3" x14ac:dyDescent="0.3">
      <c r="A1359" s="39" t="s">
        <v>2026</v>
      </c>
      <c r="B1359" s="39" t="s">
        <v>2773</v>
      </c>
      <c r="C1359" s="39" t="s">
        <v>2894</v>
      </c>
    </row>
    <row r="1360" spans="1:3" x14ac:dyDescent="0.3">
      <c r="A1360" s="39" t="s">
        <v>2018</v>
      </c>
      <c r="B1360" s="39" t="s">
        <v>2774</v>
      </c>
      <c r="C1360" s="39" t="s">
        <v>2895</v>
      </c>
    </row>
    <row r="1361" spans="1:3" x14ac:dyDescent="0.3">
      <c r="A1361" s="39" t="s">
        <v>2021</v>
      </c>
      <c r="B1361" s="39" t="s">
        <v>2774</v>
      </c>
      <c r="C1361" s="39" t="s">
        <v>2895</v>
      </c>
    </row>
    <row r="1362" spans="1:3" x14ac:dyDescent="0.3">
      <c r="A1362" s="39" t="s">
        <v>2024</v>
      </c>
      <c r="B1362" s="39" t="s">
        <v>2774</v>
      </c>
      <c r="C1362" s="39" t="s">
        <v>2895</v>
      </c>
    </row>
    <row r="1363" spans="1:3" x14ac:dyDescent="0.3">
      <c r="A1363" s="39" t="s">
        <v>2027</v>
      </c>
      <c r="B1363" s="39" t="s">
        <v>2774</v>
      </c>
      <c r="C1363" s="39" t="s">
        <v>2895</v>
      </c>
    </row>
    <row r="1364" spans="1:3" x14ac:dyDescent="0.3">
      <c r="A1364" s="39" t="s">
        <v>2070</v>
      </c>
      <c r="B1364" s="39" t="s">
        <v>171</v>
      </c>
      <c r="C1364" s="39" t="s">
        <v>2880</v>
      </c>
    </row>
    <row r="1365" spans="1:3" x14ac:dyDescent="0.3">
      <c r="A1365" s="39" t="s">
        <v>2072</v>
      </c>
      <c r="B1365" s="39" t="s">
        <v>171</v>
      </c>
      <c r="C1365" s="39" t="s">
        <v>2880</v>
      </c>
    </row>
    <row r="1366" spans="1:3" x14ac:dyDescent="0.3">
      <c r="A1366" s="39" t="s">
        <v>2076</v>
      </c>
      <c r="B1366" s="39" t="s">
        <v>171</v>
      </c>
      <c r="C1366" s="39" t="s">
        <v>2880</v>
      </c>
    </row>
    <row r="1367" spans="1:3" x14ac:dyDescent="0.3">
      <c r="A1367" s="39" t="s">
        <v>2082</v>
      </c>
      <c r="B1367" s="39" t="s">
        <v>171</v>
      </c>
      <c r="C1367" s="39" t="s">
        <v>2880</v>
      </c>
    </row>
    <row r="1368" spans="1:3" x14ac:dyDescent="0.3">
      <c r="A1368" s="39" t="s">
        <v>2084</v>
      </c>
      <c r="B1368" s="39" t="s">
        <v>171</v>
      </c>
      <c r="C1368" s="39" t="s">
        <v>2880</v>
      </c>
    </row>
    <row r="1369" spans="1:3" x14ac:dyDescent="0.3">
      <c r="A1369" s="39" t="s">
        <v>2094</v>
      </c>
      <c r="B1369" s="39" t="s">
        <v>171</v>
      </c>
      <c r="C1369" s="39" t="s">
        <v>2880</v>
      </c>
    </row>
    <row r="1370" spans="1:3" x14ac:dyDescent="0.3">
      <c r="A1370" s="39" t="s">
        <v>2326</v>
      </c>
      <c r="B1370" s="39" t="s">
        <v>171</v>
      </c>
      <c r="C1370" s="39" t="s">
        <v>2880</v>
      </c>
    </row>
    <row r="1371" spans="1:3" x14ac:dyDescent="0.3">
      <c r="A1371" s="39" t="s">
        <v>2336</v>
      </c>
      <c r="B1371" s="39" t="s">
        <v>171</v>
      </c>
      <c r="C1371" s="39" t="s">
        <v>2880</v>
      </c>
    </row>
    <row r="1372" spans="1:3" x14ac:dyDescent="0.3">
      <c r="A1372" s="39" t="s">
        <v>2341</v>
      </c>
      <c r="B1372" s="39" t="s">
        <v>171</v>
      </c>
      <c r="C1372" s="39" t="s">
        <v>2880</v>
      </c>
    </row>
    <row r="1373" spans="1:3" x14ac:dyDescent="0.3">
      <c r="A1373" s="39" t="s">
        <v>2074</v>
      </c>
      <c r="B1373" s="39" t="s">
        <v>123</v>
      </c>
      <c r="C1373" s="39" t="s">
        <v>292</v>
      </c>
    </row>
    <row r="1374" spans="1:3" x14ac:dyDescent="0.3">
      <c r="A1374" s="39" t="s">
        <v>2092</v>
      </c>
      <c r="B1374" s="39" t="s">
        <v>123</v>
      </c>
      <c r="C1374" s="39" t="s">
        <v>292</v>
      </c>
    </row>
    <row r="1375" spans="1:3" x14ac:dyDescent="0.3">
      <c r="A1375" s="39" t="s">
        <v>2328</v>
      </c>
      <c r="B1375" s="39" t="s">
        <v>123</v>
      </c>
      <c r="C1375" s="39" t="s">
        <v>292</v>
      </c>
    </row>
    <row r="1376" spans="1:3" x14ac:dyDescent="0.3">
      <c r="A1376" s="39" t="s">
        <v>2330</v>
      </c>
      <c r="B1376" s="39" t="s">
        <v>123</v>
      </c>
      <c r="C1376" s="39" t="s">
        <v>292</v>
      </c>
    </row>
    <row r="1377" spans="1:3" x14ac:dyDescent="0.3">
      <c r="A1377" s="39" t="s">
        <v>2333</v>
      </c>
      <c r="B1377" s="39" t="s">
        <v>123</v>
      </c>
      <c r="C1377" s="39" t="s">
        <v>292</v>
      </c>
    </row>
    <row r="1378" spans="1:3" x14ac:dyDescent="0.3">
      <c r="A1378" s="39" t="s">
        <v>2343</v>
      </c>
      <c r="B1378" s="39" t="s">
        <v>123</v>
      </c>
      <c r="C1378" s="39" t="s">
        <v>292</v>
      </c>
    </row>
    <row r="1379" spans="1:3" x14ac:dyDescent="0.3">
      <c r="A1379" s="39" t="s">
        <v>2345</v>
      </c>
      <c r="B1379" s="39" t="s">
        <v>123</v>
      </c>
      <c r="C1379" s="39" t="s">
        <v>292</v>
      </c>
    </row>
    <row r="1380" spans="1:3" x14ac:dyDescent="0.3">
      <c r="A1380" s="39" t="s">
        <v>2348</v>
      </c>
      <c r="B1380" s="39" t="s">
        <v>123</v>
      </c>
      <c r="C1380" s="39" t="s">
        <v>292</v>
      </c>
    </row>
    <row r="1381" spans="1:3" x14ac:dyDescent="0.3">
      <c r="A1381" s="39" t="s">
        <v>2077</v>
      </c>
      <c r="B1381" s="39" t="s">
        <v>243</v>
      </c>
      <c r="C1381" s="39" t="s">
        <v>305</v>
      </c>
    </row>
    <row r="1382" spans="1:3" x14ac:dyDescent="0.3">
      <c r="A1382" s="39" t="s">
        <v>2078</v>
      </c>
      <c r="B1382" s="39" t="s">
        <v>243</v>
      </c>
      <c r="C1382" s="39" t="s">
        <v>305</v>
      </c>
    </row>
    <row r="1383" spans="1:3" x14ac:dyDescent="0.3">
      <c r="A1383" s="39" t="s">
        <v>2095</v>
      </c>
      <c r="B1383" s="39" t="s">
        <v>243</v>
      </c>
      <c r="C1383" s="39" t="s">
        <v>305</v>
      </c>
    </row>
    <row r="1384" spans="1:3" x14ac:dyDescent="0.3">
      <c r="A1384" s="39" t="s">
        <v>2096</v>
      </c>
      <c r="B1384" s="39" t="s">
        <v>243</v>
      </c>
      <c r="C1384" s="39" t="s">
        <v>305</v>
      </c>
    </row>
    <row r="1385" spans="1:3" x14ac:dyDescent="0.3">
      <c r="A1385" s="39" t="s">
        <v>2079</v>
      </c>
      <c r="B1385" s="39" t="s">
        <v>242</v>
      </c>
      <c r="C1385" s="39" t="s">
        <v>304</v>
      </c>
    </row>
    <row r="1386" spans="1:3" x14ac:dyDescent="0.3">
      <c r="A1386" s="39" t="s">
        <v>2097</v>
      </c>
      <c r="B1386" s="39" t="s">
        <v>242</v>
      </c>
      <c r="C1386" s="39" t="s">
        <v>304</v>
      </c>
    </row>
    <row r="1387" spans="1:3" x14ac:dyDescent="0.3">
      <c r="A1387" s="39" t="s">
        <v>2119</v>
      </c>
      <c r="B1387" s="39" t="s">
        <v>2775</v>
      </c>
      <c r="C1387" s="39" t="s">
        <v>2896</v>
      </c>
    </row>
    <row r="1388" spans="1:3" x14ac:dyDescent="0.3">
      <c r="A1388" s="39" t="s">
        <v>2120</v>
      </c>
      <c r="B1388" s="39" t="s">
        <v>2775</v>
      </c>
      <c r="C1388" s="39" t="s">
        <v>2896</v>
      </c>
    </row>
    <row r="1389" spans="1:3" x14ac:dyDescent="0.3">
      <c r="A1389" s="39" t="s">
        <v>2121</v>
      </c>
      <c r="B1389" s="39" t="s">
        <v>2775</v>
      </c>
      <c r="C1389" s="39" t="s">
        <v>2896</v>
      </c>
    </row>
    <row r="1390" spans="1:3" x14ac:dyDescent="0.3">
      <c r="A1390" s="39" t="s">
        <v>2122</v>
      </c>
      <c r="B1390" s="39" t="s">
        <v>2775</v>
      </c>
      <c r="C1390" s="39" t="s">
        <v>2896</v>
      </c>
    </row>
    <row r="1391" spans="1:3" x14ac:dyDescent="0.3">
      <c r="A1391" s="39" t="s">
        <v>2132</v>
      </c>
      <c r="B1391" s="39" t="s">
        <v>2775</v>
      </c>
      <c r="C1391" s="39" t="s">
        <v>2896</v>
      </c>
    </row>
    <row r="1392" spans="1:3" x14ac:dyDescent="0.3">
      <c r="A1392" s="39" t="s">
        <v>2133</v>
      </c>
      <c r="B1392" s="39" t="s">
        <v>2775</v>
      </c>
      <c r="C1392" s="39" t="s">
        <v>2896</v>
      </c>
    </row>
    <row r="1393" spans="1:3" x14ac:dyDescent="0.3">
      <c r="A1393" s="39" t="s">
        <v>2134</v>
      </c>
      <c r="B1393" s="39" t="s">
        <v>2775</v>
      </c>
      <c r="C1393" s="39" t="s">
        <v>2896</v>
      </c>
    </row>
    <row r="1394" spans="1:3" x14ac:dyDescent="0.3">
      <c r="A1394" s="39" t="s">
        <v>2135</v>
      </c>
      <c r="B1394" s="39" t="s">
        <v>2775</v>
      </c>
      <c r="C1394" s="39" t="s">
        <v>2896</v>
      </c>
    </row>
    <row r="1395" spans="1:3" x14ac:dyDescent="0.3">
      <c r="A1395" s="39" t="s">
        <v>2228</v>
      </c>
      <c r="B1395" s="39" t="s">
        <v>2775</v>
      </c>
      <c r="C1395" s="39" t="s">
        <v>2896</v>
      </c>
    </row>
    <row r="1396" spans="1:3" x14ac:dyDescent="0.3">
      <c r="A1396" s="39" t="s">
        <v>2229</v>
      </c>
      <c r="B1396" s="39" t="s">
        <v>2775</v>
      </c>
      <c r="C1396" s="39" t="s">
        <v>2896</v>
      </c>
    </row>
    <row r="1397" spans="1:3" x14ac:dyDescent="0.3">
      <c r="A1397" s="39" t="s">
        <v>2230</v>
      </c>
      <c r="B1397" s="39" t="s">
        <v>2775</v>
      </c>
      <c r="C1397" s="39" t="s">
        <v>2896</v>
      </c>
    </row>
    <row r="1398" spans="1:3" x14ac:dyDescent="0.3">
      <c r="A1398" s="39" t="s">
        <v>2231</v>
      </c>
      <c r="B1398" s="39" t="s">
        <v>2775</v>
      </c>
      <c r="C1398" s="39" t="s">
        <v>2896</v>
      </c>
    </row>
    <row r="1399" spans="1:3" x14ac:dyDescent="0.3">
      <c r="A1399" s="39" t="s">
        <v>2241</v>
      </c>
      <c r="B1399" s="39" t="s">
        <v>2775</v>
      </c>
      <c r="C1399" s="39" t="s">
        <v>2896</v>
      </c>
    </row>
    <row r="1400" spans="1:3" x14ac:dyDescent="0.3">
      <c r="A1400" s="39" t="s">
        <v>2242</v>
      </c>
      <c r="B1400" s="39" t="s">
        <v>2775</v>
      </c>
      <c r="C1400" s="39" t="s">
        <v>2896</v>
      </c>
    </row>
    <row r="1401" spans="1:3" x14ac:dyDescent="0.3">
      <c r="A1401" s="39" t="s">
        <v>2243</v>
      </c>
      <c r="B1401" s="39" t="s">
        <v>2775</v>
      </c>
      <c r="C1401" s="39" t="s">
        <v>2896</v>
      </c>
    </row>
    <row r="1402" spans="1:3" x14ac:dyDescent="0.3">
      <c r="A1402" s="39" t="s">
        <v>2244</v>
      </c>
      <c r="B1402" s="39" t="s">
        <v>2775</v>
      </c>
      <c r="C1402" s="39" t="s">
        <v>2896</v>
      </c>
    </row>
    <row r="1403" spans="1:3" x14ac:dyDescent="0.3">
      <c r="A1403" s="39" t="s">
        <v>2308</v>
      </c>
      <c r="B1403" s="39" t="s">
        <v>218</v>
      </c>
      <c r="C1403" s="39" t="s">
        <v>300</v>
      </c>
    </row>
    <row r="1404" spans="1:3" x14ac:dyDescent="0.3">
      <c r="A1404" s="39" t="s">
        <v>2311</v>
      </c>
      <c r="B1404" s="39" t="s">
        <v>218</v>
      </c>
      <c r="C1404" s="39" t="s">
        <v>300</v>
      </c>
    </row>
    <row r="1405" spans="1:3" x14ac:dyDescent="0.3">
      <c r="A1405" s="39" t="s">
        <v>2408</v>
      </c>
      <c r="B1405" s="39" t="s">
        <v>218</v>
      </c>
      <c r="C1405" s="39" t="s">
        <v>300</v>
      </c>
    </row>
    <row r="1406" spans="1:3" x14ac:dyDescent="0.3">
      <c r="A1406" s="39" t="s">
        <v>2509</v>
      </c>
      <c r="B1406" s="39" t="s">
        <v>218</v>
      </c>
      <c r="C1406" s="39" t="s">
        <v>300</v>
      </c>
    </row>
    <row r="1407" spans="1:3" x14ac:dyDescent="0.3">
      <c r="A1407" s="39" t="s">
        <v>2511</v>
      </c>
      <c r="B1407" s="39" t="s">
        <v>218</v>
      </c>
      <c r="C1407" s="39" t="s">
        <v>300</v>
      </c>
    </row>
    <row r="1408" spans="1:3" x14ac:dyDescent="0.3">
      <c r="A1408" s="39" t="s">
        <v>2325</v>
      </c>
      <c r="B1408" s="39" t="s">
        <v>223</v>
      </c>
      <c r="C1408" s="39" t="s">
        <v>302</v>
      </c>
    </row>
    <row r="1409" spans="1:3" x14ac:dyDescent="0.3">
      <c r="A1409" s="39" t="s">
        <v>2340</v>
      </c>
      <c r="B1409" s="39" t="s">
        <v>223</v>
      </c>
      <c r="C1409" s="39" t="s">
        <v>302</v>
      </c>
    </row>
    <row r="1410" spans="1:3" x14ac:dyDescent="0.3">
      <c r="A1410" s="39" t="s">
        <v>2332</v>
      </c>
      <c r="B1410" s="39" t="s">
        <v>225</v>
      </c>
      <c r="C1410" s="39" t="s">
        <v>303</v>
      </c>
    </row>
    <row r="1411" spans="1:3" x14ac:dyDescent="0.3">
      <c r="A1411" s="39" t="s">
        <v>2347</v>
      </c>
      <c r="B1411" s="39" t="s">
        <v>225</v>
      </c>
      <c r="C1411" s="39" t="s">
        <v>303</v>
      </c>
    </row>
    <row r="1412" spans="1:3" x14ac:dyDescent="0.3">
      <c r="A1412" s="39" t="s">
        <v>2335</v>
      </c>
      <c r="B1412" s="39" t="s">
        <v>2776</v>
      </c>
      <c r="C1412" s="39" t="s">
        <v>2897</v>
      </c>
    </row>
    <row r="1413" spans="1:3" x14ac:dyDescent="0.3">
      <c r="A1413" s="39" t="s">
        <v>2350</v>
      </c>
      <c r="B1413" s="39" t="s">
        <v>2776</v>
      </c>
      <c r="C1413" s="39" t="s">
        <v>2897</v>
      </c>
    </row>
    <row r="1414" spans="1:3" x14ac:dyDescent="0.3">
      <c r="A1414" s="39" t="s">
        <v>2337</v>
      </c>
      <c r="B1414" s="39" t="s">
        <v>221</v>
      </c>
      <c r="C1414" s="39" t="s">
        <v>301</v>
      </c>
    </row>
    <row r="1415" spans="1:3" x14ac:dyDescent="0.3">
      <c r="A1415" s="39" t="s">
        <v>2352</v>
      </c>
      <c r="B1415" s="39" t="s">
        <v>221</v>
      </c>
      <c r="C1415" s="39" t="s">
        <v>301</v>
      </c>
    </row>
    <row r="1416" spans="1:3" x14ac:dyDescent="0.3">
      <c r="A1416" s="39" t="s">
        <v>2339</v>
      </c>
      <c r="B1416" s="39" t="s">
        <v>2777</v>
      </c>
      <c r="C1416" s="39" t="s">
        <v>2898</v>
      </c>
    </row>
    <row r="1417" spans="1:3" x14ac:dyDescent="0.3">
      <c r="A1417" s="39" t="s">
        <v>2354</v>
      </c>
      <c r="B1417" s="39" t="s">
        <v>2777</v>
      </c>
      <c r="C1417" s="39" t="s">
        <v>2898</v>
      </c>
    </row>
    <row r="1418" spans="1:3" x14ac:dyDescent="0.3">
      <c r="A1418" s="39" t="s">
        <v>2357</v>
      </c>
      <c r="B1418" s="39" t="s">
        <v>2778</v>
      </c>
      <c r="C1418" s="39" t="s">
        <v>2899</v>
      </c>
    </row>
    <row r="1419" spans="1:3" x14ac:dyDescent="0.3">
      <c r="A1419" s="39" t="s">
        <v>2366</v>
      </c>
      <c r="B1419" s="39" t="s">
        <v>2778</v>
      </c>
      <c r="C1419" s="39" t="s">
        <v>2899</v>
      </c>
    </row>
    <row r="1420" spans="1:3" x14ac:dyDescent="0.3">
      <c r="A1420" s="39" t="s">
        <v>2377</v>
      </c>
      <c r="B1420" s="39" t="s">
        <v>2778</v>
      </c>
      <c r="C1420" s="39" t="s">
        <v>2899</v>
      </c>
    </row>
    <row r="1421" spans="1:3" x14ac:dyDescent="0.3">
      <c r="A1421" s="39" t="s">
        <v>2385</v>
      </c>
      <c r="B1421" s="39" t="s">
        <v>2778</v>
      </c>
      <c r="C1421" s="39" t="s">
        <v>2899</v>
      </c>
    </row>
    <row r="1422" spans="1:3" x14ac:dyDescent="0.3">
      <c r="A1422" s="39" t="s">
        <v>2397</v>
      </c>
      <c r="B1422" s="39" t="s">
        <v>2778</v>
      </c>
      <c r="C1422" s="39" t="s">
        <v>2899</v>
      </c>
    </row>
    <row r="1423" spans="1:3" x14ac:dyDescent="0.3">
      <c r="A1423" s="39" t="s">
        <v>2359</v>
      </c>
      <c r="B1423" s="39" t="s">
        <v>2779</v>
      </c>
      <c r="C1423" s="39" t="s">
        <v>2900</v>
      </c>
    </row>
    <row r="1424" spans="1:3" x14ac:dyDescent="0.3">
      <c r="A1424" s="39" t="s">
        <v>2368</v>
      </c>
      <c r="B1424" s="39" t="s">
        <v>2779</v>
      </c>
      <c r="C1424" s="39" t="s">
        <v>2900</v>
      </c>
    </row>
    <row r="1425" spans="1:3" x14ac:dyDescent="0.3">
      <c r="A1425" s="39" t="s">
        <v>2379</v>
      </c>
      <c r="B1425" s="39" t="s">
        <v>2779</v>
      </c>
      <c r="C1425" s="39" t="s">
        <v>2900</v>
      </c>
    </row>
    <row r="1426" spans="1:3" x14ac:dyDescent="0.3">
      <c r="A1426" s="39" t="s">
        <v>2387</v>
      </c>
      <c r="B1426" s="39" t="s">
        <v>2779</v>
      </c>
      <c r="C1426" s="39" t="s">
        <v>2900</v>
      </c>
    </row>
    <row r="1427" spans="1:3" x14ac:dyDescent="0.3">
      <c r="A1427" s="39" t="s">
        <v>2360</v>
      </c>
      <c r="B1427" s="39" t="s">
        <v>218</v>
      </c>
      <c r="C1427" s="39" t="s">
        <v>300</v>
      </c>
    </row>
    <row r="1428" spans="1:3" x14ac:dyDescent="0.3">
      <c r="A1428" s="39" t="s">
        <v>2369</v>
      </c>
      <c r="B1428" s="39" t="s">
        <v>218</v>
      </c>
      <c r="C1428" s="39" t="s">
        <v>300</v>
      </c>
    </row>
    <row r="1429" spans="1:3" x14ac:dyDescent="0.3">
      <c r="A1429" s="39" t="s">
        <v>2380</v>
      </c>
      <c r="B1429" s="39" t="s">
        <v>218</v>
      </c>
      <c r="C1429" s="39" t="s">
        <v>300</v>
      </c>
    </row>
    <row r="1430" spans="1:3" x14ac:dyDescent="0.3">
      <c r="A1430" s="39" t="s">
        <v>2388</v>
      </c>
      <c r="B1430" s="39" t="s">
        <v>218</v>
      </c>
      <c r="C1430" s="39" t="s">
        <v>300</v>
      </c>
    </row>
    <row r="1431" spans="1:3" x14ac:dyDescent="0.3">
      <c r="A1431" s="39" t="s">
        <v>2365</v>
      </c>
      <c r="B1431" s="39" t="s">
        <v>2780</v>
      </c>
      <c r="C1431" s="39" t="s">
        <v>2901</v>
      </c>
    </row>
    <row r="1432" spans="1:3" x14ac:dyDescent="0.3">
      <c r="A1432" s="39" t="s">
        <v>2373</v>
      </c>
      <c r="B1432" s="39" t="s">
        <v>2780</v>
      </c>
      <c r="C1432" s="39" t="s">
        <v>2901</v>
      </c>
    </row>
    <row r="1433" spans="1:3" x14ac:dyDescent="0.3">
      <c r="A1433" s="39" t="s">
        <v>2384</v>
      </c>
      <c r="B1433" s="39" t="s">
        <v>2780</v>
      </c>
      <c r="C1433" s="39" t="s">
        <v>2901</v>
      </c>
    </row>
    <row r="1434" spans="1:3" x14ac:dyDescent="0.3">
      <c r="A1434" s="39" t="s">
        <v>2392</v>
      </c>
      <c r="B1434" s="39" t="s">
        <v>2780</v>
      </c>
      <c r="C1434" s="39" t="s">
        <v>2901</v>
      </c>
    </row>
    <row r="1435" spans="1:3" x14ac:dyDescent="0.3">
      <c r="A1435" s="39" t="s">
        <v>2395</v>
      </c>
      <c r="B1435" s="39" t="s">
        <v>2781</v>
      </c>
      <c r="C1435" s="39" t="s">
        <v>2902</v>
      </c>
    </row>
    <row r="1436" spans="1:3" x14ac:dyDescent="0.3">
      <c r="A1436" s="39" t="s">
        <v>2403</v>
      </c>
      <c r="B1436" s="39" t="s">
        <v>2778</v>
      </c>
      <c r="C1436" s="39" t="s">
        <v>2899</v>
      </c>
    </row>
    <row r="1437" spans="1:3" x14ac:dyDescent="0.3">
      <c r="A1437" s="39" t="s">
        <v>2410</v>
      </c>
      <c r="B1437" s="39" t="s">
        <v>2782</v>
      </c>
      <c r="C1437" s="39" t="s">
        <v>2903</v>
      </c>
    </row>
    <row r="1438" spans="1:3" x14ac:dyDescent="0.3">
      <c r="A1438" s="39" t="s">
        <v>2416</v>
      </c>
      <c r="B1438" s="39" t="s">
        <v>2782</v>
      </c>
      <c r="C1438" s="39" t="s">
        <v>2903</v>
      </c>
    </row>
    <row r="1439" spans="1:3" x14ac:dyDescent="0.3">
      <c r="A1439" s="39" t="s">
        <v>2425</v>
      </c>
      <c r="B1439" s="39" t="s">
        <v>2782</v>
      </c>
      <c r="C1439" s="39" t="s">
        <v>2903</v>
      </c>
    </row>
    <row r="1440" spans="1:3" x14ac:dyDescent="0.3">
      <c r="A1440" s="39" t="s">
        <v>2428</v>
      </c>
      <c r="B1440" s="39" t="s">
        <v>2782</v>
      </c>
      <c r="C1440" s="39" t="s">
        <v>2903</v>
      </c>
    </row>
    <row r="1441" spans="1:3" x14ac:dyDescent="0.3">
      <c r="A1441" s="39" t="s">
        <v>2414</v>
      </c>
      <c r="B1441" s="39" t="s">
        <v>2783</v>
      </c>
      <c r="C1441" s="39" t="s">
        <v>2904</v>
      </c>
    </row>
    <row r="1442" spans="1:3" x14ac:dyDescent="0.3">
      <c r="A1442" s="39" t="s">
        <v>2418</v>
      </c>
      <c r="B1442" s="39" t="s">
        <v>2783</v>
      </c>
      <c r="C1442" s="39" t="s">
        <v>2904</v>
      </c>
    </row>
    <row r="1443" spans="1:3" x14ac:dyDescent="0.3">
      <c r="A1443" s="39" t="s">
        <v>2421</v>
      </c>
      <c r="B1443" s="39" t="s">
        <v>2783</v>
      </c>
      <c r="C1443" s="39" t="s">
        <v>2904</v>
      </c>
    </row>
    <row r="1444" spans="1:3" x14ac:dyDescent="0.3">
      <c r="A1444" s="39" t="s">
        <v>2423</v>
      </c>
      <c r="B1444" s="39" t="s">
        <v>2783</v>
      </c>
      <c r="C1444" s="39" t="s">
        <v>2904</v>
      </c>
    </row>
    <row r="1445" spans="1:3" x14ac:dyDescent="0.3">
      <c r="A1445" s="39" t="s">
        <v>115</v>
      </c>
      <c r="B1445" s="39" t="s">
        <v>114</v>
      </c>
      <c r="C1445" s="39" t="s">
        <v>291</v>
      </c>
    </row>
    <row r="1446" spans="1:3" x14ac:dyDescent="0.3">
      <c r="A1446" s="39" t="s">
        <v>116</v>
      </c>
      <c r="B1446" s="39" t="s">
        <v>114</v>
      </c>
      <c r="C1446" s="39" t="s">
        <v>291</v>
      </c>
    </row>
    <row r="1447" spans="1:3" x14ac:dyDescent="0.3">
      <c r="A1447" s="39" t="s">
        <v>247</v>
      </c>
      <c r="B1447" s="39" t="s">
        <v>246</v>
      </c>
      <c r="C1447" s="39" t="s">
        <v>306</v>
      </c>
    </row>
    <row r="1448" spans="1:3" x14ac:dyDescent="0.3">
      <c r="A1448" s="39" t="s">
        <v>248</v>
      </c>
      <c r="B1448" s="39" t="s">
        <v>249</v>
      </c>
      <c r="C1448" s="39" t="s">
        <v>307</v>
      </c>
    </row>
    <row r="1449" spans="1:3" x14ac:dyDescent="0.3">
      <c r="A1449" s="39" t="s">
        <v>250</v>
      </c>
      <c r="B1449" s="39" t="s">
        <v>251</v>
      </c>
      <c r="C1449" s="39" t="s">
        <v>308</v>
      </c>
    </row>
    <row r="1450" spans="1:3" x14ac:dyDescent="0.3">
      <c r="A1450" s="39" t="s">
        <v>219</v>
      </c>
      <c r="B1450" s="39" t="s">
        <v>218</v>
      </c>
      <c r="C1450" s="39" t="s">
        <v>300</v>
      </c>
    </row>
    <row r="1451" spans="1:3" x14ac:dyDescent="0.3">
      <c r="A1451" s="39" t="s">
        <v>220</v>
      </c>
      <c r="B1451" s="39" t="s">
        <v>218</v>
      </c>
      <c r="C1451" s="39" t="s">
        <v>300</v>
      </c>
    </row>
    <row r="1452" spans="1:3" x14ac:dyDescent="0.3">
      <c r="A1452" s="39" t="s">
        <v>3006</v>
      </c>
      <c r="B1452" s="39" t="s">
        <v>3007</v>
      </c>
      <c r="C1452" s="39" t="s">
        <v>3008</v>
      </c>
    </row>
    <row r="1453" spans="1:3" x14ac:dyDescent="0.3">
      <c r="A1453" s="39" t="s">
        <v>3009</v>
      </c>
      <c r="B1453" s="39" t="s">
        <v>3007</v>
      </c>
      <c r="C1453" s="39" t="s">
        <v>3008</v>
      </c>
    </row>
    <row r="1454" spans="1:3" x14ac:dyDescent="0.3">
      <c r="A1454" s="39" t="s">
        <v>3010</v>
      </c>
      <c r="B1454" s="39" t="s">
        <v>3007</v>
      </c>
      <c r="C1454" s="39" t="s">
        <v>3008</v>
      </c>
    </row>
    <row r="1455" spans="1:3" x14ac:dyDescent="0.3">
      <c r="A1455" s="39" t="s">
        <v>3011</v>
      </c>
      <c r="B1455" s="39" t="s">
        <v>3007</v>
      </c>
      <c r="C1455" s="39" t="s">
        <v>3008</v>
      </c>
    </row>
    <row r="1456" spans="1:3" x14ac:dyDescent="0.3">
      <c r="A1456" s="39" t="s">
        <v>2464</v>
      </c>
      <c r="B1456" s="39" t="s">
        <v>2780</v>
      </c>
      <c r="C1456" s="39" t="s">
        <v>2901</v>
      </c>
    </row>
    <row r="1457" spans="1:3" x14ac:dyDescent="0.3">
      <c r="A1457" s="39" t="s">
        <v>2465</v>
      </c>
      <c r="B1457" s="39" t="s">
        <v>2780</v>
      </c>
      <c r="C1457" s="39" t="s">
        <v>2901</v>
      </c>
    </row>
    <row r="1458" spans="1:3" x14ac:dyDescent="0.3">
      <c r="A1458" s="39" t="s">
        <v>2466</v>
      </c>
      <c r="B1458" s="39" t="s">
        <v>2780</v>
      </c>
      <c r="C1458" s="39" t="s">
        <v>2901</v>
      </c>
    </row>
    <row r="1459" spans="1:3" x14ac:dyDescent="0.3">
      <c r="A1459" s="39" t="s">
        <v>198</v>
      </c>
      <c r="B1459" s="39" t="s">
        <v>2780</v>
      </c>
      <c r="C1459" s="39" t="s">
        <v>2901</v>
      </c>
    </row>
    <row r="1460" spans="1:3" x14ac:dyDescent="0.3">
      <c r="A1460" s="39" t="s">
        <v>231</v>
      </c>
      <c r="B1460" s="39" t="s">
        <v>2784</v>
      </c>
      <c r="C1460" s="39" t="s">
        <v>2905</v>
      </c>
    </row>
    <row r="1461" spans="1:3" x14ac:dyDescent="0.3">
      <c r="A1461" s="39" t="s">
        <v>232</v>
      </c>
      <c r="B1461" s="39" t="s">
        <v>2784</v>
      </c>
      <c r="C1461" s="39" t="s">
        <v>2905</v>
      </c>
    </row>
    <row r="1462" spans="1:3" x14ac:dyDescent="0.3">
      <c r="A1462" s="39" t="s">
        <v>165</v>
      </c>
      <c r="B1462" s="39" t="s">
        <v>2784</v>
      </c>
      <c r="C1462" s="39" t="s">
        <v>2905</v>
      </c>
    </row>
    <row r="1463" spans="1:3" x14ac:dyDescent="0.3">
      <c r="A1463" s="39" t="s">
        <v>2472</v>
      </c>
      <c r="B1463" s="39" t="s">
        <v>2784</v>
      </c>
      <c r="C1463" s="39" t="s">
        <v>2905</v>
      </c>
    </row>
    <row r="1464" spans="1:3" x14ac:dyDescent="0.3">
      <c r="A1464" s="39" t="s">
        <v>252</v>
      </c>
      <c r="B1464" s="39" t="s">
        <v>2784</v>
      </c>
      <c r="C1464" s="39" t="s">
        <v>2905</v>
      </c>
    </row>
    <row r="1465" spans="1:3" x14ac:dyDescent="0.3">
      <c r="A1465" s="39" t="s">
        <v>253</v>
      </c>
      <c r="B1465" s="39" t="s">
        <v>2784</v>
      </c>
      <c r="C1465" s="39" t="s">
        <v>2905</v>
      </c>
    </row>
    <row r="1466" spans="1:3" x14ac:dyDescent="0.3">
      <c r="A1466" s="39" t="s">
        <v>254</v>
      </c>
      <c r="B1466" s="39" t="s">
        <v>2784</v>
      </c>
      <c r="C1466" s="39" t="s">
        <v>2905</v>
      </c>
    </row>
    <row r="1467" spans="1:3" x14ac:dyDescent="0.3">
      <c r="A1467" s="39" t="s">
        <v>255</v>
      </c>
      <c r="B1467" s="39" t="s">
        <v>2784</v>
      </c>
      <c r="C1467" s="39" t="s">
        <v>2905</v>
      </c>
    </row>
    <row r="1468" spans="1:3" x14ac:dyDescent="0.3">
      <c r="A1468" s="39" t="s">
        <v>2473</v>
      </c>
      <c r="B1468" s="39" t="s">
        <v>2785</v>
      </c>
      <c r="C1468" s="39" t="s">
        <v>2906</v>
      </c>
    </row>
    <row r="1469" spans="1:3" x14ac:dyDescent="0.3">
      <c r="A1469" s="39" t="s">
        <v>2514</v>
      </c>
      <c r="B1469" s="39" t="s">
        <v>123</v>
      </c>
      <c r="C1469" s="39" t="s">
        <v>2907</v>
      </c>
    </row>
    <row r="1470" spans="1:3" x14ac:dyDescent="0.3">
      <c r="A1470" s="39" t="s">
        <v>2517</v>
      </c>
      <c r="B1470" s="39" t="s">
        <v>108</v>
      </c>
      <c r="C1470" s="39" t="s">
        <v>2935</v>
      </c>
    </row>
    <row r="1471" spans="1:3" x14ac:dyDescent="0.3">
      <c r="A1471" s="39" t="s">
        <v>2519</v>
      </c>
      <c r="B1471" s="39" t="s">
        <v>108</v>
      </c>
      <c r="C1471" s="39" t="s">
        <v>2935</v>
      </c>
    </row>
    <row r="1472" spans="1:3" x14ac:dyDescent="0.3">
      <c r="A1472" s="39" t="s">
        <v>2694</v>
      </c>
      <c r="B1472" s="39" t="s">
        <v>123</v>
      </c>
      <c r="C1472" s="39" t="s">
        <v>2908</v>
      </c>
    </row>
    <row r="1473" spans="1:3" x14ac:dyDescent="0.3">
      <c r="A1473" s="39" t="s">
        <v>2695</v>
      </c>
      <c r="B1473" s="39" t="s">
        <v>123</v>
      </c>
      <c r="C1473" s="39" t="s">
        <v>2908</v>
      </c>
    </row>
    <row r="1474" spans="1:3" x14ac:dyDescent="0.3">
      <c r="A1474" s="39" t="s">
        <v>3012</v>
      </c>
      <c r="B1474" s="39" t="s">
        <v>113</v>
      </c>
      <c r="C1474" s="39" t="s">
        <v>2879</v>
      </c>
    </row>
    <row r="1475" spans="1:3" x14ac:dyDescent="0.3">
      <c r="A1475" s="39" t="s">
        <v>3013</v>
      </c>
      <c r="B1475" s="39" t="s">
        <v>113</v>
      </c>
      <c r="C1475" s="39" t="s">
        <v>2879</v>
      </c>
    </row>
    <row r="1476" spans="1:3" x14ac:dyDescent="0.3">
      <c r="A1476" s="39" t="s">
        <v>445</v>
      </c>
      <c r="B1476" s="39"/>
      <c r="C1476" s="39"/>
    </row>
    <row r="1477" spans="1:3" x14ac:dyDescent="0.3">
      <c r="A1477" s="39" t="s">
        <v>429</v>
      </c>
      <c r="B1477" s="39"/>
      <c r="C1477" s="39"/>
    </row>
    <row r="1478" spans="1:3" x14ac:dyDescent="0.3">
      <c r="A1478" s="39" t="s">
        <v>430</v>
      </c>
      <c r="B1478" s="39"/>
      <c r="C1478" s="39"/>
    </row>
    <row r="1479" spans="1:3" x14ac:dyDescent="0.3">
      <c r="A1479" s="39" t="s">
        <v>431</v>
      </c>
      <c r="B1479" s="39"/>
      <c r="C1479" s="39"/>
    </row>
    <row r="1480" spans="1:3" x14ac:dyDescent="0.3">
      <c r="A1480" s="39" t="s">
        <v>432</v>
      </c>
      <c r="B1480" s="39"/>
      <c r="C1480" s="39"/>
    </row>
    <row r="1481" spans="1:3" x14ac:dyDescent="0.3">
      <c r="A1481" s="39" t="s">
        <v>433</v>
      </c>
      <c r="B1481" s="39"/>
      <c r="C1481" s="39"/>
    </row>
    <row r="1482" spans="1:3" x14ac:dyDescent="0.3">
      <c r="A1482" s="39" t="s">
        <v>434</v>
      </c>
      <c r="B1482" s="39"/>
      <c r="C1482" s="39"/>
    </row>
    <row r="1483" spans="1:3" x14ac:dyDescent="0.3">
      <c r="A1483" s="39" t="s">
        <v>435</v>
      </c>
      <c r="B1483" s="39"/>
      <c r="C1483" s="39"/>
    </row>
    <row r="1484" spans="1:3" x14ac:dyDescent="0.3">
      <c r="A1484" s="39" t="s">
        <v>436</v>
      </c>
      <c r="B1484" s="39"/>
      <c r="C1484" s="39"/>
    </row>
    <row r="1485" spans="1:3" x14ac:dyDescent="0.3">
      <c r="A1485" s="39" t="s">
        <v>437</v>
      </c>
      <c r="B1485" s="39"/>
      <c r="C1485" s="39"/>
    </row>
    <row r="1486" spans="1:3" x14ac:dyDescent="0.3">
      <c r="A1486" s="39" t="s">
        <v>438</v>
      </c>
      <c r="B1486" s="39"/>
      <c r="C1486" s="39"/>
    </row>
    <row r="1487" spans="1:3" x14ac:dyDescent="0.3">
      <c r="A1487" s="39" t="s">
        <v>439</v>
      </c>
      <c r="B1487" s="39"/>
      <c r="C1487" s="39"/>
    </row>
    <row r="1488" spans="1:3" x14ac:dyDescent="0.3">
      <c r="A1488" s="39" t="s">
        <v>440</v>
      </c>
      <c r="B1488" s="39"/>
      <c r="C1488" s="39"/>
    </row>
    <row r="1489" spans="1:3" x14ac:dyDescent="0.3">
      <c r="A1489" s="39" t="s">
        <v>441</v>
      </c>
      <c r="B1489" s="39"/>
      <c r="C1489" s="39"/>
    </row>
    <row r="1490" spans="1:3" x14ac:dyDescent="0.3">
      <c r="A1490" s="39" t="s">
        <v>442</v>
      </c>
      <c r="B1490" s="39"/>
      <c r="C1490" s="39"/>
    </row>
    <row r="1491" spans="1:3" x14ac:dyDescent="0.3">
      <c r="A1491" s="39" t="s">
        <v>443</v>
      </c>
      <c r="B1491" s="39"/>
      <c r="C1491" s="39"/>
    </row>
    <row r="1492" spans="1:3" x14ac:dyDescent="0.3">
      <c r="A1492" s="39" t="s">
        <v>2564</v>
      </c>
      <c r="B1492" s="39"/>
      <c r="C1492" s="39"/>
    </row>
    <row r="1493" spans="1:3" x14ac:dyDescent="0.3">
      <c r="A1493" s="39" t="s">
        <v>444</v>
      </c>
      <c r="B1493" s="39"/>
      <c r="C1493" s="39"/>
    </row>
    <row r="1494" spans="1:3" x14ac:dyDescent="0.3">
      <c r="A1494" s="39" t="s">
        <v>2565</v>
      </c>
      <c r="B1494" s="39"/>
      <c r="C1494" s="39"/>
    </row>
    <row r="1495" spans="1:3" x14ac:dyDescent="0.3">
      <c r="A1495" s="39" t="s">
        <v>2566</v>
      </c>
      <c r="B1495" s="39"/>
      <c r="C1495" s="39"/>
    </row>
    <row r="1496" spans="1:3" x14ac:dyDescent="0.3">
      <c r="A1496" s="39" t="s">
        <v>2567</v>
      </c>
      <c r="B1496" s="39"/>
      <c r="C1496" s="39"/>
    </row>
    <row r="1497" spans="1:3" x14ac:dyDescent="0.3">
      <c r="A1497" s="39" t="s">
        <v>2568</v>
      </c>
      <c r="B1497" s="39"/>
      <c r="C1497" s="39"/>
    </row>
    <row r="1498" spans="1:3" x14ac:dyDescent="0.3">
      <c r="A1498" s="39" t="s">
        <v>2569</v>
      </c>
      <c r="B1498" s="39"/>
      <c r="C1498" s="39"/>
    </row>
    <row r="1499" spans="1:3" x14ac:dyDescent="0.3">
      <c r="A1499" s="39" t="s">
        <v>2570</v>
      </c>
      <c r="B1499" s="39"/>
      <c r="C1499" s="39"/>
    </row>
    <row r="1500" spans="1:3" x14ac:dyDescent="0.3">
      <c r="A1500" s="39" t="s">
        <v>2571</v>
      </c>
      <c r="B1500" s="39"/>
      <c r="C1500" s="39"/>
    </row>
    <row r="1501" spans="1:3" x14ac:dyDescent="0.3">
      <c r="A1501" s="39" t="s">
        <v>2572</v>
      </c>
      <c r="B1501" s="39"/>
      <c r="C1501" s="39"/>
    </row>
    <row r="1502" spans="1:3" x14ac:dyDescent="0.3">
      <c r="A1502" s="39" t="s">
        <v>2573</v>
      </c>
      <c r="B1502" s="39"/>
      <c r="C1502" s="39"/>
    </row>
    <row r="1503" spans="1:3" x14ac:dyDescent="0.3">
      <c r="A1503" s="39" t="s">
        <v>2574</v>
      </c>
      <c r="B1503" s="39"/>
      <c r="C1503" s="39"/>
    </row>
    <row r="1504" spans="1:3" x14ac:dyDescent="0.3">
      <c r="A1504" s="39" t="s">
        <v>2575</v>
      </c>
      <c r="B1504" s="39"/>
      <c r="C1504" s="39"/>
    </row>
    <row r="1505" spans="1:3" x14ac:dyDescent="0.3">
      <c r="A1505" s="39" t="s">
        <v>2576</v>
      </c>
      <c r="B1505" s="39"/>
      <c r="C1505" s="39"/>
    </row>
    <row r="1506" spans="1:3" x14ac:dyDescent="0.3">
      <c r="A1506" s="39" t="s">
        <v>2577</v>
      </c>
      <c r="B1506" s="39"/>
      <c r="C1506" s="39"/>
    </row>
    <row r="1507" spans="1:3" x14ac:dyDescent="0.3">
      <c r="A1507" s="39" t="s">
        <v>2578</v>
      </c>
      <c r="B1507" s="39"/>
      <c r="C1507" s="39"/>
    </row>
    <row r="1508" spans="1:3" x14ac:dyDescent="0.3">
      <c r="A1508" s="39" t="s">
        <v>2579</v>
      </c>
      <c r="B1508" s="39"/>
      <c r="C1508" s="39"/>
    </row>
    <row r="1509" spans="1:3" x14ac:dyDescent="0.3">
      <c r="A1509" s="39" t="s">
        <v>2580</v>
      </c>
      <c r="B1509" s="39"/>
      <c r="C1509" s="39"/>
    </row>
    <row r="1510" spans="1:3" x14ac:dyDescent="0.3">
      <c r="A1510" s="39" t="s">
        <v>2581</v>
      </c>
      <c r="B1510" s="39"/>
      <c r="C1510" s="39"/>
    </row>
    <row r="1511" spans="1:3" x14ac:dyDescent="0.3">
      <c r="A1511" s="39" t="s">
        <v>2582</v>
      </c>
      <c r="B1511" s="39"/>
      <c r="C1511" s="39"/>
    </row>
    <row r="1512" spans="1:3" x14ac:dyDescent="0.3">
      <c r="A1512" s="39" t="s">
        <v>2583</v>
      </c>
      <c r="B1512" s="39"/>
      <c r="C1512" s="39"/>
    </row>
    <row r="1513" spans="1:3" x14ac:dyDescent="0.3">
      <c r="A1513" s="39" t="s">
        <v>2584</v>
      </c>
      <c r="B1513" s="39"/>
      <c r="C1513" s="39"/>
    </row>
    <row r="1514" spans="1:3" x14ac:dyDescent="0.3">
      <c r="A1514" s="39" t="s">
        <v>2585</v>
      </c>
      <c r="B1514" s="39"/>
      <c r="C1514" s="39"/>
    </row>
    <row r="1515" spans="1:3" x14ac:dyDescent="0.3">
      <c r="A1515" s="39" t="s">
        <v>2586</v>
      </c>
      <c r="B1515" s="39"/>
      <c r="C1515" s="39"/>
    </row>
    <row r="1516" spans="1:3" x14ac:dyDescent="0.3">
      <c r="A1516" s="39" t="s">
        <v>2587</v>
      </c>
      <c r="B1516" s="39"/>
      <c r="C1516" s="39"/>
    </row>
    <row r="1517" spans="1:3" x14ac:dyDescent="0.3">
      <c r="A1517" s="39" t="s">
        <v>2588</v>
      </c>
      <c r="B1517" s="39"/>
      <c r="C1517" s="39"/>
    </row>
    <row r="1518" spans="1:3" x14ac:dyDescent="0.3">
      <c r="A1518" s="39" t="s">
        <v>2589</v>
      </c>
      <c r="B1518" s="39"/>
      <c r="C1518" s="39"/>
    </row>
    <row r="1519" spans="1:3" x14ac:dyDescent="0.3">
      <c r="A1519" s="39" t="s">
        <v>2590</v>
      </c>
      <c r="B1519" s="39"/>
      <c r="C1519" s="39"/>
    </row>
    <row r="1520" spans="1:3" x14ac:dyDescent="0.3">
      <c r="A1520" s="39" t="s">
        <v>2591</v>
      </c>
      <c r="B1520" s="39"/>
      <c r="C1520" s="39"/>
    </row>
    <row r="1521" spans="1:3" x14ac:dyDescent="0.3">
      <c r="A1521" s="39" t="s">
        <v>2592</v>
      </c>
      <c r="B1521" s="39"/>
      <c r="C1521" s="39"/>
    </row>
    <row r="1522" spans="1:3" x14ac:dyDescent="0.3">
      <c r="A1522" s="39" t="s">
        <v>2593</v>
      </c>
      <c r="B1522" s="39"/>
      <c r="C1522" s="39"/>
    </row>
    <row r="1523" spans="1:3" x14ac:dyDescent="0.3">
      <c r="A1523" s="39" t="s">
        <v>2594</v>
      </c>
      <c r="B1523" s="39" t="s">
        <v>262</v>
      </c>
      <c r="C1523" s="39" t="s">
        <v>310</v>
      </c>
    </row>
    <row r="1524" spans="1:3" x14ac:dyDescent="0.3">
      <c r="A1524" s="39" t="s">
        <v>460</v>
      </c>
      <c r="B1524" s="39" t="s">
        <v>269</v>
      </c>
      <c r="C1524" s="39" t="s">
        <v>315</v>
      </c>
    </row>
    <row r="1525" spans="1:3" x14ac:dyDescent="0.3">
      <c r="A1525" s="39" t="s">
        <v>461</v>
      </c>
      <c r="B1525" s="39" t="s">
        <v>266</v>
      </c>
      <c r="C1525" s="39" t="s">
        <v>313</v>
      </c>
    </row>
    <row r="1526" spans="1:3" x14ac:dyDescent="0.3">
      <c r="A1526" s="39" t="s">
        <v>258</v>
      </c>
      <c r="B1526" s="39" t="s">
        <v>265</v>
      </c>
      <c r="C1526" s="39" t="s">
        <v>312</v>
      </c>
    </row>
    <row r="1527" spans="1:3" x14ac:dyDescent="0.3">
      <c r="A1527" s="39" t="s">
        <v>457</v>
      </c>
      <c r="B1527" s="39" t="s">
        <v>264</v>
      </c>
      <c r="C1527" s="39" t="s">
        <v>311</v>
      </c>
    </row>
    <row r="1528" spans="1:3" x14ac:dyDescent="0.3">
      <c r="A1528" s="39" t="s">
        <v>458</v>
      </c>
      <c r="B1528" s="39" t="s">
        <v>264</v>
      </c>
      <c r="C1528" s="39" t="s">
        <v>311</v>
      </c>
    </row>
    <row r="1529" spans="1:3" x14ac:dyDescent="0.3">
      <c r="A1529" s="39" t="s">
        <v>2595</v>
      </c>
      <c r="B1529" s="39" t="s">
        <v>264</v>
      </c>
      <c r="C1529" s="39" t="s">
        <v>311</v>
      </c>
    </row>
    <row r="1530" spans="1:3" x14ac:dyDescent="0.3">
      <c r="A1530" s="39" t="s">
        <v>260</v>
      </c>
      <c r="B1530" s="39" t="s">
        <v>259</v>
      </c>
      <c r="C1530" s="39" t="s">
        <v>2936</v>
      </c>
    </row>
    <row r="1531" spans="1:3" x14ac:dyDescent="0.3">
      <c r="A1531" s="39" t="s">
        <v>2683</v>
      </c>
      <c r="B1531" s="39" t="s">
        <v>259</v>
      </c>
      <c r="C1531" s="39" t="s">
        <v>2936</v>
      </c>
    </row>
    <row r="1532" spans="1:3" x14ac:dyDescent="0.3">
      <c r="A1532" s="39" t="s">
        <v>459</v>
      </c>
      <c r="B1532" s="39" t="s">
        <v>261</v>
      </c>
      <c r="C1532" s="39" t="s">
        <v>309</v>
      </c>
    </row>
    <row r="1533" spans="1:3" x14ac:dyDescent="0.3">
      <c r="A1533" s="39" t="s">
        <v>263</v>
      </c>
      <c r="B1533" s="39" t="s">
        <v>261</v>
      </c>
      <c r="C1533" s="39" t="s">
        <v>309</v>
      </c>
    </row>
    <row r="1534" spans="1:3" x14ac:dyDescent="0.3">
      <c r="A1534" s="39" t="s">
        <v>267</v>
      </c>
      <c r="B1534" s="39" t="s">
        <v>268</v>
      </c>
      <c r="C1534" s="39" t="s">
        <v>314</v>
      </c>
    </row>
    <row r="1535" spans="1:3" x14ac:dyDescent="0.3">
      <c r="A1535" s="39" t="s">
        <v>271</v>
      </c>
      <c r="B1535" s="39" t="s">
        <v>270</v>
      </c>
      <c r="C1535" s="39" t="s">
        <v>316</v>
      </c>
    </row>
    <row r="1536" spans="1:3" x14ac:dyDescent="0.3">
      <c r="A1536" s="39" t="s">
        <v>274</v>
      </c>
      <c r="B1536" s="39" t="s">
        <v>273</v>
      </c>
      <c r="C1536" s="39" t="s">
        <v>318</v>
      </c>
    </row>
    <row r="1537" spans="1:3" x14ac:dyDescent="0.3">
      <c r="A1537" s="39" t="s">
        <v>2682</v>
      </c>
      <c r="B1537" s="39" t="s">
        <v>273</v>
      </c>
      <c r="C1537" s="39" t="s">
        <v>318</v>
      </c>
    </row>
    <row r="1538" spans="1:3" x14ac:dyDescent="0.3">
      <c r="A1538" s="39" t="s">
        <v>2596</v>
      </c>
      <c r="B1538" s="39" t="s">
        <v>2786</v>
      </c>
      <c r="C1538" s="39" t="s">
        <v>2909</v>
      </c>
    </row>
    <row r="1539" spans="1:3" x14ac:dyDescent="0.3">
      <c r="A1539" s="39" t="s">
        <v>3014</v>
      </c>
      <c r="B1539" s="39" t="s">
        <v>3015</v>
      </c>
      <c r="C1539" s="39" t="s">
        <v>3016</v>
      </c>
    </row>
    <row r="1540" spans="1:3" x14ac:dyDescent="0.3">
      <c r="A1540" s="39" t="s">
        <v>2597</v>
      </c>
      <c r="B1540" s="39" t="s">
        <v>2787</v>
      </c>
      <c r="C1540" s="39" t="s">
        <v>2910</v>
      </c>
    </row>
    <row r="1541" spans="1:3" x14ac:dyDescent="0.3">
      <c r="A1541" s="39" t="s">
        <v>2598</v>
      </c>
      <c r="B1541" s="39" t="s">
        <v>2787</v>
      </c>
      <c r="C1541" s="39" t="s">
        <v>2910</v>
      </c>
    </row>
    <row r="1542" spans="1:3" x14ac:dyDescent="0.3">
      <c r="A1542" s="39" t="s">
        <v>2599</v>
      </c>
      <c r="B1542" s="39" t="s">
        <v>2788</v>
      </c>
      <c r="C1542" s="39" t="s">
        <v>2911</v>
      </c>
    </row>
    <row r="1543" spans="1:3" x14ac:dyDescent="0.3">
      <c r="A1543" s="39" t="s">
        <v>2602</v>
      </c>
      <c r="B1543" s="39" t="s">
        <v>2788</v>
      </c>
      <c r="C1543" s="39" t="s">
        <v>2911</v>
      </c>
    </row>
    <row r="1544" spans="1:3" x14ac:dyDescent="0.3">
      <c r="A1544" s="39" t="s">
        <v>2600</v>
      </c>
      <c r="B1544" s="39" t="s">
        <v>2789</v>
      </c>
      <c r="C1544" s="39" t="s">
        <v>2912</v>
      </c>
    </row>
    <row r="1545" spans="1:3" x14ac:dyDescent="0.3">
      <c r="A1545" s="39" t="s">
        <v>2601</v>
      </c>
      <c r="B1545" s="39" t="s">
        <v>2790</v>
      </c>
      <c r="C1545" s="39" t="s">
        <v>2913</v>
      </c>
    </row>
    <row r="1546" spans="1:3" x14ac:dyDescent="0.3">
      <c r="A1546" s="39" t="s">
        <v>2608</v>
      </c>
      <c r="B1546" s="39" t="s">
        <v>2790</v>
      </c>
      <c r="C1546" s="39" t="s">
        <v>2913</v>
      </c>
    </row>
    <row r="1547" spans="1:3" x14ac:dyDescent="0.3">
      <c r="A1547" s="39" t="s">
        <v>2619</v>
      </c>
      <c r="B1547" s="39" t="s">
        <v>2790</v>
      </c>
      <c r="C1547" s="39" t="s">
        <v>2913</v>
      </c>
    </row>
    <row r="1548" spans="1:3" x14ac:dyDescent="0.3">
      <c r="A1548" s="39" t="s">
        <v>2630</v>
      </c>
      <c r="B1548" s="39" t="s">
        <v>2790</v>
      </c>
      <c r="C1548" s="39" t="s">
        <v>2913</v>
      </c>
    </row>
    <row r="1549" spans="1:3" x14ac:dyDescent="0.3">
      <c r="A1549" s="39" t="s">
        <v>2641</v>
      </c>
      <c r="B1549" s="39" t="s">
        <v>2790</v>
      </c>
      <c r="C1549" s="39" t="s">
        <v>2913</v>
      </c>
    </row>
    <row r="1550" spans="1:3" x14ac:dyDescent="0.3">
      <c r="A1550" s="39" t="s">
        <v>2603</v>
      </c>
      <c r="B1550" s="39" t="s">
        <v>272</v>
      </c>
      <c r="C1550" s="39" t="s">
        <v>317</v>
      </c>
    </row>
    <row r="1551" spans="1:3" x14ac:dyDescent="0.3">
      <c r="A1551" s="39" t="s">
        <v>2604</v>
      </c>
      <c r="B1551" s="39" t="s">
        <v>272</v>
      </c>
      <c r="C1551" s="39" t="s">
        <v>317</v>
      </c>
    </row>
    <row r="1552" spans="1:3" x14ac:dyDescent="0.3">
      <c r="A1552" s="39" t="s">
        <v>2605</v>
      </c>
      <c r="B1552" s="39" t="s">
        <v>2791</v>
      </c>
      <c r="C1552" s="39" t="s">
        <v>2914</v>
      </c>
    </row>
    <row r="1553" spans="1:3" x14ac:dyDescent="0.3">
      <c r="A1553" s="39" t="s">
        <v>2627</v>
      </c>
      <c r="B1553" s="39" t="s">
        <v>2791</v>
      </c>
      <c r="C1553" s="39" t="s">
        <v>2914</v>
      </c>
    </row>
    <row r="1554" spans="1:3" x14ac:dyDescent="0.3">
      <c r="A1554" s="39" t="s">
        <v>2606</v>
      </c>
      <c r="B1554" s="39" t="s">
        <v>2792</v>
      </c>
      <c r="C1554" s="39" t="s">
        <v>2915</v>
      </c>
    </row>
    <row r="1555" spans="1:3" x14ac:dyDescent="0.3">
      <c r="A1555" s="39" t="s">
        <v>2628</v>
      </c>
      <c r="B1555" s="39" t="s">
        <v>2792</v>
      </c>
      <c r="C1555" s="39" t="s">
        <v>2915</v>
      </c>
    </row>
    <row r="1556" spans="1:3" x14ac:dyDescent="0.3">
      <c r="A1556" s="39" t="s">
        <v>2607</v>
      </c>
      <c r="B1556" s="39" t="s">
        <v>2793</v>
      </c>
      <c r="C1556" s="39" t="s">
        <v>2916</v>
      </c>
    </row>
    <row r="1557" spans="1:3" x14ac:dyDescent="0.3">
      <c r="A1557" s="39" t="s">
        <v>2629</v>
      </c>
      <c r="B1557" s="39" t="s">
        <v>2793</v>
      </c>
      <c r="C1557" s="39" t="s">
        <v>2916</v>
      </c>
    </row>
    <row r="1558" spans="1:3" x14ac:dyDescent="0.3">
      <c r="A1558" s="39" t="s">
        <v>2609</v>
      </c>
      <c r="B1558" s="39" t="s">
        <v>2794</v>
      </c>
      <c r="C1558" s="39" t="s">
        <v>2917</v>
      </c>
    </row>
    <row r="1559" spans="1:3" x14ac:dyDescent="0.3">
      <c r="A1559" s="39" t="s">
        <v>2631</v>
      </c>
      <c r="B1559" s="39" t="s">
        <v>2794</v>
      </c>
      <c r="C1559" s="39" t="s">
        <v>2917</v>
      </c>
    </row>
    <row r="1560" spans="1:3" x14ac:dyDescent="0.3">
      <c r="A1560" s="39" t="s">
        <v>2610</v>
      </c>
      <c r="B1560" s="39" t="s">
        <v>2795</v>
      </c>
      <c r="C1560" s="39" t="s">
        <v>2918</v>
      </c>
    </row>
    <row r="1561" spans="1:3" x14ac:dyDescent="0.3">
      <c r="A1561" s="39" t="s">
        <v>2613</v>
      </c>
      <c r="B1561" s="39" t="s">
        <v>2795</v>
      </c>
      <c r="C1561" s="39" t="s">
        <v>2918</v>
      </c>
    </row>
    <row r="1562" spans="1:3" x14ac:dyDescent="0.3">
      <c r="A1562" s="39" t="s">
        <v>2632</v>
      </c>
      <c r="B1562" s="39" t="s">
        <v>2795</v>
      </c>
      <c r="C1562" s="39" t="s">
        <v>2918</v>
      </c>
    </row>
    <row r="1563" spans="1:3" x14ac:dyDescent="0.3">
      <c r="A1563" s="39" t="s">
        <v>2635</v>
      </c>
      <c r="B1563" s="39" t="s">
        <v>2795</v>
      </c>
      <c r="C1563" s="39" t="s">
        <v>2918</v>
      </c>
    </row>
    <row r="1564" spans="1:3" x14ac:dyDescent="0.3">
      <c r="A1564" s="39" t="s">
        <v>2611</v>
      </c>
      <c r="B1564" s="39" t="s">
        <v>2796</v>
      </c>
      <c r="C1564" s="39" t="s">
        <v>2919</v>
      </c>
    </row>
    <row r="1565" spans="1:3" x14ac:dyDescent="0.3">
      <c r="A1565" s="39" t="s">
        <v>2633</v>
      </c>
      <c r="B1565" s="39" t="s">
        <v>2796</v>
      </c>
      <c r="C1565" s="39" t="s">
        <v>2919</v>
      </c>
    </row>
    <row r="1566" spans="1:3" x14ac:dyDescent="0.3">
      <c r="A1566" s="39" t="s">
        <v>2612</v>
      </c>
      <c r="B1566" s="39" t="s">
        <v>2796</v>
      </c>
      <c r="C1566" s="39" t="s">
        <v>2919</v>
      </c>
    </row>
    <row r="1567" spans="1:3" x14ac:dyDescent="0.3">
      <c r="A1567" s="39" t="s">
        <v>2634</v>
      </c>
      <c r="B1567" s="39" t="s">
        <v>2796</v>
      </c>
      <c r="C1567" s="39" t="s">
        <v>2919</v>
      </c>
    </row>
    <row r="1568" spans="1:3" x14ac:dyDescent="0.3">
      <c r="A1568" s="39" t="s">
        <v>2614</v>
      </c>
      <c r="B1568" s="39" t="s">
        <v>2797</v>
      </c>
      <c r="C1568" s="39" t="s">
        <v>2920</v>
      </c>
    </row>
    <row r="1569" spans="1:3" x14ac:dyDescent="0.3">
      <c r="A1569" s="39" t="s">
        <v>2617</v>
      </c>
      <c r="B1569" s="39" t="s">
        <v>2797</v>
      </c>
      <c r="C1569" s="39" t="s">
        <v>2920</v>
      </c>
    </row>
    <row r="1570" spans="1:3" x14ac:dyDescent="0.3">
      <c r="A1570" s="39" t="s">
        <v>2636</v>
      </c>
      <c r="B1570" s="39" t="s">
        <v>2797</v>
      </c>
      <c r="C1570" s="39" t="s">
        <v>2920</v>
      </c>
    </row>
    <row r="1571" spans="1:3" x14ac:dyDescent="0.3">
      <c r="A1571" s="39" t="s">
        <v>2639</v>
      </c>
      <c r="B1571" s="39" t="s">
        <v>2797</v>
      </c>
      <c r="C1571" s="39" t="s">
        <v>2920</v>
      </c>
    </row>
    <row r="1572" spans="1:3" x14ac:dyDescent="0.3">
      <c r="A1572" s="39" t="s">
        <v>2615</v>
      </c>
      <c r="B1572" s="39" t="s">
        <v>2798</v>
      </c>
      <c r="C1572" s="39" t="s">
        <v>2921</v>
      </c>
    </row>
    <row r="1573" spans="1:3" x14ac:dyDescent="0.3">
      <c r="A1573" s="39" t="s">
        <v>2637</v>
      </c>
      <c r="B1573" s="39" t="s">
        <v>2798</v>
      </c>
      <c r="C1573" s="39" t="s">
        <v>2921</v>
      </c>
    </row>
    <row r="1574" spans="1:3" x14ac:dyDescent="0.3">
      <c r="A1574" s="39" t="s">
        <v>2616</v>
      </c>
      <c r="B1574" s="39" t="s">
        <v>2798</v>
      </c>
      <c r="C1574" s="39" t="s">
        <v>2921</v>
      </c>
    </row>
    <row r="1575" spans="1:3" x14ac:dyDescent="0.3">
      <c r="A1575" s="39" t="s">
        <v>2638</v>
      </c>
      <c r="B1575" s="39" t="s">
        <v>2798</v>
      </c>
      <c r="C1575" s="39" t="s">
        <v>2921</v>
      </c>
    </row>
    <row r="1576" spans="1:3" x14ac:dyDescent="0.3">
      <c r="A1576" s="39" t="s">
        <v>2618</v>
      </c>
      <c r="B1576" s="39" t="s">
        <v>2799</v>
      </c>
      <c r="C1576" s="39" t="s">
        <v>2922</v>
      </c>
    </row>
    <row r="1577" spans="1:3" x14ac:dyDescent="0.3">
      <c r="A1577" s="39" t="s">
        <v>2640</v>
      </c>
      <c r="B1577" s="39" t="s">
        <v>2799</v>
      </c>
      <c r="C1577" s="39" t="s">
        <v>2922</v>
      </c>
    </row>
    <row r="1578" spans="1:3" x14ac:dyDescent="0.3">
      <c r="A1578" s="39" t="s">
        <v>2621</v>
      </c>
      <c r="B1578" s="39" t="s">
        <v>2800</v>
      </c>
      <c r="C1578" s="39" t="s">
        <v>2923</v>
      </c>
    </row>
    <row r="1579" spans="1:3" x14ac:dyDescent="0.3">
      <c r="A1579" s="39" t="s">
        <v>2642</v>
      </c>
      <c r="B1579" s="39" t="s">
        <v>2800</v>
      </c>
      <c r="C1579" s="39" t="s">
        <v>2923</v>
      </c>
    </row>
    <row r="1580" spans="1:3" x14ac:dyDescent="0.3">
      <c r="A1580" s="39" t="s">
        <v>2622</v>
      </c>
      <c r="B1580" s="39" t="s">
        <v>2801</v>
      </c>
      <c r="C1580" s="39" t="s">
        <v>2924</v>
      </c>
    </row>
    <row r="1581" spans="1:3" x14ac:dyDescent="0.3">
      <c r="A1581" s="39" t="s">
        <v>2623</v>
      </c>
      <c r="B1581" s="39" t="s">
        <v>2801</v>
      </c>
      <c r="C1581" s="39" t="s">
        <v>2924</v>
      </c>
    </row>
    <row r="1582" spans="1:3" x14ac:dyDescent="0.3">
      <c r="A1582" s="39" t="s">
        <v>2625</v>
      </c>
      <c r="B1582" s="39" t="s">
        <v>2801</v>
      </c>
      <c r="C1582" s="39" t="s">
        <v>2924</v>
      </c>
    </row>
    <row r="1583" spans="1:3" x14ac:dyDescent="0.3">
      <c r="A1583" s="39" t="s">
        <v>2626</v>
      </c>
      <c r="B1583" s="39" t="s">
        <v>2801</v>
      </c>
      <c r="C1583" s="39" t="s">
        <v>2924</v>
      </c>
    </row>
    <row r="1584" spans="1:3" x14ac:dyDescent="0.3">
      <c r="A1584" s="39" t="s">
        <v>2643</v>
      </c>
      <c r="B1584" s="39" t="s">
        <v>2801</v>
      </c>
      <c r="C1584" s="39" t="s">
        <v>2924</v>
      </c>
    </row>
    <row r="1585" spans="1:3" x14ac:dyDescent="0.3">
      <c r="A1585" s="39" t="s">
        <v>2644</v>
      </c>
      <c r="B1585" s="39" t="s">
        <v>2801</v>
      </c>
      <c r="C1585" s="39" t="s">
        <v>2924</v>
      </c>
    </row>
    <row r="1586" spans="1:3" x14ac:dyDescent="0.3">
      <c r="A1586" s="39" t="s">
        <v>2647</v>
      </c>
      <c r="B1586" s="39" t="s">
        <v>2801</v>
      </c>
      <c r="C1586" s="39" t="s">
        <v>2924</v>
      </c>
    </row>
    <row r="1587" spans="1:3" x14ac:dyDescent="0.3">
      <c r="A1587" s="39" t="s">
        <v>2648</v>
      </c>
      <c r="B1587" s="39" t="s">
        <v>2801</v>
      </c>
      <c r="C1587" s="39" t="s">
        <v>2924</v>
      </c>
    </row>
    <row r="1588" spans="1:3" x14ac:dyDescent="0.3">
      <c r="A1588" s="39" t="s">
        <v>2624</v>
      </c>
      <c r="B1588" s="39" t="s">
        <v>2802</v>
      </c>
      <c r="C1588" s="39" t="s">
        <v>2925</v>
      </c>
    </row>
    <row r="1589" spans="1:3" x14ac:dyDescent="0.3">
      <c r="A1589" s="39" t="s">
        <v>2646</v>
      </c>
      <c r="B1589" s="39" t="s">
        <v>2802</v>
      </c>
      <c r="C1589" s="39" t="s">
        <v>2925</v>
      </c>
    </row>
    <row r="1590" spans="1:3" x14ac:dyDescent="0.3">
      <c r="A1590" s="39" t="s">
        <v>2645</v>
      </c>
      <c r="B1590" s="39" t="s">
        <v>2803</v>
      </c>
      <c r="C1590" s="39" t="s">
        <v>2926</v>
      </c>
    </row>
    <row r="1591" spans="1:3" x14ac:dyDescent="0.3">
      <c r="A1591" s="39" t="s">
        <v>2677</v>
      </c>
      <c r="B1591" s="39" t="s">
        <v>2803</v>
      </c>
      <c r="C1591" s="39" t="s">
        <v>2926</v>
      </c>
    </row>
    <row r="1592" spans="1:3" x14ac:dyDescent="0.3">
      <c r="A1592" s="39" t="s">
        <v>2649</v>
      </c>
      <c r="B1592" s="39" t="s">
        <v>270</v>
      </c>
      <c r="C1592" s="39" t="s">
        <v>316</v>
      </c>
    </row>
    <row r="1593" spans="1:3" x14ac:dyDescent="0.3">
      <c r="A1593" s="39" t="s">
        <v>2650</v>
      </c>
      <c r="B1593" s="39" t="s">
        <v>270</v>
      </c>
      <c r="C1593" s="39" t="s">
        <v>316</v>
      </c>
    </row>
    <row r="1594" spans="1:3" x14ac:dyDescent="0.3">
      <c r="A1594" s="39" t="s">
        <v>2651</v>
      </c>
      <c r="B1594" s="39" t="s">
        <v>2804</v>
      </c>
      <c r="C1594" s="39" t="s">
        <v>2927</v>
      </c>
    </row>
    <row r="1595" spans="1:3" x14ac:dyDescent="0.3">
      <c r="A1595" s="39" t="s">
        <v>2652</v>
      </c>
      <c r="B1595" s="39" t="s">
        <v>2804</v>
      </c>
      <c r="C1595" s="39" t="s">
        <v>2927</v>
      </c>
    </row>
    <row r="1596" spans="1:3" x14ac:dyDescent="0.3">
      <c r="A1596" s="39" t="s">
        <v>2653</v>
      </c>
      <c r="B1596" s="39" t="s">
        <v>2804</v>
      </c>
      <c r="C1596" s="39" t="s">
        <v>2927</v>
      </c>
    </row>
    <row r="1597" spans="1:3" x14ac:dyDescent="0.3">
      <c r="A1597" s="39" t="s">
        <v>2654</v>
      </c>
      <c r="B1597" s="39" t="s">
        <v>2804</v>
      </c>
      <c r="C1597" s="39" t="s">
        <v>2927</v>
      </c>
    </row>
    <row r="1598" spans="1:3" x14ac:dyDescent="0.3">
      <c r="A1598" s="39" t="s">
        <v>2655</v>
      </c>
      <c r="B1598" s="39" t="s">
        <v>2805</v>
      </c>
      <c r="C1598" s="39" t="s">
        <v>2928</v>
      </c>
    </row>
    <row r="1599" spans="1:3" x14ac:dyDescent="0.3">
      <c r="A1599" s="39" t="s">
        <v>2656</v>
      </c>
      <c r="B1599" s="39" t="s">
        <v>2804</v>
      </c>
      <c r="C1599" s="39" t="s">
        <v>2927</v>
      </c>
    </row>
    <row r="1600" spans="1:3" x14ac:dyDescent="0.3">
      <c r="A1600" s="39" t="s">
        <v>2657</v>
      </c>
      <c r="B1600" s="39" t="s">
        <v>2806</v>
      </c>
      <c r="C1600" s="39" t="s">
        <v>2929</v>
      </c>
    </row>
    <row r="1601" spans="1:3" x14ac:dyDescent="0.3">
      <c r="A1601" s="39" t="s">
        <v>2658</v>
      </c>
      <c r="B1601" s="39" t="s">
        <v>2807</v>
      </c>
      <c r="C1601" s="39" t="s">
        <v>2930</v>
      </c>
    </row>
    <row r="1602" spans="1:3" x14ac:dyDescent="0.3">
      <c r="A1602" s="39" t="s">
        <v>2659</v>
      </c>
      <c r="B1602" s="39" t="s">
        <v>2807</v>
      </c>
      <c r="C1602" s="39" t="s">
        <v>2930</v>
      </c>
    </row>
    <row r="1603" spans="1:3" x14ac:dyDescent="0.3">
      <c r="A1603" s="39" t="s">
        <v>2660</v>
      </c>
      <c r="B1603" s="39" t="s">
        <v>2807</v>
      </c>
      <c r="C1603" s="39" t="s">
        <v>2930</v>
      </c>
    </row>
    <row r="1604" spans="1:3" x14ac:dyDescent="0.3">
      <c r="A1604" s="39" t="s">
        <v>2661</v>
      </c>
      <c r="B1604" s="39" t="s">
        <v>2807</v>
      </c>
      <c r="C1604" s="39" t="s">
        <v>2930</v>
      </c>
    </row>
    <row r="1605" spans="1:3" x14ac:dyDescent="0.3">
      <c r="A1605" s="39" t="s">
        <v>2662</v>
      </c>
      <c r="B1605" s="39" t="s">
        <v>2807</v>
      </c>
      <c r="C1605" s="39" t="s">
        <v>2930</v>
      </c>
    </row>
    <row r="1606" spans="1:3" x14ac:dyDescent="0.3">
      <c r="A1606" s="39" t="s">
        <v>2666</v>
      </c>
      <c r="B1606" s="39" t="s">
        <v>2807</v>
      </c>
      <c r="C1606" s="39" t="s">
        <v>2930</v>
      </c>
    </row>
    <row r="1607" spans="1:3" x14ac:dyDescent="0.3">
      <c r="A1607" s="39" t="s">
        <v>2667</v>
      </c>
      <c r="B1607" s="39" t="s">
        <v>2807</v>
      </c>
      <c r="C1607" s="39" t="s">
        <v>2930</v>
      </c>
    </row>
    <row r="1608" spans="1:3" x14ac:dyDescent="0.3">
      <c r="A1608" s="39" t="s">
        <v>2668</v>
      </c>
      <c r="B1608" s="39" t="s">
        <v>2807</v>
      </c>
      <c r="C1608" s="39" t="s">
        <v>2930</v>
      </c>
    </row>
    <row r="1609" spans="1:3" x14ac:dyDescent="0.3">
      <c r="A1609" s="39" t="s">
        <v>2669</v>
      </c>
      <c r="B1609" s="39" t="s">
        <v>2807</v>
      </c>
      <c r="C1609" s="39" t="s">
        <v>2930</v>
      </c>
    </row>
    <row r="1610" spans="1:3" x14ac:dyDescent="0.3">
      <c r="A1610" s="39" t="s">
        <v>2670</v>
      </c>
      <c r="B1610" s="39" t="s">
        <v>2807</v>
      </c>
      <c r="C1610" s="39" t="s">
        <v>2930</v>
      </c>
    </row>
    <row r="1611" spans="1:3" x14ac:dyDescent="0.3">
      <c r="A1611" s="39" t="s">
        <v>2671</v>
      </c>
      <c r="B1611" s="39" t="s">
        <v>2807</v>
      </c>
      <c r="C1611" s="39" t="s">
        <v>2930</v>
      </c>
    </row>
    <row r="1612" spans="1:3" x14ac:dyDescent="0.3">
      <c r="A1612" s="39" t="s">
        <v>2672</v>
      </c>
      <c r="B1612" s="39" t="s">
        <v>2807</v>
      </c>
      <c r="C1612" s="39" t="s">
        <v>2930</v>
      </c>
    </row>
    <row r="1613" spans="1:3" x14ac:dyDescent="0.3">
      <c r="A1613" s="39" t="s">
        <v>2696</v>
      </c>
      <c r="B1613" s="39" t="s">
        <v>2807</v>
      </c>
      <c r="C1613" s="39" t="s">
        <v>2930</v>
      </c>
    </row>
    <row r="1614" spans="1:3" x14ac:dyDescent="0.3">
      <c r="A1614" s="39" t="s">
        <v>2697</v>
      </c>
      <c r="B1614" s="39" t="s">
        <v>2807</v>
      </c>
      <c r="C1614" s="39" t="s">
        <v>2930</v>
      </c>
    </row>
    <row r="1615" spans="1:3" x14ac:dyDescent="0.3">
      <c r="A1615" s="39" t="s">
        <v>2663</v>
      </c>
      <c r="B1615" s="39" t="s">
        <v>2808</v>
      </c>
      <c r="C1615" s="39" t="s">
        <v>2931</v>
      </c>
    </row>
    <row r="1616" spans="1:3" x14ac:dyDescent="0.3">
      <c r="A1616" s="39" t="s">
        <v>2664</v>
      </c>
      <c r="B1616" s="39" t="s">
        <v>2808</v>
      </c>
      <c r="C1616" s="39" t="s">
        <v>2931</v>
      </c>
    </row>
    <row r="1617" spans="1:3" x14ac:dyDescent="0.3">
      <c r="A1617" s="39" t="s">
        <v>2665</v>
      </c>
      <c r="B1617" s="39" t="s">
        <v>2808</v>
      </c>
      <c r="C1617" s="39" t="s">
        <v>2931</v>
      </c>
    </row>
    <row r="1618" spans="1:3" x14ac:dyDescent="0.3">
      <c r="A1618" s="39" t="s">
        <v>2673</v>
      </c>
      <c r="B1618" s="39" t="s">
        <v>2809</v>
      </c>
      <c r="C1618" s="39" t="s">
        <v>2932</v>
      </c>
    </row>
    <row r="1619" spans="1:3" x14ac:dyDescent="0.3">
      <c r="A1619" s="39" t="s">
        <v>2674</v>
      </c>
      <c r="B1619" s="39" t="s">
        <v>2809</v>
      </c>
      <c r="C1619" s="39" t="s">
        <v>2932</v>
      </c>
    </row>
    <row r="1620" spans="1:3" x14ac:dyDescent="0.3">
      <c r="A1620" s="39" t="s">
        <v>2675</v>
      </c>
      <c r="B1620" s="39" t="s">
        <v>2810</v>
      </c>
      <c r="C1620" s="39" t="s">
        <v>2933</v>
      </c>
    </row>
    <row r="1621" spans="1:3" x14ac:dyDescent="0.3">
      <c r="A1621" s="39" t="s">
        <v>2676</v>
      </c>
      <c r="B1621" s="39" t="s">
        <v>2810</v>
      </c>
      <c r="C1621" s="39" t="s">
        <v>2933</v>
      </c>
    </row>
    <row r="1622" spans="1:3" x14ac:dyDescent="0.3">
      <c r="A1622" s="39" t="s">
        <v>2678</v>
      </c>
      <c r="B1622" s="39" t="s">
        <v>2937</v>
      </c>
      <c r="C1622" s="39" t="s">
        <v>2938</v>
      </c>
    </row>
    <row r="1623" spans="1:3" x14ac:dyDescent="0.3">
      <c r="A1623" s="39" t="s">
        <v>2679</v>
      </c>
      <c r="B1623" s="39" t="s">
        <v>2811</v>
      </c>
      <c r="C1623" s="39" t="s">
        <v>2934</v>
      </c>
    </row>
    <row r="1624" spans="1:3" x14ac:dyDescent="0.3">
      <c r="A1624" s="39" t="s">
        <v>2680</v>
      </c>
      <c r="B1624" s="39" t="s">
        <v>2811</v>
      </c>
      <c r="C1624" s="39" t="s">
        <v>2934</v>
      </c>
    </row>
    <row r="1625" spans="1:3" x14ac:dyDescent="0.3">
      <c r="A1625" s="39" t="s">
        <v>2681</v>
      </c>
      <c r="B1625" s="39" t="s">
        <v>2790</v>
      </c>
      <c r="C1625" s="39" t="s">
        <v>2913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20"/>
  <sheetViews>
    <sheetView workbookViewId="0">
      <selection sqref="A1:XFD1048576"/>
    </sheetView>
  </sheetViews>
  <sheetFormatPr defaultRowHeight="14.4" x14ac:dyDescent="0.3"/>
  <cols>
    <col min="1" max="1" width="8.109375" bestFit="1" customWidth="1"/>
    <col min="2" max="2" width="12.6640625" bestFit="1" customWidth="1"/>
    <col min="3" max="3" width="85.33203125" bestFit="1" customWidth="1"/>
    <col min="4" max="4" width="12.6640625" bestFit="1" customWidth="1"/>
    <col min="5" max="5" width="29.77734375" style="8" bestFit="1" customWidth="1"/>
    <col min="6" max="6" width="23" bestFit="1" customWidth="1"/>
    <col min="7" max="7" width="9.88671875" bestFit="1" customWidth="1"/>
  </cols>
  <sheetData>
    <row r="1" spans="1:5" x14ac:dyDescent="0.3">
      <c r="A1" s="62" t="s">
        <v>462</v>
      </c>
      <c r="B1" s="63"/>
      <c r="C1" s="63"/>
      <c r="D1" s="63"/>
      <c r="E1" s="63"/>
    </row>
    <row r="2" spans="1:5" x14ac:dyDescent="0.3">
      <c r="A2" s="2" t="s">
        <v>463</v>
      </c>
      <c r="B2" s="2" t="s">
        <v>464</v>
      </c>
      <c r="C2" s="2" t="s">
        <v>465</v>
      </c>
      <c r="D2" s="2" t="s">
        <v>466</v>
      </c>
      <c r="E2" s="2" t="s">
        <v>467</v>
      </c>
    </row>
    <row r="3" spans="1:5" x14ac:dyDescent="0.3">
      <c r="A3" s="21" t="s">
        <v>507</v>
      </c>
      <c r="B3" s="21">
        <v>1</v>
      </c>
      <c r="C3" s="39" t="str">
        <f>VLOOKUP(A3,'COMP-VS-BOM'!$A$2:$C$1625,3,0)</f>
        <v>0MHz - 18000MHz RF/MICROWAVE FIXED ATTENUATOR</v>
      </c>
      <c r="D3" s="39" t="str">
        <f>CONCATENATE(A3,"-",B3)</f>
        <v>ATT2602-1</v>
      </c>
      <c r="E3" s="21" t="s">
        <v>320</v>
      </c>
    </row>
    <row r="4" spans="1:5" x14ac:dyDescent="0.3">
      <c r="A4" s="21" t="s">
        <v>507</v>
      </c>
      <c r="B4" s="21">
        <v>2</v>
      </c>
      <c r="C4" s="39" t="str">
        <f>VLOOKUP(A4,'COMP-VS-BOM'!$A$2:$C$1625,3,0)</f>
        <v>0MHz - 18000MHz RF/MICROWAVE FIXED ATTENUATOR</v>
      </c>
      <c r="D4" s="39" t="str">
        <f t="shared" ref="D4:D67" si="0">CONCATENATE(A4,"-",B4)</f>
        <v>ATT2602-2</v>
      </c>
      <c r="E4" s="21" t="s">
        <v>508</v>
      </c>
    </row>
    <row r="5" spans="1:5" x14ac:dyDescent="0.3">
      <c r="A5" s="21" t="s">
        <v>507</v>
      </c>
      <c r="B5" s="21">
        <v>3</v>
      </c>
      <c r="C5" s="39" t="str">
        <f>VLOOKUP(A5,'COMP-VS-BOM'!$A$2:$C$1625,3,0)</f>
        <v>0MHz - 18000MHz RF/MICROWAVE FIXED ATTENUATOR</v>
      </c>
      <c r="D5" s="39" t="str">
        <f t="shared" si="0"/>
        <v>ATT2602-3</v>
      </c>
      <c r="E5" s="21" t="s">
        <v>320</v>
      </c>
    </row>
    <row r="6" spans="1:5" x14ac:dyDescent="0.3">
      <c r="A6" s="21" t="s">
        <v>507</v>
      </c>
      <c r="B6" s="21">
        <v>4</v>
      </c>
      <c r="C6" s="39" t="str">
        <f>VLOOKUP(A6,'COMP-VS-BOM'!$A$2:$C$1625,3,0)</f>
        <v>0MHz - 18000MHz RF/MICROWAVE FIXED ATTENUATOR</v>
      </c>
      <c r="D6" s="39" t="str">
        <f t="shared" si="0"/>
        <v>ATT2602-4</v>
      </c>
      <c r="E6" s="21" t="s">
        <v>320</v>
      </c>
    </row>
    <row r="7" spans="1:5" x14ac:dyDescent="0.3">
      <c r="A7" s="21" t="s">
        <v>507</v>
      </c>
      <c r="B7" s="21">
        <v>5</v>
      </c>
      <c r="C7" s="39" t="str">
        <f>VLOOKUP(A7,'COMP-VS-BOM'!$A$2:$C$1625,3,0)</f>
        <v>0MHz - 18000MHz RF/MICROWAVE FIXED ATTENUATOR</v>
      </c>
      <c r="D7" s="39" t="str">
        <f t="shared" si="0"/>
        <v>ATT2602-5</v>
      </c>
      <c r="E7" s="21" t="s">
        <v>509</v>
      </c>
    </row>
    <row r="8" spans="1:5" x14ac:dyDescent="0.3">
      <c r="A8" s="21" t="s">
        <v>507</v>
      </c>
      <c r="B8" s="21">
        <v>6</v>
      </c>
      <c r="C8" s="39" t="str">
        <f>VLOOKUP(A8,'COMP-VS-BOM'!$A$2:$C$1625,3,0)</f>
        <v>0MHz - 18000MHz RF/MICROWAVE FIXED ATTENUATOR</v>
      </c>
      <c r="D8" s="39" t="str">
        <f t="shared" si="0"/>
        <v>ATT2602-6</v>
      </c>
      <c r="E8" s="21" t="s">
        <v>320</v>
      </c>
    </row>
    <row r="9" spans="1:5" x14ac:dyDescent="0.3">
      <c r="A9" s="21" t="s">
        <v>507</v>
      </c>
      <c r="B9" s="21">
        <v>7</v>
      </c>
      <c r="C9" s="39" t="str">
        <f>VLOOKUP(A9,'COMP-VS-BOM'!$A$2:$C$1625,3,0)</f>
        <v>0MHz - 18000MHz RF/MICROWAVE FIXED ATTENUATOR</v>
      </c>
      <c r="D9" s="39" t="str">
        <f t="shared" si="0"/>
        <v>ATT2602-7</v>
      </c>
      <c r="E9" s="21" t="s">
        <v>320</v>
      </c>
    </row>
    <row r="10" spans="1:5" x14ac:dyDescent="0.3">
      <c r="A10" s="21" t="s">
        <v>45</v>
      </c>
      <c r="B10" s="21">
        <v>1</v>
      </c>
      <c r="C10" s="39" t="str">
        <f>VLOOKUP(A10,'COMP-VS-BOM'!$A$2:$C$1625,3,0)</f>
        <v>CAP TANT 47UF 6.3V 20% 1206</v>
      </c>
      <c r="D10" s="39" t="str">
        <f t="shared" si="0"/>
        <v>C126-1</v>
      </c>
      <c r="E10" s="21" t="s">
        <v>510</v>
      </c>
    </row>
    <row r="11" spans="1:5" x14ac:dyDescent="0.3">
      <c r="A11" s="21" t="s">
        <v>45</v>
      </c>
      <c r="B11" s="21">
        <v>2</v>
      </c>
      <c r="C11" s="39" t="str">
        <f>VLOOKUP(A11,'COMP-VS-BOM'!$A$2:$C$1625,3,0)</f>
        <v>CAP TANT 47UF 6.3V 20% 1206</v>
      </c>
      <c r="D11" s="39" t="str">
        <f t="shared" si="0"/>
        <v>C126-2</v>
      </c>
      <c r="E11" s="21" t="s">
        <v>320</v>
      </c>
    </row>
    <row r="12" spans="1:5" x14ac:dyDescent="0.3">
      <c r="A12" s="21" t="s">
        <v>35</v>
      </c>
      <c r="B12" s="21">
        <v>1</v>
      </c>
      <c r="C12" s="39" t="str">
        <f>VLOOKUP(A12,'COMP-VS-BOM'!$A$2:$C$1625,3,0)</f>
        <v>CAP CER 22UF 25V X7R 1210</v>
      </c>
      <c r="D12" s="39" t="str">
        <f t="shared" si="0"/>
        <v>C141-1</v>
      </c>
      <c r="E12" s="21" t="s">
        <v>510</v>
      </c>
    </row>
    <row r="13" spans="1:5" x14ac:dyDescent="0.3">
      <c r="A13" s="21" t="s">
        <v>35</v>
      </c>
      <c r="B13" s="21">
        <v>2</v>
      </c>
      <c r="C13" s="39" t="str">
        <f>VLOOKUP(A13,'COMP-VS-BOM'!$A$2:$C$1625,3,0)</f>
        <v>CAP CER 22UF 25V X7R 1210</v>
      </c>
      <c r="D13" s="39" t="str">
        <f t="shared" si="0"/>
        <v>C141-2</v>
      </c>
      <c r="E13" s="21" t="s">
        <v>320</v>
      </c>
    </row>
    <row r="14" spans="1:5" x14ac:dyDescent="0.3">
      <c r="A14" s="21" t="s">
        <v>43</v>
      </c>
      <c r="B14" s="21">
        <v>1</v>
      </c>
      <c r="C14" s="39" t="str">
        <f>VLOOKUP(A14,'COMP-VS-BOM'!$A$2:$C$1625,3,0)</f>
        <v>CAP TANT 1000UF 6.3V 10% 2927</v>
      </c>
      <c r="D14" s="39" t="str">
        <f t="shared" si="0"/>
        <v>C154-1</v>
      </c>
      <c r="E14" s="21" t="s">
        <v>342</v>
      </c>
    </row>
    <row r="15" spans="1:5" x14ac:dyDescent="0.3">
      <c r="A15" s="21" t="s">
        <v>43</v>
      </c>
      <c r="B15" s="21">
        <v>2</v>
      </c>
      <c r="C15" s="39" t="str">
        <f>VLOOKUP(A15,'COMP-VS-BOM'!$A$2:$C$1625,3,0)</f>
        <v>CAP TANT 1000UF 6.3V 10% 2927</v>
      </c>
      <c r="D15" s="39" t="str">
        <f t="shared" si="0"/>
        <v>C154-2</v>
      </c>
      <c r="E15" s="21" t="s">
        <v>320</v>
      </c>
    </row>
    <row r="16" spans="1:5" x14ac:dyDescent="0.3">
      <c r="A16" s="21" t="s">
        <v>49</v>
      </c>
      <c r="B16" s="21">
        <v>1</v>
      </c>
      <c r="C16" s="39" t="str">
        <f>VLOOKUP(A16,'COMP-VS-BOM'!$A$2:$C$1625,3,0)</f>
        <v>CAP CER 33PF 50V NPO 0402</v>
      </c>
      <c r="D16" s="39" t="str">
        <f t="shared" si="0"/>
        <v>C157-1</v>
      </c>
      <c r="E16" s="21" t="s">
        <v>320</v>
      </c>
    </row>
    <row r="17" spans="1:5" x14ac:dyDescent="0.3">
      <c r="A17" s="21" t="s">
        <v>49</v>
      </c>
      <c r="B17" s="21">
        <v>2</v>
      </c>
      <c r="C17" s="39" t="str">
        <f>VLOOKUP(A17,'COMP-VS-BOM'!$A$2:$C$1625,3,0)</f>
        <v>CAP CER 33PF 50V NPO 0402</v>
      </c>
      <c r="D17" s="39" t="str">
        <f t="shared" si="0"/>
        <v>C157-2</v>
      </c>
      <c r="E17" s="21" t="s">
        <v>342</v>
      </c>
    </row>
    <row r="18" spans="1:5" x14ac:dyDescent="0.3">
      <c r="A18" s="21" t="s">
        <v>18</v>
      </c>
      <c r="B18" s="21">
        <v>1</v>
      </c>
      <c r="C18" s="39" t="str">
        <f>VLOOKUP(A18,'COMP-VS-BOM'!$A$2:$C$1625,3,0)</f>
        <v>CAP CER 0.1UF 25V 10% X7R 0402</v>
      </c>
      <c r="D18" s="39" t="str">
        <f t="shared" si="0"/>
        <v>C408-1</v>
      </c>
      <c r="E18" s="21" t="s">
        <v>342</v>
      </c>
    </row>
    <row r="19" spans="1:5" x14ac:dyDescent="0.3">
      <c r="A19" s="21" t="s">
        <v>18</v>
      </c>
      <c r="B19" s="21">
        <v>2</v>
      </c>
      <c r="C19" s="39" t="str">
        <f>VLOOKUP(A19,'COMP-VS-BOM'!$A$2:$C$1625,3,0)</f>
        <v>CAP CER 0.1UF 25V 10% X7R 0402</v>
      </c>
      <c r="D19" s="39" t="str">
        <f t="shared" si="0"/>
        <v>C408-2</v>
      </c>
      <c r="E19" s="21" t="s">
        <v>320</v>
      </c>
    </row>
    <row r="20" spans="1:5" x14ac:dyDescent="0.3">
      <c r="A20" s="21" t="s">
        <v>42</v>
      </c>
      <c r="B20" s="21">
        <v>1</v>
      </c>
      <c r="C20" s="39" t="str">
        <f>VLOOKUP(A20,'COMP-VS-BOM'!$A$2:$C$1625,3,0)</f>
        <v>CAP CER 10000PF 25V X7R 0402</v>
      </c>
      <c r="D20" s="39" t="str">
        <f t="shared" si="0"/>
        <v>C409-1</v>
      </c>
      <c r="E20" s="21" t="s">
        <v>342</v>
      </c>
    </row>
    <row r="21" spans="1:5" x14ac:dyDescent="0.3">
      <c r="A21" s="21" t="s">
        <v>42</v>
      </c>
      <c r="B21" s="21">
        <v>2</v>
      </c>
      <c r="C21" s="39" t="str">
        <f>VLOOKUP(A21,'COMP-VS-BOM'!$A$2:$C$1625,3,0)</f>
        <v>CAP CER 10000PF 25V X7R 0402</v>
      </c>
      <c r="D21" s="39" t="str">
        <f t="shared" si="0"/>
        <v>C409-2</v>
      </c>
      <c r="E21" s="21" t="s">
        <v>320</v>
      </c>
    </row>
    <row r="22" spans="1:5" x14ac:dyDescent="0.3">
      <c r="A22" s="21" t="s">
        <v>19</v>
      </c>
      <c r="B22" s="21">
        <v>1</v>
      </c>
      <c r="C22" s="39" t="str">
        <f>VLOOKUP(A22,'COMP-VS-BOM'!$A$2:$C$1625,3,0)</f>
        <v>CAP CER 0.1UF 25V 10% X7R 0402</v>
      </c>
      <c r="D22" s="39" t="str">
        <f t="shared" si="0"/>
        <v>C410-1</v>
      </c>
      <c r="E22" s="21" t="s">
        <v>329</v>
      </c>
    </row>
    <row r="23" spans="1:5" x14ac:dyDescent="0.3">
      <c r="A23" s="21" t="s">
        <v>19</v>
      </c>
      <c r="B23" s="21">
        <v>2</v>
      </c>
      <c r="C23" s="39" t="str">
        <f>VLOOKUP(A23,'COMP-VS-BOM'!$A$2:$C$1625,3,0)</f>
        <v>CAP CER 0.1UF 25V 10% X7R 0402</v>
      </c>
      <c r="D23" s="39" t="str">
        <f t="shared" si="0"/>
        <v>C410-2</v>
      </c>
      <c r="E23" s="21" t="s">
        <v>320</v>
      </c>
    </row>
    <row r="24" spans="1:5" x14ac:dyDescent="0.3">
      <c r="A24" s="21" t="s">
        <v>52</v>
      </c>
      <c r="B24" s="21">
        <v>1</v>
      </c>
      <c r="C24" s="39" t="str">
        <f>VLOOKUP(A24,'COMP-VS-BOM'!$A$2:$C$1625,3,0)</f>
        <v>CAP CER 1UF 16V 10% X7R 0603</v>
      </c>
      <c r="D24" s="39" t="str">
        <f t="shared" si="0"/>
        <v>C411-1</v>
      </c>
      <c r="E24" s="21" t="s">
        <v>329</v>
      </c>
    </row>
    <row r="25" spans="1:5" x14ac:dyDescent="0.3">
      <c r="A25" s="21" t="s">
        <v>52</v>
      </c>
      <c r="B25" s="21">
        <v>2</v>
      </c>
      <c r="C25" s="39" t="str">
        <f>VLOOKUP(A25,'COMP-VS-BOM'!$A$2:$C$1625,3,0)</f>
        <v>CAP CER 1UF 16V 10% X7R 0603</v>
      </c>
      <c r="D25" s="39" t="str">
        <f t="shared" si="0"/>
        <v>C411-2</v>
      </c>
      <c r="E25" s="21" t="s">
        <v>320</v>
      </c>
    </row>
    <row r="26" spans="1:5" x14ac:dyDescent="0.3">
      <c r="A26" s="21" t="s">
        <v>20</v>
      </c>
      <c r="B26" s="21">
        <v>1</v>
      </c>
      <c r="C26" s="39" t="str">
        <f>VLOOKUP(A26,'COMP-VS-BOM'!$A$2:$C$1625,3,0)</f>
        <v>CAP CER 0.1UF 25V 10% X7R 0402</v>
      </c>
      <c r="D26" s="39" t="str">
        <f t="shared" si="0"/>
        <v>C412-1</v>
      </c>
      <c r="E26" s="21" t="s">
        <v>327</v>
      </c>
    </row>
    <row r="27" spans="1:5" x14ac:dyDescent="0.3">
      <c r="A27" s="21" t="s">
        <v>20</v>
      </c>
      <c r="B27" s="21">
        <v>2</v>
      </c>
      <c r="C27" s="39" t="str">
        <f>VLOOKUP(A27,'COMP-VS-BOM'!$A$2:$C$1625,3,0)</f>
        <v>CAP CER 0.1UF 25V 10% X7R 0402</v>
      </c>
      <c r="D27" s="39" t="str">
        <f t="shared" si="0"/>
        <v>C412-2</v>
      </c>
      <c r="E27" s="21" t="s">
        <v>320</v>
      </c>
    </row>
    <row r="28" spans="1:5" x14ac:dyDescent="0.3">
      <c r="A28" s="21" t="s">
        <v>21</v>
      </c>
      <c r="B28" s="21">
        <v>1</v>
      </c>
      <c r="C28" s="39" t="str">
        <f>VLOOKUP(A28,'COMP-VS-BOM'!$A$2:$C$1625,3,0)</f>
        <v>CAP CER 0.1UF 25V 10% X7R 0402</v>
      </c>
      <c r="D28" s="39" t="str">
        <f t="shared" si="0"/>
        <v>C413-1</v>
      </c>
      <c r="E28" s="21" t="s">
        <v>327</v>
      </c>
    </row>
    <row r="29" spans="1:5" x14ac:dyDescent="0.3">
      <c r="A29" s="21" t="s">
        <v>21</v>
      </c>
      <c r="B29" s="21">
        <v>2</v>
      </c>
      <c r="C29" s="39" t="str">
        <f>VLOOKUP(A29,'COMP-VS-BOM'!$A$2:$C$1625,3,0)</f>
        <v>CAP CER 0.1UF 25V 10% X7R 0402</v>
      </c>
      <c r="D29" s="39" t="str">
        <f t="shared" si="0"/>
        <v>C413-2</v>
      </c>
      <c r="E29" s="21" t="s">
        <v>320</v>
      </c>
    </row>
    <row r="30" spans="1:5" x14ac:dyDescent="0.3">
      <c r="A30" s="21" t="s">
        <v>22</v>
      </c>
      <c r="B30" s="21">
        <v>1</v>
      </c>
      <c r="C30" s="39" t="str">
        <f>VLOOKUP(A30,'COMP-VS-BOM'!$A$2:$C$1625,3,0)</f>
        <v>CAP CER 0.1UF 25V 10% X7R 0402</v>
      </c>
      <c r="D30" s="39" t="str">
        <f t="shared" si="0"/>
        <v>C414-1</v>
      </c>
      <c r="E30" s="21" t="s">
        <v>362</v>
      </c>
    </row>
    <row r="31" spans="1:5" x14ac:dyDescent="0.3">
      <c r="A31" s="21" t="s">
        <v>22</v>
      </c>
      <c r="B31" s="21">
        <v>2</v>
      </c>
      <c r="C31" s="39" t="str">
        <f>VLOOKUP(A31,'COMP-VS-BOM'!$A$2:$C$1625,3,0)</f>
        <v>CAP CER 0.1UF 25V 10% X7R 0402</v>
      </c>
      <c r="D31" s="39" t="str">
        <f t="shared" si="0"/>
        <v>C414-2</v>
      </c>
      <c r="E31" s="21" t="s">
        <v>320</v>
      </c>
    </row>
    <row r="32" spans="1:5" x14ac:dyDescent="0.3">
      <c r="A32" s="21" t="s">
        <v>23</v>
      </c>
      <c r="B32" s="21">
        <v>1</v>
      </c>
      <c r="C32" s="39" t="str">
        <f>VLOOKUP(A32,'COMP-VS-BOM'!$A$2:$C$1625,3,0)</f>
        <v>CAP CER 0.1UF 25V 10% X7R 0402</v>
      </c>
      <c r="D32" s="39" t="str">
        <f t="shared" si="0"/>
        <v>C415-1</v>
      </c>
      <c r="E32" s="21" t="s">
        <v>327</v>
      </c>
    </row>
    <row r="33" spans="1:5" x14ac:dyDescent="0.3">
      <c r="A33" s="21" t="s">
        <v>23</v>
      </c>
      <c r="B33" s="21">
        <v>2</v>
      </c>
      <c r="C33" s="39" t="str">
        <f>VLOOKUP(A33,'COMP-VS-BOM'!$A$2:$C$1625,3,0)</f>
        <v>CAP CER 0.1UF 25V 10% X7R 0402</v>
      </c>
      <c r="D33" s="39" t="str">
        <f t="shared" si="0"/>
        <v>C415-2</v>
      </c>
      <c r="E33" s="21" t="s">
        <v>320</v>
      </c>
    </row>
    <row r="34" spans="1:5" x14ac:dyDescent="0.3">
      <c r="A34" s="21" t="s">
        <v>24</v>
      </c>
      <c r="B34" s="21">
        <v>1</v>
      </c>
      <c r="C34" s="39" t="str">
        <f>VLOOKUP(A34,'COMP-VS-BOM'!$A$2:$C$1625,3,0)</f>
        <v>CAP CER 0.1UF 25V 10% X7R 0402</v>
      </c>
      <c r="D34" s="39" t="str">
        <f t="shared" si="0"/>
        <v>C416-1</v>
      </c>
      <c r="E34" s="21" t="s">
        <v>327</v>
      </c>
    </row>
    <row r="35" spans="1:5" x14ac:dyDescent="0.3">
      <c r="A35" s="21" t="s">
        <v>24</v>
      </c>
      <c r="B35" s="21">
        <v>2</v>
      </c>
      <c r="C35" s="39" t="str">
        <f>VLOOKUP(A35,'COMP-VS-BOM'!$A$2:$C$1625,3,0)</f>
        <v>CAP CER 0.1UF 25V 10% X7R 0402</v>
      </c>
      <c r="D35" s="39" t="str">
        <f t="shared" si="0"/>
        <v>C416-2</v>
      </c>
      <c r="E35" s="21" t="s">
        <v>320</v>
      </c>
    </row>
    <row r="36" spans="1:5" x14ac:dyDescent="0.3">
      <c r="A36" s="21" t="s">
        <v>25</v>
      </c>
      <c r="B36" s="21">
        <v>1</v>
      </c>
      <c r="C36" s="39" t="str">
        <f>VLOOKUP(A36,'COMP-VS-BOM'!$A$2:$C$1625,3,0)</f>
        <v>CAP CER 0.1UF 25V 10% X7R 0402</v>
      </c>
      <c r="D36" s="39" t="str">
        <f t="shared" si="0"/>
        <v>C417-1</v>
      </c>
      <c r="E36" s="21" t="s">
        <v>511</v>
      </c>
    </row>
    <row r="37" spans="1:5" x14ac:dyDescent="0.3">
      <c r="A37" s="21" t="s">
        <v>25</v>
      </c>
      <c r="B37" s="21">
        <v>2</v>
      </c>
      <c r="C37" s="39" t="str">
        <f>VLOOKUP(A37,'COMP-VS-BOM'!$A$2:$C$1625,3,0)</f>
        <v>CAP CER 0.1UF 25V 10% X7R 0402</v>
      </c>
      <c r="D37" s="39" t="str">
        <f t="shared" si="0"/>
        <v>C417-2</v>
      </c>
      <c r="E37" s="21" t="s">
        <v>320</v>
      </c>
    </row>
    <row r="38" spans="1:5" x14ac:dyDescent="0.3">
      <c r="A38" s="21" t="s">
        <v>38</v>
      </c>
      <c r="B38" s="21">
        <v>1</v>
      </c>
      <c r="C38" s="39" t="str">
        <f>VLOOKUP(A38,'COMP-VS-BOM'!$A$2:$C$1625,3,0)</f>
        <v>CAP CER 10PF 50V 5% NPO 0402</v>
      </c>
      <c r="D38" s="39" t="str">
        <f t="shared" si="0"/>
        <v>C420-1</v>
      </c>
      <c r="E38" s="21" t="s">
        <v>328</v>
      </c>
    </row>
    <row r="39" spans="1:5" x14ac:dyDescent="0.3">
      <c r="A39" s="21" t="s">
        <v>38</v>
      </c>
      <c r="B39" s="21">
        <v>2</v>
      </c>
      <c r="C39" s="39" t="str">
        <f>VLOOKUP(A39,'COMP-VS-BOM'!$A$2:$C$1625,3,0)</f>
        <v>CAP CER 10PF 50V 5% NPO 0402</v>
      </c>
      <c r="D39" s="39" t="str">
        <f t="shared" si="0"/>
        <v>C420-2</v>
      </c>
      <c r="E39" s="21" t="s">
        <v>512</v>
      </c>
    </row>
    <row r="40" spans="1:5" x14ac:dyDescent="0.3">
      <c r="A40" s="21" t="s">
        <v>39</v>
      </c>
      <c r="B40" s="21">
        <v>1</v>
      </c>
      <c r="C40" s="39" t="str">
        <f>VLOOKUP(A40,'COMP-VS-BOM'!$A$2:$C$1625,3,0)</f>
        <v>CAP CER 10PF 50V 5% NPO 0402</v>
      </c>
      <c r="D40" s="39" t="str">
        <f t="shared" si="0"/>
        <v>C421-1</v>
      </c>
      <c r="E40" s="21" t="s">
        <v>320</v>
      </c>
    </row>
    <row r="41" spans="1:5" x14ac:dyDescent="0.3">
      <c r="A41" s="21" t="s">
        <v>39</v>
      </c>
      <c r="B41" s="21">
        <v>2</v>
      </c>
      <c r="C41" s="39" t="str">
        <f>VLOOKUP(A41,'COMP-VS-BOM'!$A$2:$C$1625,3,0)</f>
        <v>CAP CER 10PF 50V 5% NPO 0402</v>
      </c>
      <c r="D41" s="39" t="str">
        <f t="shared" si="0"/>
        <v>C421-2</v>
      </c>
      <c r="E41" s="21" t="s">
        <v>512</v>
      </c>
    </row>
    <row r="42" spans="1:5" x14ac:dyDescent="0.3">
      <c r="A42" s="21" t="s">
        <v>40</v>
      </c>
      <c r="B42" s="21">
        <v>1</v>
      </c>
      <c r="C42" s="39" t="str">
        <f>VLOOKUP(A42,'COMP-VS-BOM'!$A$2:$C$1625,3,0)</f>
        <v>CAP CER 10PF 50V 5% NPO 0402</v>
      </c>
      <c r="D42" s="39" t="str">
        <f t="shared" si="0"/>
        <v>C422-1</v>
      </c>
      <c r="E42" s="21" t="s">
        <v>320</v>
      </c>
    </row>
    <row r="43" spans="1:5" x14ac:dyDescent="0.3">
      <c r="A43" s="21" t="s">
        <v>40</v>
      </c>
      <c r="B43" s="21">
        <v>2</v>
      </c>
      <c r="C43" s="39" t="str">
        <f>VLOOKUP(A43,'COMP-VS-BOM'!$A$2:$C$1625,3,0)</f>
        <v>CAP CER 10PF 50V 5% NPO 0402</v>
      </c>
      <c r="D43" s="39" t="str">
        <f t="shared" si="0"/>
        <v>C422-2</v>
      </c>
      <c r="E43" s="21" t="s">
        <v>513</v>
      </c>
    </row>
    <row r="44" spans="1:5" x14ac:dyDescent="0.3">
      <c r="A44" s="21" t="s">
        <v>41</v>
      </c>
      <c r="B44" s="21">
        <v>1</v>
      </c>
      <c r="C44" s="39" t="str">
        <f>VLOOKUP(A44,'COMP-VS-BOM'!$A$2:$C$1625,3,0)</f>
        <v>CAP CER 10PF 50V 5% NPO 0402</v>
      </c>
      <c r="D44" s="39" t="str">
        <f t="shared" si="0"/>
        <v>C492-1</v>
      </c>
      <c r="E44" s="21" t="s">
        <v>514</v>
      </c>
    </row>
    <row r="45" spans="1:5" x14ac:dyDescent="0.3">
      <c r="A45" s="21" t="s">
        <v>41</v>
      </c>
      <c r="B45" s="21">
        <v>2</v>
      </c>
      <c r="C45" s="39" t="str">
        <f>VLOOKUP(A45,'COMP-VS-BOM'!$A$2:$C$1625,3,0)</f>
        <v>CAP CER 10PF 50V 5% NPO 0402</v>
      </c>
      <c r="D45" s="39" t="str">
        <f t="shared" si="0"/>
        <v>C492-2</v>
      </c>
      <c r="E45" s="21" t="s">
        <v>510</v>
      </c>
    </row>
    <row r="46" spans="1:5" x14ac:dyDescent="0.3">
      <c r="A46" s="21" t="s">
        <v>26</v>
      </c>
      <c r="B46" s="21">
        <v>1</v>
      </c>
      <c r="C46" s="39" t="str">
        <f>VLOOKUP(A46,'COMP-VS-BOM'!$A$2:$C$1625,3,0)</f>
        <v>CAP CER 0.1UF 25V 10% X7R 0402</v>
      </c>
      <c r="D46" s="39" t="str">
        <f t="shared" si="0"/>
        <v>C495-1</v>
      </c>
      <c r="E46" s="21" t="s">
        <v>515</v>
      </c>
    </row>
    <row r="47" spans="1:5" x14ac:dyDescent="0.3">
      <c r="A47" s="21" t="s">
        <v>26</v>
      </c>
      <c r="B47" s="21">
        <v>2</v>
      </c>
      <c r="C47" s="39" t="str">
        <f>VLOOKUP(A47,'COMP-VS-BOM'!$A$2:$C$1625,3,0)</f>
        <v>CAP CER 0.1UF 25V 10% X7R 0402</v>
      </c>
      <c r="D47" s="39" t="str">
        <f t="shared" si="0"/>
        <v>C495-2</v>
      </c>
      <c r="E47" s="21" t="s">
        <v>516</v>
      </c>
    </row>
    <row r="48" spans="1:5" x14ac:dyDescent="0.3">
      <c r="A48" s="21" t="s">
        <v>57</v>
      </c>
      <c r="B48" s="21">
        <v>1</v>
      </c>
      <c r="C48" s="39" t="str">
        <f>VLOOKUP(A48,'COMP-VS-BOM'!$A$2:$C$1625,3,0)</f>
        <v>CAP CER 1UF 50V X7R 0805</v>
      </c>
      <c r="D48" s="39" t="str">
        <f t="shared" si="0"/>
        <v>C498-1</v>
      </c>
      <c r="E48" s="21" t="s">
        <v>517</v>
      </c>
    </row>
    <row r="49" spans="1:5" x14ac:dyDescent="0.3">
      <c r="A49" s="21" t="s">
        <v>57</v>
      </c>
      <c r="B49" s="21">
        <v>2</v>
      </c>
      <c r="C49" s="39" t="str">
        <f>VLOOKUP(A49,'COMP-VS-BOM'!$A$2:$C$1625,3,0)</f>
        <v>CAP CER 1UF 50V X7R 0805</v>
      </c>
      <c r="D49" s="39" t="str">
        <f t="shared" si="0"/>
        <v>C498-2</v>
      </c>
      <c r="E49" s="21" t="s">
        <v>320</v>
      </c>
    </row>
    <row r="50" spans="1:5" x14ac:dyDescent="0.3">
      <c r="A50" s="21" t="s">
        <v>58</v>
      </c>
      <c r="B50" s="21">
        <v>1</v>
      </c>
      <c r="C50" s="39" t="str">
        <f>VLOOKUP(A50,'COMP-VS-BOM'!$A$2:$C$1625,3,0)</f>
        <v>CAP CER 1UF 50V X7R 0805</v>
      </c>
      <c r="D50" s="39" t="str">
        <f t="shared" si="0"/>
        <v>C499-1</v>
      </c>
      <c r="E50" s="21" t="s">
        <v>517</v>
      </c>
    </row>
    <row r="51" spans="1:5" x14ac:dyDescent="0.3">
      <c r="A51" s="21" t="s">
        <v>58</v>
      </c>
      <c r="B51" s="21">
        <v>2</v>
      </c>
      <c r="C51" s="39" t="str">
        <f>VLOOKUP(A51,'COMP-VS-BOM'!$A$2:$C$1625,3,0)</f>
        <v>CAP CER 1UF 50V X7R 0805</v>
      </c>
      <c r="D51" s="39" t="str">
        <f t="shared" si="0"/>
        <v>C499-2</v>
      </c>
      <c r="E51" s="21" t="s">
        <v>320</v>
      </c>
    </row>
    <row r="52" spans="1:5" x14ac:dyDescent="0.3">
      <c r="A52" s="21" t="s">
        <v>54</v>
      </c>
      <c r="B52" s="21">
        <v>1</v>
      </c>
      <c r="C52" s="39" t="str">
        <f>VLOOKUP(A52,'COMP-VS-BOM'!$A$2:$C$1625,3,0)</f>
        <v>CAP CER 1UF 16V 10% X7R 0603</v>
      </c>
      <c r="D52" s="39" t="str">
        <f t="shared" si="0"/>
        <v>C500-1</v>
      </c>
      <c r="E52" s="21" t="s">
        <v>518</v>
      </c>
    </row>
    <row r="53" spans="1:5" x14ac:dyDescent="0.3">
      <c r="A53" s="21" t="s">
        <v>54</v>
      </c>
      <c r="B53" s="21">
        <v>2</v>
      </c>
      <c r="C53" s="39" t="str">
        <f>VLOOKUP(A53,'COMP-VS-BOM'!$A$2:$C$1625,3,0)</f>
        <v>CAP CER 1UF 16V 10% X7R 0603</v>
      </c>
      <c r="D53" s="39" t="str">
        <f t="shared" si="0"/>
        <v>C500-2</v>
      </c>
      <c r="E53" s="21" t="s">
        <v>320</v>
      </c>
    </row>
    <row r="54" spans="1:5" x14ac:dyDescent="0.3">
      <c r="A54" s="21" t="s">
        <v>27</v>
      </c>
      <c r="B54" s="21">
        <v>1</v>
      </c>
      <c r="C54" s="39" t="str">
        <f>VLOOKUP(A54,'COMP-VS-BOM'!$A$2:$C$1625,3,0)</f>
        <v>CAP CER 0.1UF 25V 10% X7R 0402</v>
      </c>
      <c r="D54" s="39" t="str">
        <f t="shared" si="0"/>
        <v>C501-1</v>
      </c>
      <c r="E54" s="21" t="s">
        <v>519</v>
      </c>
    </row>
    <row r="55" spans="1:5" x14ac:dyDescent="0.3">
      <c r="A55" s="21" t="s">
        <v>27</v>
      </c>
      <c r="B55" s="21">
        <v>2</v>
      </c>
      <c r="C55" s="39" t="str">
        <f>VLOOKUP(A55,'COMP-VS-BOM'!$A$2:$C$1625,3,0)</f>
        <v>CAP CER 0.1UF 25V 10% X7R 0402</v>
      </c>
      <c r="D55" s="39" t="str">
        <f t="shared" si="0"/>
        <v>C501-2</v>
      </c>
      <c r="E55" s="21" t="s">
        <v>320</v>
      </c>
    </row>
    <row r="56" spans="1:5" x14ac:dyDescent="0.3">
      <c r="A56" s="21" t="s">
        <v>47</v>
      </c>
      <c r="B56" s="21">
        <v>1</v>
      </c>
      <c r="C56" s="39" t="str">
        <f>VLOOKUP(A56,'COMP-VS-BOM'!$A$2:$C$1625,3,0)</f>
        <v>CAP TANT 47UF 6.3V 20% 1206</v>
      </c>
      <c r="D56" s="39" t="str">
        <f t="shared" si="0"/>
        <v>C510-1</v>
      </c>
      <c r="E56" s="21" t="s">
        <v>510</v>
      </c>
    </row>
    <row r="57" spans="1:5" x14ac:dyDescent="0.3">
      <c r="A57" s="21" t="s">
        <v>47</v>
      </c>
      <c r="B57" s="21">
        <v>2</v>
      </c>
      <c r="C57" s="39" t="str">
        <f>VLOOKUP(A57,'COMP-VS-BOM'!$A$2:$C$1625,3,0)</f>
        <v>CAP TANT 47UF 6.3V 20% 1206</v>
      </c>
      <c r="D57" s="39" t="str">
        <f t="shared" si="0"/>
        <v>C510-2</v>
      </c>
      <c r="E57" s="21" t="s">
        <v>320</v>
      </c>
    </row>
    <row r="58" spans="1:5" x14ac:dyDescent="0.3">
      <c r="A58" s="21" t="s">
        <v>48</v>
      </c>
      <c r="B58" s="21">
        <v>1</v>
      </c>
      <c r="C58" s="39" t="str">
        <f>VLOOKUP(A58,'COMP-VS-BOM'!$A$2:$C$1625,3,0)</f>
        <v>CAP TANT 47UF 6.3V 20% 1206</v>
      </c>
      <c r="D58" s="39" t="str">
        <f t="shared" si="0"/>
        <v>C511-1</v>
      </c>
      <c r="E58" s="21" t="s">
        <v>510</v>
      </c>
    </row>
    <row r="59" spans="1:5" x14ac:dyDescent="0.3">
      <c r="A59" s="21" t="s">
        <v>48</v>
      </c>
      <c r="B59" s="21">
        <v>2</v>
      </c>
      <c r="C59" s="39" t="str">
        <f>VLOOKUP(A59,'COMP-VS-BOM'!$A$2:$C$1625,3,0)</f>
        <v>CAP TANT 47UF 6.3V 20% 1206</v>
      </c>
      <c r="D59" s="39" t="str">
        <f t="shared" si="0"/>
        <v>C511-2</v>
      </c>
      <c r="E59" s="21" t="s">
        <v>320</v>
      </c>
    </row>
    <row r="60" spans="1:5" x14ac:dyDescent="0.3">
      <c r="A60" s="21" t="s">
        <v>28</v>
      </c>
      <c r="B60" s="21">
        <v>1</v>
      </c>
      <c r="C60" s="39" t="str">
        <f>VLOOKUP(A60,'COMP-VS-BOM'!$A$2:$C$1625,3,0)</f>
        <v>CAP CER 0.1UF 25V 10% X7R 0402</v>
      </c>
      <c r="D60" s="39" t="str">
        <f t="shared" si="0"/>
        <v>C512-1</v>
      </c>
      <c r="E60" s="21" t="s">
        <v>329</v>
      </c>
    </row>
    <row r="61" spans="1:5" x14ac:dyDescent="0.3">
      <c r="A61" s="21" t="s">
        <v>28</v>
      </c>
      <c r="B61" s="21">
        <v>2</v>
      </c>
      <c r="C61" s="39" t="str">
        <f>VLOOKUP(A61,'COMP-VS-BOM'!$A$2:$C$1625,3,0)</f>
        <v>CAP CER 0.1UF 25V 10% X7R 0402</v>
      </c>
      <c r="D61" s="39" t="str">
        <f t="shared" si="0"/>
        <v>C512-2</v>
      </c>
      <c r="E61" s="21" t="s">
        <v>320</v>
      </c>
    </row>
    <row r="62" spans="1:5" x14ac:dyDescent="0.3">
      <c r="A62" s="21" t="s">
        <v>36</v>
      </c>
      <c r="B62" s="21">
        <v>1</v>
      </c>
      <c r="C62" s="39" t="str">
        <f>VLOOKUP(A62,'COMP-VS-BOM'!$A$2:$C$1625,3,0)</f>
        <v>CAP CER 22UF 25V X7R 1210</v>
      </c>
      <c r="D62" s="39" t="str">
        <f t="shared" si="0"/>
        <v>C513-1</v>
      </c>
      <c r="E62" s="21" t="s">
        <v>510</v>
      </c>
    </row>
    <row r="63" spans="1:5" x14ac:dyDescent="0.3">
      <c r="A63" s="21" t="s">
        <v>36</v>
      </c>
      <c r="B63" s="21">
        <v>2</v>
      </c>
      <c r="C63" s="39" t="str">
        <f>VLOOKUP(A63,'COMP-VS-BOM'!$A$2:$C$1625,3,0)</f>
        <v>CAP CER 22UF 25V X7R 1210</v>
      </c>
      <c r="D63" s="39" t="str">
        <f t="shared" si="0"/>
        <v>C513-2</v>
      </c>
      <c r="E63" s="21" t="s">
        <v>320</v>
      </c>
    </row>
    <row r="64" spans="1:5" x14ac:dyDescent="0.3">
      <c r="A64" s="21" t="s">
        <v>520</v>
      </c>
      <c r="B64" s="21">
        <v>1</v>
      </c>
      <c r="C64" s="39" t="str">
        <f>VLOOKUP(A64,'COMP-VS-BOM'!$A$2:$C$1625,3,0)</f>
        <v>CAP CER 0.1UF 25V 10% X7R 0402</v>
      </c>
      <c r="D64" s="39" t="str">
        <f t="shared" si="0"/>
        <v>C697-1</v>
      </c>
      <c r="E64" s="21" t="s">
        <v>330</v>
      </c>
    </row>
    <row r="65" spans="1:5" x14ac:dyDescent="0.3">
      <c r="A65" s="21" t="s">
        <v>520</v>
      </c>
      <c r="B65" s="21">
        <v>2</v>
      </c>
      <c r="C65" s="39" t="str">
        <f>VLOOKUP(A65,'COMP-VS-BOM'!$A$2:$C$1625,3,0)</f>
        <v>CAP CER 0.1UF 25V 10% X7R 0402</v>
      </c>
      <c r="D65" s="39" t="str">
        <f t="shared" si="0"/>
        <v>C697-2</v>
      </c>
      <c r="E65" s="21" t="s">
        <v>320</v>
      </c>
    </row>
    <row r="66" spans="1:5" x14ac:dyDescent="0.3">
      <c r="A66" s="21" t="s">
        <v>521</v>
      </c>
      <c r="B66" s="21">
        <v>1</v>
      </c>
      <c r="C66" s="39" t="str">
        <f>VLOOKUP(A66,'COMP-VS-BOM'!$A$2:$C$1625,3,0)</f>
        <v>CAP CER 0.1UF 25V 10% X7R 0402</v>
      </c>
      <c r="D66" s="39" t="str">
        <f t="shared" si="0"/>
        <v>C698-1</v>
      </c>
      <c r="E66" s="21" t="s">
        <v>330</v>
      </c>
    </row>
    <row r="67" spans="1:5" x14ac:dyDescent="0.3">
      <c r="A67" s="21" t="s">
        <v>521</v>
      </c>
      <c r="B67" s="21">
        <v>2</v>
      </c>
      <c r="C67" s="39" t="str">
        <f>VLOOKUP(A67,'COMP-VS-BOM'!$A$2:$C$1625,3,0)</f>
        <v>CAP CER 0.1UF 25V 10% X7R 0402</v>
      </c>
      <c r="D67" s="39" t="str">
        <f t="shared" si="0"/>
        <v>C698-2</v>
      </c>
      <c r="E67" s="21" t="s">
        <v>320</v>
      </c>
    </row>
    <row r="68" spans="1:5" x14ac:dyDescent="0.3">
      <c r="A68" s="21" t="s">
        <v>522</v>
      </c>
      <c r="B68" s="21">
        <v>1</v>
      </c>
      <c r="C68" s="39" t="str">
        <f>VLOOKUP(A68,'COMP-VS-BOM'!$A$2:$C$1625,3,0)</f>
        <v>CAP CER 1000pF 16V X7R 0201</v>
      </c>
      <c r="D68" s="39" t="str">
        <f t="shared" ref="D68:D131" si="1">CONCATENATE(A68,"-",B68)</f>
        <v>C1506-1</v>
      </c>
      <c r="E68" s="21" t="s">
        <v>523</v>
      </c>
    </row>
    <row r="69" spans="1:5" x14ac:dyDescent="0.3">
      <c r="A69" s="21" t="s">
        <v>522</v>
      </c>
      <c r="B69" s="21">
        <v>2</v>
      </c>
      <c r="C69" s="39" t="str">
        <f>VLOOKUP(A69,'COMP-VS-BOM'!$A$2:$C$1625,3,0)</f>
        <v>CAP CER 1000pF 16V X7R 0201</v>
      </c>
      <c r="D69" s="39" t="str">
        <f t="shared" si="1"/>
        <v>C1506-2</v>
      </c>
      <c r="E69" s="21" t="s">
        <v>320</v>
      </c>
    </row>
    <row r="70" spans="1:5" x14ac:dyDescent="0.3">
      <c r="A70" s="21" t="s">
        <v>524</v>
      </c>
      <c r="B70" s="21">
        <v>1</v>
      </c>
      <c r="C70" s="39" t="str">
        <f>VLOOKUP(A70,'COMP-VS-BOM'!$A$2:$C$1625,3,0)</f>
        <v>CAP CER 1000pF 16V X7R 0201</v>
      </c>
      <c r="D70" s="39" t="str">
        <f t="shared" si="1"/>
        <v>C1507-1</v>
      </c>
      <c r="E70" s="21" t="s">
        <v>525</v>
      </c>
    </row>
    <row r="71" spans="1:5" x14ac:dyDescent="0.3">
      <c r="A71" s="21" t="s">
        <v>524</v>
      </c>
      <c r="B71" s="21">
        <v>2</v>
      </c>
      <c r="C71" s="39" t="str">
        <f>VLOOKUP(A71,'COMP-VS-BOM'!$A$2:$C$1625,3,0)</f>
        <v>CAP CER 1000pF 16V X7R 0201</v>
      </c>
      <c r="D71" s="39" t="str">
        <f t="shared" si="1"/>
        <v>C1507-2</v>
      </c>
      <c r="E71" s="21" t="s">
        <v>320</v>
      </c>
    </row>
    <row r="72" spans="1:5" x14ac:dyDescent="0.3">
      <c r="A72" s="21" t="s">
        <v>526</v>
      </c>
      <c r="B72" s="21">
        <v>1</v>
      </c>
      <c r="C72" s="39" t="str">
        <f>VLOOKUP(A72,'COMP-VS-BOM'!$A$2:$C$1625,3,0)</f>
        <v>CAP CER 0.1PF 25V NP0 0201</v>
      </c>
      <c r="D72" s="39" t="str">
        <f t="shared" si="1"/>
        <v>C1519-1</v>
      </c>
      <c r="E72" s="21" t="s">
        <v>523</v>
      </c>
    </row>
    <row r="73" spans="1:5" x14ac:dyDescent="0.3">
      <c r="A73" s="21" t="s">
        <v>526</v>
      </c>
      <c r="B73" s="21">
        <v>2</v>
      </c>
      <c r="C73" s="39" t="str">
        <f>VLOOKUP(A73,'COMP-VS-BOM'!$A$2:$C$1625,3,0)</f>
        <v>CAP CER 0.1PF 25V NP0 0201</v>
      </c>
      <c r="D73" s="39" t="str">
        <f t="shared" si="1"/>
        <v>C1519-2</v>
      </c>
      <c r="E73" s="21" t="s">
        <v>320</v>
      </c>
    </row>
    <row r="74" spans="1:5" x14ac:dyDescent="0.3">
      <c r="A74" s="21" t="s">
        <v>527</v>
      </c>
      <c r="B74" s="21">
        <v>1</v>
      </c>
      <c r="C74" s="39" t="str">
        <f>VLOOKUP(A74,'COMP-VS-BOM'!$A$2:$C$1625,3,0)</f>
        <v>CAP CER 0.1PF 25V NP0 0201</v>
      </c>
      <c r="D74" s="39" t="str">
        <f t="shared" si="1"/>
        <v>C1520-1</v>
      </c>
      <c r="E74" s="21" t="s">
        <v>525</v>
      </c>
    </row>
    <row r="75" spans="1:5" x14ac:dyDescent="0.3">
      <c r="A75" s="21" t="s">
        <v>527</v>
      </c>
      <c r="B75" s="21">
        <v>2</v>
      </c>
      <c r="C75" s="39" t="str">
        <f>VLOOKUP(A75,'COMP-VS-BOM'!$A$2:$C$1625,3,0)</f>
        <v>CAP CER 0.1PF 25V NP0 0201</v>
      </c>
      <c r="D75" s="39" t="str">
        <f t="shared" si="1"/>
        <v>C1520-2</v>
      </c>
      <c r="E75" s="21" t="s">
        <v>320</v>
      </c>
    </row>
    <row r="76" spans="1:5" x14ac:dyDescent="0.3">
      <c r="A76" s="21" t="s">
        <v>60</v>
      </c>
      <c r="B76" s="21">
        <v>1</v>
      </c>
      <c r="C76" s="39" t="str">
        <f>VLOOKUP(A76,'COMP-VS-BOM'!$A$2:$C$1625,3,0)</f>
        <v>CAP CER 10000PF 16V 0603</v>
      </c>
      <c r="D76" s="39" t="str">
        <f t="shared" si="1"/>
        <v>C1802-1</v>
      </c>
      <c r="E76" s="21" t="s">
        <v>528</v>
      </c>
    </row>
    <row r="77" spans="1:5" x14ac:dyDescent="0.3">
      <c r="A77" s="21" t="s">
        <v>60</v>
      </c>
      <c r="B77" s="21">
        <v>2</v>
      </c>
      <c r="C77" s="39" t="str">
        <f>VLOOKUP(A77,'COMP-VS-BOM'!$A$2:$C$1625,3,0)</f>
        <v>CAP CER 10000PF 16V 0603</v>
      </c>
      <c r="D77" s="39" t="str">
        <f t="shared" si="1"/>
        <v>C1802-2</v>
      </c>
      <c r="E77" s="21" t="s">
        <v>320</v>
      </c>
    </row>
    <row r="78" spans="1:5" x14ac:dyDescent="0.3">
      <c r="A78" s="21" t="s">
        <v>29</v>
      </c>
      <c r="B78" s="21">
        <v>1</v>
      </c>
      <c r="C78" s="39" t="str">
        <f>VLOOKUP(A78,'COMP-VS-BOM'!$A$2:$C$1625,3,0)</f>
        <v>CAP CER 0.1UF 25V 10% X7R 0402</v>
      </c>
      <c r="D78" s="39" t="str">
        <f t="shared" si="1"/>
        <v>C1885-1</v>
      </c>
      <c r="E78" s="21" t="s">
        <v>529</v>
      </c>
    </row>
    <row r="79" spans="1:5" x14ac:dyDescent="0.3">
      <c r="A79" s="21" t="s">
        <v>29</v>
      </c>
      <c r="B79" s="21">
        <v>2</v>
      </c>
      <c r="C79" s="39" t="str">
        <f>VLOOKUP(A79,'COMP-VS-BOM'!$A$2:$C$1625,3,0)</f>
        <v>CAP CER 0.1UF 25V 10% X7R 0402</v>
      </c>
      <c r="D79" s="39" t="str">
        <f t="shared" si="1"/>
        <v>C1885-2</v>
      </c>
      <c r="E79" s="21" t="s">
        <v>320</v>
      </c>
    </row>
    <row r="80" spans="1:5" x14ac:dyDescent="0.3">
      <c r="A80" s="21" t="s">
        <v>64</v>
      </c>
      <c r="B80" s="21">
        <v>1</v>
      </c>
      <c r="C80" s="39" t="str">
        <f>VLOOKUP(A80,'COMP-VS-BOM'!$A$2:$C$1625,3,0)</f>
        <v>CAP CER 0.1UF 25V X7R 0402</v>
      </c>
      <c r="D80" s="39" t="str">
        <f t="shared" si="1"/>
        <v>C1913-1</v>
      </c>
      <c r="E80" s="21" t="s">
        <v>530</v>
      </c>
    </row>
    <row r="81" spans="1:5" x14ac:dyDescent="0.3">
      <c r="A81" s="21" t="s">
        <v>64</v>
      </c>
      <c r="B81" s="21">
        <v>2</v>
      </c>
      <c r="C81" s="39" t="str">
        <f>VLOOKUP(A81,'COMP-VS-BOM'!$A$2:$C$1625,3,0)</f>
        <v>CAP CER 0.1UF 25V X7R 0402</v>
      </c>
      <c r="D81" s="39" t="str">
        <f t="shared" si="1"/>
        <v>C1913-2</v>
      </c>
      <c r="E81" s="21" t="s">
        <v>531</v>
      </c>
    </row>
    <row r="82" spans="1:5" x14ac:dyDescent="0.3">
      <c r="A82" s="21" t="s">
        <v>65</v>
      </c>
      <c r="B82" s="21">
        <v>1</v>
      </c>
      <c r="C82" s="39" t="str">
        <f>VLOOKUP(A82,'COMP-VS-BOM'!$A$2:$C$1625,3,0)</f>
        <v>CAP CER 10UF 16V X6S 0603</v>
      </c>
      <c r="D82" s="39" t="str">
        <f t="shared" si="1"/>
        <v>C1914-1</v>
      </c>
      <c r="E82" s="21" t="s">
        <v>532</v>
      </c>
    </row>
    <row r="83" spans="1:5" x14ac:dyDescent="0.3">
      <c r="A83" s="21" t="s">
        <v>65</v>
      </c>
      <c r="B83" s="21">
        <v>2</v>
      </c>
      <c r="C83" s="39" t="str">
        <f>VLOOKUP(A83,'COMP-VS-BOM'!$A$2:$C$1625,3,0)</f>
        <v>CAP CER 10UF 16V X6S 0603</v>
      </c>
      <c r="D83" s="39" t="str">
        <f t="shared" si="1"/>
        <v>C1914-2</v>
      </c>
      <c r="E83" s="21" t="s">
        <v>320</v>
      </c>
    </row>
    <row r="84" spans="1:5" x14ac:dyDescent="0.3">
      <c r="A84" s="21" t="s">
        <v>61</v>
      </c>
      <c r="B84" s="21">
        <v>1</v>
      </c>
      <c r="C84" s="39" t="str">
        <f>VLOOKUP(A84,'COMP-VS-BOM'!$A$2:$C$1625,3,0)</f>
        <v>CAP CER 10UF 50V X7R 1210</v>
      </c>
      <c r="D84" s="39" t="str">
        <f t="shared" si="1"/>
        <v>C1931-1</v>
      </c>
      <c r="E84" s="21" t="s">
        <v>517</v>
      </c>
    </row>
    <row r="85" spans="1:5" x14ac:dyDescent="0.3">
      <c r="A85" s="21" t="s">
        <v>61</v>
      </c>
      <c r="B85" s="21">
        <v>2</v>
      </c>
      <c r="C85" s="39" t="str">
        <f>VLOOKUP(A85,'COMP-VS-BOM'!$A$2:$C$1625,3,0)</f>
        <v>CAP CER 10UF 50V X7R 1210</v>
      </c>
      <c r="D85" s="39" t="str">
        <f t="shared" si="1"/>
        <v>C1931-2</v>
      </c>
      <c r="E85" s="21" t="s">
        <v>320</v>
      </c>
    </row>
    <row r="86" spans="1:5" x14ac:dyDescent="0.3">
      <c r="A86" s="21" t="s">
        <v>62</v>
      </c>
      <c r="B86" s="21">
        <v>1</v>
      </c>
      <c r="C86" s="39" t="str">
        <f>VLOOKUP(A86,'COMP-VS-BOM'!$A$2:$C$1625,3,0)</f>
        <v>CAP CER 10UF 50V X7R 1210</v>
      </c>
      <c r="D86" s="39" t="str">
        <f t="shared" si="1"/>
        <v>C1932-1</v>
      </c>
      <c r="E86" s="21" t="s">
        <v>517</v>
      </c>
    </row>
    <row r="87" spans="1:5" x14ac:dyDescent="0.3">
      <c r="A87" s="21" t="s">
        <v>62</v>
      </c>
      <c r="B87" s="21">
        <v>2</v>
      </c>
      <c r="C87" s="39" t="str">
        <f>VLOOKUP(A87,'COMP-VS-BOM'!$A$2:$C$1625,3,0)</f>
        <v>CAP CER 10UF 50V X7R 1210</v>
      </c>
      <c r="D87" s="39" t="str">
        <f t="shared" si="1"/>
        <v>C1932-2</v>
      </c>
      <c r="E87" s="21" t="s">
        <v>320</v>
      </c>
    </row>
    <row r="88" spans="1:5" x14ac:dyDescent="0.3">
      <c r="A88" s="21" t="s">
        <v>55</v>
      </c>
      <c r="B88" s="21">
        <v>1</v>
      </c>
      <c r="C88" s="39" t="str">
        <f>VLOOKUP(A88,'COMP-VS-BOM'!$A$2:$C$1625,3,0)</f>
        <v>CAP CER 1UF 16V 10% X7R 0603</v>
      </c>
      <c r="D88" s="39" t="str">
        <f t="shared" si="1"/>
        <v>C1975-1</v>
      </c>
      <c r="E88" s="21" t="s">
        <v>320</v>
      </c>
    </row>
    <row r="89" spans="1:5" x14ac:dyDescent="0.3">
      <c r="A89" s="21" t="s">
        <v>55</v>
      </c>
      <c r="B89" s="21">
        <v>2</v>
      </c>
      <c r="C89" s="39" t="str">
        <f>VLOOKUP(A89,'COMP-VS-BOM'!$A$2:$C$1625,3,0)</f>
        <v>CAP CER 1UF 16V 10% X7R 0603</v>
      </c>
      <c r="D89" s="39" t="str">
        <f t="shared" si="1"/>
        <v>C1975-2</v>
      </c>
      <c r="E89" s="21" t="s">
        <v>342</v>
      </c>
    </row>
    <row r="90" spans="1:5" x14ac:dyDescent="0.3">
      <c r="A90" s="21" t="s">
        <v>63</v>
      </c>
      <c r="B90" s="21">
        <v>1</v>
      </c>
      <c r="C90" s="39" t="str">
        <f>VLOOKUP(A90,'COMP-VS-BOM'!$A$2:$C$1625,3,0)</f>
        <v>CAP CER 10UF 50V X7R 1210</v>
      </c>
      <c r="D90" s="39" t="str">
        <f t="shared" si="1"/>
        <v>C1976-1</v>
      </c>
      <c r="E90" s="21" t="s">
        <v>361</v>
      </c>
    </row>
    <row r="91" spans="1:5" x14ac:dyDescent="0.3">
      <c r="A91" s="21" t="s">
        <v>63</v>
      </c>
      <c r="B91" s="21">
        <v>2</v>
      </c>
      <c r="C91" s="39" t="str">
        <f>VLOOKUP(A91,'COMP-VS-BOM'!$A$2:$C$1625,3,0)</f>
        <v>CAP CER 10UF 50V X7R 1210</v>
      </c>
      <c r="D91" s="39" t="str">
        <f t="shared" si="1"/>
        <v>C1976-2</v>
      </c>
      <c r="E91" s="21" t="s">
        <v>320</v>
      </c>
    </row>
    <row r="92" spans="1:5" x14ac:dyDescent="0.3">
      <c r="A92" s="21" t="s">
        <v>30</v>
      </c>
      <c r="B92" s="21">
        <v>1</v>
      </c>
      <c r="C92" s="39" t="str">
        <f>VLOOKUP(A92,'COMP-VS-BOM'!$A$2:$C$1625,3,0)</f>
        <v>CAP CER 0.1UF 25V 10% X7R 0402</v>
      </c>
      <c r="D92" s="39" t="str">
        <f t="shared" si="1"/>
        <v>C1977-1</v>
      </c>
      <c r="E92" s="21" t="s">
        <v>320</v>
      </c>
    </row>
    <row r="93" spans="1:5" x14ac:dyDescent="0.3">
      <c r="A93" s="21" t="s">
        <v>30</v>
      </c>
      <c r="B93" s="21">
        <v>2</v>
      </c>
      <c r="C93" s="39" t="str">
        <f>VLOOKUP(A93,'COMP-VS-BOM'!$A$2:$C$1625,3,0)</f>
        <v>CAP CER 0.1UF 25V 10% X7R 0402</v>
      </c>
      <c r="D93" s="39" t="str">
        <f t="shared" si="1"/>
        <v>C1977-2</v>
      </c>
      <c r="E93" s="21" t="s">
        <v>322</v>
      </c>
    </row>
    <row r="94" spans="1:5" x14ac:dyDescent="0.3">
      <c r="A94" s="21" t="s">
        <v>31</v>
      </c>
      <c r="B94" s="21">
        <v>1</v>
      </c>
      <c r="C94" s="39" t="str">
        <f>VLOOKUP(A94,'COMP-VS-BOM'!$A$2:$C$1625,3,0)</f>
        <v>CAP CER 0.1UF 25V 10% X7R 0402</v>
      </c>
      <c r="D94" s="39" t="str">
        <f t="shared" si="1"/>
        <v>C1978-1</v>
      </c>
      <c r="E94" s="21" t="s">
        <v>320</v>
      </c>
    </row>
    <row r="95" spans="1:5" x14ac:dyDescent="0.3">
      <c r="A95" s="21" t="s">
        <v>31</v>
      </c>
      <c r="B95" s="21">
        <v>2</v>
      </c>
      <c r="C95" s="39" t="str">
        <f>VLOOKUP(A95,'COMP-VS-BOM'!$A$2:$C$1625,3,0)</f>
        <v>CAP CER 0.1UF 25V 10% X7R 0402</v>
      </c>
      <c r="D95" s="39" t="str">
        <f t="shared" si="1"/>
        <v>C1978-2</v>
      </c>
      <c r="E95" s="21" t="s">
        <v>322</v>
      </c>
    </row>
    <row r="96" spans="1:5" x14ac:dyDescent="0.3">
      <c r="A96" s="21" t="s">
        <v>533</v>
      </c>
      <c r="B96" s="21">
        <v>1</v>
      </c>
      <c r="C96" s="39" t="str">
        <f>VLOOKUP(A96,'COMP-VS-BOM'!$A$2:$C$1625,3,0)</f>
        <v>CAP CER 10000PF 16V 0603</v>
      </c>
      <c r="D96" s="39" t="str">
        <f t="shared" si="1"/>
        <v>C2002-1</v>
      </c>
      <c r="E96" s="21" t="s">
        <v>534</v>
      </c>
    </row>
    <row r="97" spans="1:5" x14ac:dyDescent="0.3">
      <c r="A97" s="21" t="s">
        <v>533</v>
      </c>
      <c r="B97" s="21">
        <v>2</v>
      </c>
      <c r="C97" s="39" t="str">
        <f>VLOOKUP(A97,'COMP-VS-BOM'!$A$2:$C$1625,3,0)</f>
        <v>CAP CER 10000PF 16V 0603</v>
      </c>
      <c r="D97" s="39" t="str">
        <f t="shared" si="1"/>
        <v>C2002-2</v>
      </c>
      <c r="E97" s="21" t="s">
        <v>320</v>
      </c>
    </row>
    <row r="98" spans="1:5" x14ac:dyDescent="0.3">
      <c r="A98" s="21" t="s">
        <v>32</v>
      </c>
      <c r="B98" s="21">
        <v>1</v>
      </c>
      <c r="C98" s="39" t="str">
        <f>VLOOKUP(A98,'COMP-VS-BOM'!$A$2:$C$1625,3,0)</f>
        <v>CAP CER 0.1UF 25V 10% X7R 0402</v>
      </c>
      <c r="D98" s="39" t="str">
        <f t="shared" si="1"/>
        <v>C2041-1</v>
      </c>
      <c r="E98" s="21" t="s">
        <v>511</v>
      </c>
    </row>
    <row r="99" spans="1:5" x14ac:dyDescent="0.3">
      <c r="A99" s="21" t="s">
        <v>32</v>
      </c>
      <c r="B99" s="21">
        <v>2</v>
      </c>
      <c r="C99" s="39" t="str">
        <f>VLOOKUP(A99,'COMP-VS-BOM'!$A$2:$C$1625,3,0)</f>
        <v>CAP CER 0.1UF 25V 10% X7R 0402</v>
      </c>
      <c r="D99" s="39" t="str">
        <f t="shared" si="1"/>
        <v>C2041-2</v>
      </c>
      <c r="E99" s="21" t="s">
        <v>320</v>
      </c>
    </row>
    <row r="100" spans="1:5" x14ac:dyDescent="0.3">
      <c r="A100" s="21" t="s">
        <v>33</v>
      </c>
      <c r="B100" s="21">
        <v>1</v>
      </c>
      <c r="C100" s="39" t="str">
        <f>VLOOKUP(A100,'COMP-VS-BOM'!$A$2:$C$1625,3,0)</f>
        <v>CAP CER 0.1UF 25V 10% X7R 0402</v>
      </c>
      <c r="D100" s="39" t="str">
        <f t="shared" si="1"/>
        <v>C2042-1</v>
      </c>
      <c r="E100" s="21" t="s">
        <v>535</v>
      </c>
    </row>
    <row r="101" spans="1:5" x14ac:dyDescent="0.3">
      <c r="A101" s="21" t="s">
        <v>33</v>
      </c>
      <c r="B101" s="21">
        <v>2</v>
      </c>
      <c r="C101" s="39" t="str">
        <f>VLOOKUP(A101,'COMP-VS-BOM'!$A$2:$C$1625,3,0)</f>
        <v>CAP CER 0.1UF 25V 10% X7R 0402</v>
      </c>
      <c r="D101" s="39" t="str">
        <f t="shared" si="1"/>
        <v>C2042-2</v>
      </c>
      <c r="E101" s="21" t="s">
        <v>320</v>
      </c>
    </row>
    <row r="102" spans="1:5" x14ac:dyDescent="0.3">
      <c r="A102" s="21" t="s">
        <v>34</v>
      </c>
      <c r="B102" s="21">
        <v>1</v>
      </c>
      <c r="C102" s="39" t="str">
        <f>VLOOKUP(A102,'COMP-VS-BOM'!$A$2:$C$1625,3,0)</f>
        <v>CAP CER 4.7UF 16V X7R 0805</v>
      </c>
      <c r="D102" s="39" t="str">
        <f t="shared" si="1"/>
        <v>C2095-1</v>
      </c>
      <c r="E102" s="21" t="s">
        <v>536</v>
      </c>
    </row>
    <row r="103" spans="1:5" x14ac:dyDescent="0.3">
      <c r="A103" s="21" t="s">
        <v>34</v>
      </c>
      <c r="B103" s="21">
        <v>2</v>
      </c>
      <c r="C103" s="39" t="str">
        <f>VLOOKUP(A103,'COMP-VS-BOM'!$A$2:$C$1625,3,0)</f>
        <v>CAP CER 4.7UF 16V X7R 0805</v>
      </c>
      <c r="D103" s="39" t="str">
        <f t="shared" si="1"/>
        <v>C2095-2</v>
      </c>
      <c r="E103" s="21" t="s">
        <v>320</v>
      </c>
    </row>
    <row r="104" spans="1:5" x14ac:dyDescent="0.3">
      <c r="A104" s="21" t="s">
        <v>2969</v>
      </c>
      <c r="B104" s="21">
        <v>1</v>
      </c>
      <c r="C104" s="39" t="str">
        <f>VLOOKUP(A104,'COMP-VS-BOM'!$A$2:$C$1625,3,0)</f>
        <v>CAP CER 0.1UF 25V 10% X7R 0402</v>
      </c>
      <c r="D104" s="39" t="str">
        <f t="shared" si="1"/>
        <v>C2106-1</v>
      </c>
      <c r="E104" s="21" t="s">
        <v>946</v>
      </c>
    </row>
    <row r="105" spans="1:5" x14ac:dyDescent="0.3">
      <c r="A105" s="21" t="s">
        <v>2969</v>
      </c>
      <c r="B105" s="21">
        <v>2</v>
      </c>
      <c r="C105" s="39" t="str">
        <f>VLOOKUP(A105,'COMP-VS-BOM'!$A$2:$C$1625,3,0)</f>
        <v>CAP CER 0.1UF 25V 10% X7R 0402</v>
      </c>
      <c r="D105" s="39" t="str">
        <f t="shared" si="1"/>
        <v>C2106-2</v>
      </c>
      <c r="E105" s="21" t="s">
        <v>320</v>
      </c>
    </row>
    <row r="106" spans="1:5" x14ac:dyDescent="0.3">
      <c r="A106" s="21" t="s">
        <v>537</v>
      </c>
      <c r="B106" s="21">
        <v>1</v>
      </c>
      <c r="C106" s="39" t="str">
        <f>VLOOKUP(A106,'COMP-VS-BOM'!$A$2:$C$1625,3,0)</f>
        <v>CAP CER 0.1UF 25V X7R 0402</v>
      </c>
      <c r="D106" s="39" t="str">
        <f t="shared" si="1"/>
        <v>C2113-1</v>
      </c>
      <c r="E106" s="21" t="s">
        <v>538</v>
      </c>
    </row>
    <row r="107" spans="1:5" x14ac:dyDescent="0.3">
      <c r="A107" s="21" t="s">
        <v>537</v>
      </c>
      <c r="B107" s="21">
        <v>2</v>
      </c>
      <c r="C107" s="39" t="str">
        <f>VLOOKUP(A107,'COMP-VS-BOM'!$A$2:$C$1625,3,0)</f>
        <v>CAP CER 0.1UF 25V X7R 0402</v>
      </c>
      <c r="D107" s="39" t="str">
        <f t="shared" si="1"/>
        <v>C2113-2</v>
      </c>
      <c r="E107" s="21" t="s">
        <v>539</v>
      </c>
    </row>
    <row r="108" spans="1:5" x14ac:dyDescent="0.3">
      <c r="A108" s="21" t="s">
        <v>540</v>
      </c>
      <c r="B108" s="21">
        <v>1</v>
      </c>
      <c r="C108" s="39" t="str">
        <f>VLOOKUP(A108,'COMP-VS-BOM'!$A$2:$C$1625,3,0)</f>
        <v>CAP CER 0.1UF 25V 10% X7R 0402</v>
      </c>
      <c r="D108" s="39" t="str">
        <f t="shared" si="1"/>
        <v>C2120-1</v>
      </c>
      <c r="E108" s="21" t="s">
        <v>320</v>
      </c>
    </row>
    <row r="109" spans="1:5" x14ac:dyDescent="0.3">
      <c r="A109" s="21" t="s">
        <v>540</v>
      </c>
      <c r="B109" s="21">
        <v>2</v>
      </c>
      <c r="C109" s="39" t="str">
        <f>VLOOKUP(A109,'COMP-VS-BOM'!$A$2:$C$1625,3,0)</f>
        <v>CAP CER 0.1UF 25V 10% X7R 0402</v>
      </c>
      <c r="D109" s="39" t="str">
        <f t="shared" si="1"/>
        <v>C2120-2</v>
      </c>
      <c r="E109" s="21" t="s">
        <v>342</v>
      </c>
    </row>
    <row r="110" spans="1:5" x14ac:dyDescent="0.3">
      <c r="A110" s="21" t="s">
        <v>541</v>
      </c>
      <c r="B110" s="21">
        <v>1</v>
      </c>
      <c r="C110" s="39" t="str">
        <f>VLOOKUP(A110,'COMP-VS-BOM'!$A$2:$C$1625,3,0)</f>
        <v>CAP CER 10PF 16V NP0 0402</v>
      </c>
      <c r="D110" s="39" t="str">
        <f t="shared" si="1"/>
        <v>C2200-1</v>
      </c>
      <c r="E110" s="21" t="s">
        <v>542</v>
      </c>
    </row>
    <row r="111" spans="1:5" x14ac:dyDescent="0.3">
      <c r="A111" s="21" t="s">
        <v>541</v>
      </c>
      <c r="B111" s="21">
        <v>2</v>
      </c>
      <c r="C111" s="39" t="str">
        <f>VLOOKUP(A111,'COMP-VS-BOM'!$A$2:$C$1625,3,0)</f>
        <v>CAP CER 10PF 16V NP0 0402</v>
      </c>
      <c r="D111" s="39" t="str">
        <f t="shared" si="1"/>
        <v>C2200-2</v>
      </c>
      <c r="E111" s="21" t="s">
        <v>320</v>
      </c>
    </row>
    <row r="112" spans="1:5" x14ac:dyDescent="0.3">
      <c r="A112" s="21" t="s">
        <v>543</v>
      </c>
      <c r="B112" s="21">
        <v>1</v>
      </c>
      <c r="C112" s="39" t="str">
        <f>VLOOKUP(A112,'COMP-VS-BOM'!$A$2:$C$1625,3,0)</f>
        <v>CAP CER 10000PF 16V 0603</v>
      </c>
      <c r="D112" s="39" t="str">
        <f t="shared" si="1"/>
        <v>C2201-1</v>
      </c>
      <c r="E112" s="21" t="s">
        <v>544</v>
      </c>
    </row>
    <row r="113" spans="1:5" x14ac:dyDescent="0.3">
      <c r="A113" s="21" t="s">
        <v>543</v>
      </c>
      <c r="B113" s="21">
        <v>2</v>
      </c>
      <c r="C113" s="39" t="str">
        <f>VLOOKUP(A113,'COMP-VS-BOM'!$A$2:$C$1625,3,0)</f>
        <v>CAP CER 10000PF 16V 0603</v>
      </c>
      <c r="D113" s="39" t="str">
        <f t="shared" si="1"/>
        <v>C2201-2</v>
      </c>
      <c r="E113" s="21" t="s">
        <v>320</v>
      </c>
    </row>
    <row r="114" spans="1:5" x14ac:dyDescent="0.3">
      <c r="A114" s="21" t="s">
        <v>545</v>
      </c>
      <c r="B114" s="21">
        <v>1</v>
      </c>
      <c r="C114" s="39" t="str">
        <f>VLOOKUP(A114,'COMP-VS-BOM'!$A$2:$C$1625,3,0)</f>
        <v>CAP CER 10UF 16V X6S 0603</v>
      </c>
      <c r="D114" s="39" t="str">
        <f t="shared" si="1"/>
        <v>C2202-1</v>
      </c>
      <c r="E114" s="21" t="s">
        <v>544</v>
      </c>
    </row>
    <row r="115" spans="1:5" x14ac:dyDescent="0.3">
      <c r="A115" s="21" t="s">
        <v>545</v>
      </c>
      <c r="B115" s="21">
        <v>2</v>
      </c>
      <c r="C115" s="39" t="str">
        <f>VLOOKUP(A115,'COMP-VS-BOM'!$A$2:$C$1625,3,0)</f>
        <v>CAP CER 10UF 16V X6S 0603</v>
      </c>
      <c r="D115" s="39" t="str">
        <f t="shared" si="1"/>
        <v>C2202-2</v>
      </c>
      <c r="E115" s="21" t="s">
        <v>320</v>
      </c>
    </row>
    <row r="116" spans="1:5" x14ac:dyDescent="0.3">
      <c r="A116" s="21" t="s">
        <v>546</v>
      </c>
      <c r="B116" s="21">
        <v>1</v>
      </c>
      <c r="C116" s="39" t="str">
        <f>VLOOKUP(A116,'COMP-VS-BOM'!$A$2:$C$1625,3,0)</f>
        <v>CAP CER 33PF 50V X7R 0402</v>
      </c>
      <c r="D116" s="39" t="str">
        <f t="shared" si="1"/>
        <v>C2203-1</v>
      </c>
      <c r="E116" s="21" t="s">
        <v>544</v>
      </c>
    </row>
    <row r="117" spans="1:5" x14ac:dyDescent="0.3">
      <c r="A117" s="21" t="s">
        <v>546</v>
      </c>
      <c r="B117" s="21">
        <v>2</v>
      </c>
      <c r="C117" s="39" t="str">
        <f>VLOOKUP(A117,'COMP-VS-BOM'!$A$2:$C$1625,3,0)</f>
        <v>CAP CER 33PF 50V X7R 0402</v>
      </c>
      <c r="D117" s="39" t="str">
        <f t="shared" si="1"/>
        <v>C2203-2</v>
      </c>
      <c r="E117" s="21" t="s">
        <v>320</v>
      </c>
    </row>
    <row r="118" spans="1:5" x14ac:dyDescent="0.3">
      <c r="A118" s="21" t="s">
        <v>547</v>
      </c>
      <c r="B118" s="21">
        <v>1</v>
      </c>
      <c r="C118" s="39" t="str">
        <f>VLOOKUP(A118,'COMP-VS-BOM'!$A$2:$C$1625,3,0)</f>
        <v>2.2µF 16V Ceramic Capacitor X6S 0402 (1005 Metric) 0.039" L x 0.020" W (1.00mm x 0.50mm)</v>
      </c>
      <c r="D118" s="39" t="str">
        <f t="shared" si="1"/>
        <v>C2204-1</v>
      </c>
      <c r="E118" s="21" t="s">
        <v>544</v>
      </c>
    </row>
    <row r="119" spans="1:5" x14ac:dyDescent="0.3">
      <c r="A119" s="21" t="s">
        <v>547</v>
      </c>
      <c r="B119" s="21">
        <v>2</v>
      </c>
      <c r="C119" s="39" t="str">
        <f>VLOOKUP(A119,'COMP-VS-BOM'!$A$2:$C$1625,3,0)</f>
        <v>2.2µF 16V Ceramic Capacitor X6S 0402 (1005 Metric) 0.039" L x 0.020" W (1.00mm x 0.50mm)</v>
      </c>
      <c r="D119" s="39" t="str">
        <f t="shared" si="1"/>
        <v>C2204-2</v>
      </c>
      <c r="E119" s="21" t="s">
        <v>320</v>
      </c>
    </row>
    <row r="120" spans="1:5" x14ac:dyDescent="0.3">
      <c r="A120" s="21" t="s">
        <v>548</v>
      </c>
      <c r="B120" s="21">
        <v>1</v>
      </c>
      <c r="C120" s="39" t="str">
        <f>VLOOKUP(A120,'COMP-VS-BOM'!$A$2:$C$1625,3,0)</f>
        <v>CAP CER 10PF 16V NP0 0402</v>
      </c>
      <c r="D120" s="39" t="str">
        <f t="shared" si="1"/>
        <v>C2205-1</v>
      </c>
      <c r="E120" s="21" t="s">
        <v>544</v>
      </c>
    </row>
    <row r="121" spans="1:5" x14ac:dyDescent="0.3">
      <c r="A121" s="21" t="s">
        <v>548</v>
      </c>
      <c r="B121" s="21">
        <v>2</v>
      </c>
      <c r="C121" s="39" t="str">
        <f>VLOOKUP(A121,'COMP-VS-BOM'!$A$2:$C$1625,3,0)</f>
        <v>CAP CER 10PF 16V NP0 0402</v>
      </c>
      <c r="D121" s="39" t="str">
        <f t="shared" si="1"/>
        <v>C2205-2</v>
      </c>
      <c r="E121" s="21" t="s">
        <v>320</v>
      </c>
    </row>
    <row r="122" spans="1:5" x14ac:dyDescent="0.3">
      <c r="A122" s="21" t="s">
        <v>549</v>
      </c>
      <c r="B122" s="21">
        <v>1</v>
      </c>
      <c r="C122" s="39" t="str">
        <f>VLOOKUP(A122,'COMP-VS-BOM'!$A$2:$C$1625,3,0)</f>
        <v>CAP CER 10PF 16V NP0 0402</v>
      </c>
      <c r="D122" s="39" t="str">
        <f t="shared" si="1"/>
        <v>C2206-1</v>
      </c>
      <c r="E122" s="21" t="s">
        <v>550</v>
      </c>
    </row>
    <row r="123" spans="1:5" x14ac:dyDescent="0.3">
      <c r="A123" s="21" t="s">
        <v>549</v>
      </c>
      <c r="B123" s="21">
        <v>2</v>
      </c>
      <c r="C123" s="39" t="str">
        <f>VLOOKUP(A123,'COMP-VS-BOM'!$A$2:$C$1625,3,0)</f>
        <v>CAP CER 10PF 16V NP0 0402</v>
      </c>
      <c r="D123" s="39" t="str">
        <f t="shared" si="1"/>
        <v>C2206-2</v>
      </c>
      <c r="E123" s="21" t="s">
        <v>551</v>
      </c>
    </row>
    <row r="124" spans="1:5" x14ac:dyDescent="0.3">
      <c r="A124" s="21" t="s">
        <v>552</v>
      </c>
      <c r="B124" s="21">
        <v>1</v>
      </c>
      <c r="C124" s="39" t="str">
        <f>VLOOKUP(A124,'COMP-VS-BOM'!$A$2:$C$1625,3,0)</f>
        <v>CAP CER 10PF 16V NP0 0402</v>
      </c>
      <c r="D124" s="39" t="str">
        <f t="shared" si="1"/>
        <v>C2207-1</v>
      </c>
      <c r="E124" s="21" t="s">
        <v>551</v>
      </c>
    </row>
    <row r="125" spans="1:5" x14ac:dyDescent="0.3">
      <c r="A125" s="21" t="s">
        <v>552</v>
      </c>
      <c r="B125" s="21">
        <v>2</v>
      </c>
      <c r="C125" s="39" t="str">
        <f>VLOOKUP(A125,'COMP-VS-BOM'!$A$2:$C$1625,3,0)</f>
        <v>CAP CER 10PF 16V NP0 0402</v>
      </c>
      <c r="D125" s="39" t="str">
        <f t="shared" si="1"/>
        <v>C2207-2</v>
      </c>
      <c r="E125" s="21" t="s">
        <v>553</v>
      </c>
    </row>
    <row r="126" spans="1:5" x14ac:dyDescent="0.3">
      <c r="A126" s="21" t="s">
        <v>554</v>
      </c>
      <c r="B126" s="21">
        <v>1</v>
      </c>
      <c r="C126" s="39" t="str">
        <f>VLOOKUP(A126,'COMP-VS-BOM'!$A$2:$C$1625,3,0)</f>
        <v>CAP THIN FILM 3.3PF 25V 0402</v>
      </c>
      <c r="D126" s="39" t="str">
        <f t="shared" si="1"/>
        <v>C2210-1</v>
      </c>
      <c r="E126" s="21" t="s">
        <v>555</v>
      </c>
    </row>
    <row r="127" spans="1:5" x14ac:dyDescent="0.3">
      <c r="A127" s="21" t="s">
        <v>554</v>
      </c>
      <c r="B127" s="21">
        <v>2</v>
      </c>
      <c r="C127" s="39" t="str">
        <f>VLOOKUP(A127,'COMP-VS-BOM'!$A$2:$C$1625,3,0)</f>
        <v>CAP THIN FILM 3.3PF 25V 0402</v>
      </c>
      <c r="D127" s="39" t="str">
        <f t="shared" si="1"/>
        <v>C2210-2</v>
      </c>
      <c r="E127" s="21" t="s">
        <v>556</v>
      </c>
    </row>
    <row r="128" spans="1:5" x14ac:dyDescent="0.3">
      <c r="A128" s="21" t="s">
        <v>557</v>
      </c>
      <c r="B128" s="21">
        <v>1</v>
      </c>
      <c r="C128" s="39" t="str">
        <f>VLOOKUP(A128,'COMP-VS-BOM'!$A$2:$C$1625,3,0)</f>
        <v>CAP CER 0.50PF 16V R2H 0402</v>
      </c>
      <c r="D128" s="39" t="str">
        <f t="shared" si="1"/>
        <v>C2213-1</v>
      </c>
      <c r="E128" s="21" t="s">
        <v>550</v>
      </c>
    </row>
    <row r="129" spans="1:5" x14ac:dyDescent="0.3">
      <c r="A129" s="21" t="s">
        <v>557</v>
      </c>
      <c r="B129" s="21">
        <v>2</v>
      </c>
      <c r="C129" s="39" t="str">
        <f>VLOOKUP(A129,'COMP-VS-BOM'!$A$2:$C$1625,3,0)</f>
        <v>CAP CER 0.50PF 16V R2H 0402</v>
      </c>
      <c r="D129" s="39" t="str">
        <f t="shared" si="1"/>
        <v>C2213-2</v>
      </c>
      <c r="E129" s="21" t="s">
        <v>320</v>
      </c>
    </row>
    <row r="130" spans="1:5" x14ac:dyDescent="0.3">
      <c r="A130" s="21" t="s">
        <v>558</v>
      </c>
      <c r="B130" s="21">
        <v>1</v>
      </c>
      <c r="C130" s="39" t="str">
        <f>VLOOKUP(A130,'COMP-VS-BOM'!$A$2:$C$1625,3,0)</f>
        <v>CAP THIN FILM 1PF 25V 0402</v>
      </c>
      <c r="D130" s="39" t="str">
        <f t="shared" si="1"/>
        <v>C2214-1</v>
      </c>
      <c r="E130" s="21" t="s">
        <v>556</v>
      </c>
    </row>
    <row r="131" spans="1:5" x14ac:dyDescent="0.3">
      <c r="A131" s="21" t="s">
        <v>558</v>
      </c>
      <c r="B131" s="21">
        <v>2</v>
      </c>
      <c r="C131" s="39" t="str">
        <f>VLOOKUP(A131,'COMP-VS-BOM'!$A$2:$C$1625,3,0)</f>
        <v>CAP THIN FILM 1PF 25V 0402</v>
      </c>
      <c r="D131" s="39" t="str">
        <f t="shared" si="1"/>
        <v>C2214-2</v>
      </c>
      <c r="E131" s="21" t="s">
        <v>320</v>
      </c>
    </row>
    <row r="132" spans="1:5" x14ac:dyDescent="0.3">
      <c r="A132" s="21" t="s">
        <v>559</v>
      </c>
      <c r="B132" s="21">
        <v>1</v>
      </c>
      <c r="C132" s="39" t="str">
        <f>VLOOKUP(A132,'COMP-VS-BOM'!$A$2:$C$1625,3,0)</f>
        <v>CAP CER 33PF 50V X7R 0402</v>
      </c>
      <c r="D132" s="39" t="str">
        <f t="shared" ref="D132:D195" si="2">CONCATENATE(A132,"-",B132)</f>
        <v>C2215-1</v>
      </c>
      <c r="E132" s="21" t="s">
        <v>560</v>
      </c>
    </row>
    <row r="133" spans="1:5" x14ac:dyDescent="0.3">
      <c r="A133" s="21" t="s">
        <v>559</v>
      </c>
      <c r="B133" s="21">
        <v>2</v>
      </c>
      <c r="C133" s="39" t="str">
        <f>VLOOKUP(A133,'COMP-VS-BOM'!$A$2:$C$1625,3,0)</f>
        <v>CAP CER 33PF 50V X7R 0402</v>
      </c>
      <c r="D133" s="39" t="str">
        <f t="shared" si="2"/>
        <v>C2215-2</v>
      </c>
      <c r="E133" s="21" t="s">
        <v>561</v>
      </c>
    </row>
    <row r="134" spans="1:5" x14ac:dyDescent="0.3">
      <c r="A134" s="21" t="s">
        <v>562</v>
      </c>
      <c r="B134" s="21">
        <v>1</v>
      </c>
      <c r="C134" s="39" t="str">
        <f>VLOOKUP(A134,'COMP-VS-BOM'!$A$2:$C$1625,3,0)</f>
        <v>CAP CER 33PF 50V X7R 0402</v>
      </c>
      <c r="D134" s="39" t="str">
        <f t="shared" si="2"/>
        <v>C2219-1</v>
      </c>
      <c r="E134" s="21" t="s">
        <v>563</v>
      </c>
    </row>
    <row r="135" spans="1:5" x14ac:dyDescent="0.3">
      <c r="A135" s="21" t="s">
        <v>562</v>
      </c>
      <c r="B135" s="21">
        <v>2</v>
      </c>
      <c r="C135" s="39" t="str">
        <f>VLOOKUP(A135,'COMP-VS-BOM'!$A$2:$C$1625,3,0)</f>
        <v>CAP CER 33PF 50V X7R 0402</v>
      </c>
      <c r="D135" s="39" t="str">
        <f t="shared" si="2"/>
        <v>C2219-2</v>
      </c>
      <c r="E135" s="21" t="s">
        <v>320</v>
      </c>
    </row>
    <row r="136" spans="1:5" x14ac:dyDescent="0.3">
      <c r="A136" s="21" t="s">
        <v>564</v>
      </c>
      <c r="B136" s="21">
        <v>1</v>
      </c>
      <c r="C136" s="39" t="str">
        <f>VLOOKUP(A136,'COMP-VS-BOM'!$A$2:$C$1625,3,0)</f>
        <v>CAP CER 100PF 16V X7R 0201</v>
      </c>
      <c r="D136" s="39" t="str">
        <f t="shared" si="2"/>
        <v>C2220-1</v>
      </c>
      <c r="E136" s="21" t="s">
        <v>565</v>
      </c>
    </row>
    <row r="137" spans="1:5" x14ac:dyDescent="0.3">
      <c r="A137" s="21" t="s">
        <v>564</v>
      </c>
      <c r="B137" s="21">
        <v>2</v>
      </c>
      <c r="C137" s="39" t="str">
        <f>VLOOKUP(A137,'COMP-VS-BOM'!$A$2:$C$1625,3,0)</f>
        <v>CAP CER 100PF 16V X7R 0201</v>
      </c>
      <c r="D137" s="39" t="str">
        <f t="shared" si="2"/>
        <v>C2220-2</v>
      </c>
      <c r="E137" s="21" t="s">
        <v>320</v>
      </c>
    </row>
    <row r="138" spans="1:5" x14ac:dyDescent="0.3">
      <c r="A138" s="21" t="s">
        <v>566</v>
      </c>
      <c r="B138" s="21">
        <v>1</v>
      </c>
      <c r="C138" s="39" t="str">
        <f>VLOOKUP(A138,'COMP-VS-BOM'!$A$2:$C$1625,3,0)</f>
        <v>CAP CER 10000PF 16V 0603</v>
      </c>
      <c r="D138" s="39" t="str">
        <f t="shared" si="2"/>
        <v>C2221-1</v>
      </c>
      <c r="E138" s="21" t="s">
        <v>563</v>
      </c>
    </row>
    <row r="139" spans="1:5" x14ac:dyDescent="0.3">
      <c r="A139" s="21" t="s">
        <v>566</v>
      </c>
      <c r="B139" s="21">
        <v>2</v>
      </c>
      <c r="C139" s="39" t="str">
        <f>VLOOKUP(A139,'COMP-VS-BOM'!$A$2:$C$1625,3,0)</f>
        <v>CAP CER 10000PF 16V 0603</v>
      </c>
      <c r="D139" s="39" t="str">
        <f t="shared" si="2"/>
        <v>C2221-2</v>
      </c>
      <c r="E139" s="21" t="s">
        <v>320</v>
      </c>
    </row>
    <row r="140" spans="1:5" x14ac:dyDescent="0.3">
      <c r="A140" s="21" t="s">
        <v>567</v>
      </c>
      <c r="B140" s="21">
        <v>1</v>
      </c>
      <c r="C140" s="39" t="str">
        <f>VLOOKUP(A140,'COMP-VS-BOM'!$A$2:$C$1625,3,0)</f>
        <v>2.2µF 16V Ceramic Capacitor X6S 0402 (1005 Metric) 0.039" L x 0.020" W (1.00mm x 0.50mm)</v>
      </c>
      <c r="D140" s="39" t="str">
        <f t="shared" si="2"/>
        <v>C2222-1</v>
      </c>
      <c r="E140" s="21" t="s">
        <v>563</v>
      </c>
    </row>
    <row r="141" spans="1:5" x14ac:dyDescent="0.3">
      <c r="A141" s="21" t="s">
        <v>567</v>
      </c>
      <c r="B141" s="21">
        <v>2</v>
      </c>
      <c r="C141" s="39" t="str">
        <f>VLOOKUP(A141,'COMP-VS-BOM'!$A$2:$C$1625,3,0)</f>
        <v>2.2µF 16V Ceramic Capacitor X6S 0402 (1005 Metric) 0.039" L x 0.020" W (1.00mm x 0.50mm)</v>
      </c>
      <c r="D141" s="39" t="str">
        <f t="shared" si="2"/>
        <v>C2222-2</v>
      </c>
      <c r="E141" s="21" t="s">
        <v>320</v>
      </c>
    </row>
    <row r="142" spans="1:5" x14ac:dyDescent="0.3">
      <c r="A142" s="21" t="s">
        <v>568</v>
      </c>
      <c r="B142" s="21">
        <v>1</v>
      </c>
      <c r="C142" s="39" t="str">
        <f>VLOOKUP(A142,'COMP-VS-BOM'!$A$2:$C$1625,3,0)</f>
        <v>CAP CER 10UF 16V X6S 0603</v>
      </c>
      <c r="D142" s="39" t="str">
        <f t="shared" si="2"/>
        <v>C2223-1</v>
      </c>
      <c r="E142" s="21" t="s">
        <v>563</v>
      </c>
    </row>
    <row r="143" spans="1:5" x14ac:dyDescent="0.3">
      <c r="A143" s="21" t="s">
        <v>568</v>
      </c>
      <c r="B143" s="21">
        <v>2</v>
      </c>
      <c r="C143" s="39" t="str">
        <f>VLOOKUP(A143,'COMP-VS-BOM'!$A$2:$C$1625,3,0)</f>
        <v>CAP CER 10UF 16V X6S 0603</v>
      </c>
      <c r="D143" s="39" t="str">
        <f t="shared" si="2"/>
        <v>C2223-2</v>
      </c>
      <c r="E143" s="21" t="s">
        <v>320</v>
      </c>
    </row>
    <row r="144" spans="1:5" x14ac:dyDescent="0.3">
      <c r="A144" s="21" t="s">
        <v>569</v>
      </c>
      <c r="B144" s="21">
        <v>1</v>
      </c>
      <c r="C144" s="39" t="str">
        <f>VLOOKUP(A144,'COMP-VS-BOM'!$A$2:$C$1625,3,0)</f>
        <v>CAP CER 10000PF 16V 0603</v>
      </c>
      <c r="D144" s="39" t="str">
        <f t="shared" si="2"/>
        <v>C2224-1</v>
      </c>
      <c r="E144" s="21" t="s">
        <v>570</v>
      </c>
    </row>
    <row r="145" spans="1:5" x14ac:dyDescent="0.3">
      <c r="A145" s="21" t="s">
        <v>569</v>
      </c>
      <c r="B145" s="21">
        <v>2</v>
      </c>
      <c r="C145" s="39" t="str">
        <f>VLOOKUP(A145,'COMP-VS-BOM'!$A$2:$C$1625,3,0)</f>
        <v>CAP CER 10000PF 16V 0603</v>
      </c>
      <c r="D145" s="39" t="str">
        <f t="shared" si="2"/>
        <v>C2224-2</v>
      </c>
      <c r="E145" s="21" t="s">
        <v>320</v>
      </c>
    </row>
    <row r="146" spans="1:5" x14ac:dyDescent="0.3">
      <c r="A146" s="21" t="s">
        <v>571</v>
      </c>
      <c r="B146" s="21">
        <v>1</v>
      </c>
      <c r="C146" s="39" t="str">
        <f>VLOOKUP(A146,'COMP-VS-BOM'!$A$2:$C$1625,3,0)</f>
        <v>Multilayer Ceramic Capacitors MLCC - SMD/SMT 25V 100pF X7R 0402 5% Tol</v>
      </c>
      <c r="D146" s="39" t="str">
        <f t="shared" si="2"/>
        <v>C2228-1</v>
      </c>
      <c r="E146" s="21" t="s">
        <v>572</v>
      </c>
    </row>
    <row r="147" spans="1:5" x14ac:dyDescent="0.3">
      <c r="A147" s="21" t="s">
        <v>571</v>
      </c>
      <c r="B147" s="21">
        <v>2</v>
      </c>
      <c r="C147" s="39" t="str">
        <f>VLOOKUP(A147,'COMP-VS-BOM'!$A$2:$C$1625,3,0)</f>
        <v>Multilayer Ceramic Capacitors MLCC - SMD/SMT 25V 100pF X7R 0402 5% Tol</v>
      </c>
      <c r="D147" s="39" t="str">
        <f t="shared" si="2"/>
        <v>C2228-2</v>
      </c>
      <c r="E147" s="21" t="s">
        <v>573</v>
      </c>
    </row>
    <row r="148" spans="1:5" x14ac:dyDescent="0.3">
      <c r="A148" s="21" t="s">
        <v>574</v>
      </c>
      <c r="B148" s="21">
        <v>1</v>
      </c>
      <c r="C148" s="39" t="str">
        <f>VLOOKUP(A148,'COMP-VS-BOM'!$A$2:$C$1625,3,0)</f>
        <v>CAP CER 10PF 16V NP0 0402</v>
      </c>
      <c r="D148" s="39" t="str">
        <f t="shared" si="2"/>
        <v>C2230-1</v>
      </c>
      <c r="E148" s="21" t="s">
        <v>575</v>
      </c>
    </row>
    <row r="149" spans="1:5" x14ac:dyDescent="0.3">
      <c r="A149" s="21" t="s">
        <v>574</v>
      </c>
      <c r="B149" s="21">
        <v>2</v>
      </c>
      <c r="C149" s="39" t="str">
        <f>VLOOKUP(A149,'COMP-VS-BOM'!$A$2:$C$1625,3,0)</f>
        <v>CAP CER 10PF 16V NP0 0402</v>
      </c>
      <c r="D149" s="39" t="str">
        <f t="shared" si="2"/>
        <v>C2230-2</v>
      </c>
      <c r="E149" s="21" t="s">
        <v>576</v>
      </c>
    </row>
    <row r="150" spans="1:5" x14ac:dyDescent="0.3">
      <c r="A150" s="21" t="s">
        <v>577</v>
      </c>
      <c r="B150" s="21">
        <v>1</v>
      </c>
      <c r="C150" s="39" t="str">
        <f>VLOOKUP(A150,'COMP-VS-BOM'!$A$2:$C$1625,3,0)</f>
        <v>CAP THIN FILM 2.7PF 25V 0402</v>
      </c>
      <c r="D150" s="39" t="str">
        <f t="shared" si="2"/>
        <v>C2233-1</v>
      </c>
      <c r="E150" s="21" t="s">
        <v>576</v>
      </c>
    </row>
    <row r="151" spans="1:5" x14ac:dyDescent="0.3">
      <c r="A151" s="21" t="s">
        <v>577</v>
      </c>
      <c r="B151" s="21">
        <v>2</v>
      </c>
      <c r="C151" s="39" t="str">
        <f>VLOOKUP(A151,'COMP-VS-BOM'!$A$2:$C$1625,3,0)</f>
        <v>CAP THIN FILM 2.7PF 25V 0402</v>
      </c>
      <c r="D151" s="39" t="str">
        <f t="shared" si="2"/>
        <v>C2233-2</v>
      </c>
      <c r="E151" s="21" t="s">
        <v>320</v>
      </c>
    </row>
    <row r="152" spans="1:5" x14ac:dyDescent="0.3">
      <c r="A152" s="21" t="s">
        <v>578</v>
      </c>
      <c r="B152" s="21">
        <v>1</v>
      </c>
      <c r="C152" s="39" t="str">
        <f>VLOOKUP(A152,'COMP-VS-BOM'!$A$2:$C$1625,3,0)</f>
        <v>CAP CER 0.50PF 16V R2H 0402</v>
      </c>
      <c r="D152" s="39" t="str">
        <f t="shared" si="2"/>
        <v>C2234-1</v>
      </c>
      <c r="E152" s="21" t="s">
        <v>572</v>
      </c>
    </row>
    <row r="153" spans="1:5" x14ac:dyDescent="0.3">
      <c r="A153" s="21" t="s">
        <v>578</v>
      </c>
      <c r="B153" s="21">
        <v>2</v>
      </c>
      <c r="C153" s="39" t="str">
        <f>VLOOKUP(A153,'COMP-VS-BOM'!$A$2:$C$1625,3,0)</f>
        <v>CAP CER 0.50PF 16V R2H 0402</v>
      </c>
      <c r="D153" s="39" t="str">
        <f t="shared" si="2"/>
        <v>C2234-2</v>
      </c>
      <c r="E153" s="21" t="s">
        <v>320</v>
      </c>
    </row>
    <row r="154" spans="1:5" x14ac:dyDescent="0.3">
      <c r="A154" s="21" t="s">
        <v>579</v>
      </c>
      <c r="B154" s="21">
        <v>1</v>
      </c>
      <c r="C154" s="39" t="str">
        <f>VLOOKUP(A154,'COMP-VS-BOM'!$A$2:$C$1625,3,0)</f>
        <v>CAP CER 10000PF 16V 0603</v>
      </c>
      <c r="D154" s="39" t="str">
        <f t="shared" si="2"/>
        <v>C2235-1</v>
      </c>
      <c r="E154" s="21" t="s">
        <v>580</v>
      </c>
    </row>
    <row r="155" spans="1:5" x14ac:dyDescent="0.3">
      <c r="A155" s="21" t="s">
        <v>579</v>
      </c>
      <c r="B155" s="21">
        <v>2</v>
      </c>
      <c r="C155" s="39" t="str">
        <f>VLOOKUP(A155,'COMP-VS-BOM'!$A$2:$C$1625,3,0)</f>
        <v>CAP CER 10000PF 16V 0603</v>
      </c>
      <c r="D155" s="39" t="str">
        <f t="shared" si="2"/>
        <v>C2235-2</v>
      </c>
      <c r="E155" s="21" t="s">
        <v>320</v>
      </c>
    </row>
    <row r="156" spans="1:5" x14ac:dyDescent="0.3">
      <c r="A156" s="21" t="s">
        <v>581</v>
      </c>
      <c r="B156" s="21">
        <v>1</v>
      </c>
      <c r="C156" s="39" t="str">
        <f>VLOOKUP(A156,'COMP-VS-BOM'!$A$2:$C$1625,3,0)</f>
        <v>CAP CER 10PF 16V NP0 0402</v>
      </c>
      <c r="D156" s="39" t="str">
        <f t="shared" si="2"/>
        <v>C2236-1</v>
      </c>
      <c r="E156" s="21" t="s">
        <v>582</v>
      </c>
    </row>
    <row r="157" spans="1:5" x14ac:dyDescent="0.3">
      <c r="A157" s="21" t="s">
        <v>581</v>
      </c>
      <c r="B157" s="21">
        <v>2</v>
      </c>
      <c r="C157" s="39" t="str">
        <f>VLOOKUP(A157,'COMP-VS-BOM'!$A$2:$C$1625,3,0)</f>
        <v>CAP CER 10PF 16V NP0 0402</v>
      </c>
      <c r="D157" s="39" t="str">
        <f t="shared" si="2"/>
        <v>C2236-2</v>
      </c>
      <c r="E157" s="21" t="s">
        <v>583</v>
      </c>
    </row>
    <row r="158" spans="1:5" x14ac:dyDescent="0.3">
      <c r="A158" s="21" t="s">
        <v>584</v>
      </c>
      <c r="B158" s="21">
        <v>1</v>
      </c>
      <c r="C158" s="39" t="str">
        <f>VLOOKUP(A158,'COMP-VS-BOM'!$A$2:$C$1625,3,0)</f>
        <v>47pF ±1% 50V Ceramic Capacitor C0G, NP0 0402 (1005 Metric)</v>
      </c>
      <c r="D158" s="39" t="str">
        <f t="shared" si="2"/>
        <v>C2237-1</v>
      </c>
      <c r="E158" s="21" t="s">
        <v>582</v>
      </c>
    </row>
    <row r="159" spans="1:5" x14ac:dyDescent="0.3">
      <c r="A159" s="21" t="s">
        <v>584</v>
      </c>
      <c r="B159" s="21">
        <v>2</v>
      </c>
      <c r="C159" s="39" t="str">
        <f>VLOOKUP(A159,'COMP-VS-BOM'!$A$2:$C$1625,3,0)</f>
        <v>47pF ±1% 50V Ceramic Capacitor C0G, NP0 0402 (1005 Metric)</v>
      </c>
      <c r="D159" s="39" t="str">
        <f t="shared" si="2"/>
        <v>C2237-2</v>
      </c>
      <c r="E159" s="21" t="s">
        <v>585</v>
      </c>
    </row>
    <row r="160" spans="1:5" x14ac:dyDescent="0.3">
      <c r="A160" s="21" t="s">
        <v>586</v>
      </c>
      <c r="B160" s="21">
        <v>1</v>
      </c>
      <c r="C160" s="39" t="str">
        <f>VLOOKUP(A160,'COMP-VS-BOM'!$A$2:$C$1625,3,0)</f>
        <v>CAP CER 2.2UF 16V X6S 0402</v>
      </c>
      <c r="D160" s="39" t="str">
        <f t="shared" si="2"/>
        <v>C2240-1</v>
      </c>
      <c r="E160" s="21" t="s">
        <v>587</v>
      </c>
    </row>
    <row r="161" spans="1:5" x14ac:dyDescent="0.3">
      <c r="A161" s="21" t="s">
        <v>586</v>
      </c>
      <c r="B161" s="21">
        <v>2</v>
      </c>
      <c r="C161" s="39" t="str">
        <f>VLOOKUP(A161,'COMP-VS-BOM'!$A$2:$C$1625,3,0)</f>
        <v>CAP CER 2.2UF 16V X6S 0402</v>
      </c>
      <c r="D161" s="39" t="str">
        <f t="shared" si="2"/>
        <v>C2240-2</v>
      </c>
      <c r="E161" s="21" t="s">
        <v>320</v>
      </c>
    </row>
    <row r="162" spans="1:5" x14ac:dyDescent="0.3">
      <c r="A162" s="21" t="s">
        <v>588</v>
      </c>
      <c r="B162" s="21">
        <v>1</v>
      </c>
      <c r="C162" s="39" t="str">
        <f>VLOOKUP(A162,'COMP-VS-BOM'!$A$2:$C$1625,3,0)</f>
        <v>CAP CER 10PF 16V NP0 0402</v>
      </c>
      <c r="D162" s="39" t="str">
        <f t="shared" si="2"/>
        <v>C2241-1</v>
      </c>
      <c r="E162" s="21" t="s">
        <v>587</v>
      </c>
    </row>
    <row r="163" spans="1:5" x14ac:dyDescent="0.3">
      <c r="A163" s="21" t="s">
        <v>588</v>
      </c>
      <c r="B163" s="21">
        <v>2</v>
      </c>
      <c r="C163" s="39" t="str">
        <f>VLOOKUP(A163,'COMP-VS-BOM'!$A$2:$C$1625,3,0)</f>
        <v>CAP CER 10PF 16V NP0 0402</v>
      </c>
      <c r="D163" s="39" t="str">
        <f t="shared" si="2"/>
        <v>C2241-2</v>
      </c>
      <c r="E163" s="21" t="s">
        <v>320</v>
      </c>
    </row>
    <row r="164" spans="1:5" x14ac:dyDescent="0.3">
      <c r="A164" s="21" t="s">
        <v>589</v>
      </c>
      <c r="B164" s="21">
        <v>1</v>
      </c>
      <c r="C164" s="39" t="str">
        <f>VLOOKUP(A164,'COMP-VS-BOM'!$A$2:$C$1625,3,0)</f>
        <v>CAP CER 0.1UF 25V X6S 0201</v>
      </c>
      <c r="D164" s="39" t="str">
        <f t="shared" si="2"/>
        <v>C2242-1</v>
      </c>
      <c r="E164" s="21" t="s">
        <v>587</v>
      </c>
    </row>
    <row r="165" spans="1:5" x14ac:dyDescent="0.3">
      <c r="A165" s="21" t="s">
        <v>589</v>
      </c>
      <c r="B165" s="21">
        <v>2</v>
      </c>
      <c r="C165" s="39" t="str">
        <f>VLOOKUP(A165,'COMP-VS-BOM'!$A$2:$C$1625,3,0)</f>
        <v>CAP CER 0.1UF 25V X6S 0201</v>
      </c>
      <c r="D165" s="39" t="str">
        <f t="shared" si="2"/>
        <v>C2242-2</v>
      </c>
      <c r="E165" s="21" t="s">
        <v>320</v>
      </c>
    </row>
    <row r="166" spans="1:5" x14ac:dyDescent="0.3">
      <c r="A166" s="21" t="s">
        <v>590</v>
      </c>
      <c r="B166" s="21">
        <v>1</v>
      </c>
      <c r="C166" s="39" t="str">
        <f>VLOOKUP(A166,'COMP-VS-BOM'!$A$2:$C$1625,3,0)</f>
        <v>CAP CER 100PF 16V X7R 0201</v>
      </c>
      <c r="D166" s="39" t="str">
        <f t="shared" si="2"/>
        <v>C2245-1</v>
      </c>
      <c r="E166" s="21" t="s">
        <v>563</v>
      </c>
    </row>
    <row r="167" spans="1:5" x14ac:dyDescent="0.3">
      <c r="A167" s="21" t="s">
        <v>590</v>
      </c>
      <c r="B167" s="21">
        <v>2</v>
      </c>
      <c r="C167" s="39" t="str">
        <f>VLOOKUP(A167,'COMP-VS-BOM'!$A$2:$C$1625,3,0)</f>
        <v>CAP CER 100PF 16V X7R 0201</v>
      </c>
      <c r="D167" s="39" t="str">
        <f t="shared" si="2"/>
        <v>C2245-2</v>
      </c>
      <c r="E167" s="21" t="s">
        <v>320</v>
      </c>
    </row>
    <row r="168" spans="1:5" x14ac:dyDescent="0.3">
      <c r="A168" s="21" t="s">
        <v>591</v>
      </c>
      <c r="B168" s="21">
        <v>1</v>
      </c>
      <c r="C168" s="39" t="str">
        <f>VLOOKUP(A168,'COMP-VS-BOM'!$A$2:$C$1625,3,0)</f>
        <v>CAP CER 10UF 16V X6S 0603</v>
      </c>
      <c r="D168" s="39" t="str">
        <f t="shared" si="2"/>
        <v>C2301-1</v>
      </c>
      <c r="E168" s="21" t="s">
        <v>592</v>
      </c>
    </row>
    <row r="169" spans="1:5" x14ac:dyDescent="0.3">
      <c r="A169" s="21" t="s">
        <v>591</v>
      </c>
      <c r="B169" s="21">
        <v>2</v>
      </c>
      <c r="C169" s="39" t="str">
        <f>VLOOKUP(A169,'COMP-VS-BOM'!$A$2:$C$1625,3,0)</f>
        <v>CAP CER 10UF 16V X6S 0603</v>
      </c>
      <c r="D169" s="39" t="str">
        <f t="shared" si="2"/>
        <v>C2301-2</v>
      </c>
      <c r="E169" s="21" t="s">
        <v>320</v>
      </c>
    </row>
    <row r="170" spans="1:5" x14ac:dyDescent="0.3">
      <c r="A170" s="21" t="s">
        <v>593</v>
      </c>
      <c r="B170" s="21">
        <v>1</v>
      </c>
      <c r="C170" s="39" t="str">
        <f>VLOOKUP(A170,'COMP-VS-BOM'!$A$2:$C$1625,3,0)</f>
        <v>2.2µF 16V Ceramic Capacitor X6S 0402 (1005 Metric) 0.039" L x 0.020" W (1.00mm x 0.50mm)</v>
      </c>
      <c r="D170" s="39" t="str">
        <f t="shared" si="2"/>
        <v>C2302-1</v>
      </c>
      <c r="E170" s="21" t="s">
        <v>592</v>
      </c>
    </row>
    <row r="171" spans="1:5" x14ac:dyDescent="0.3">
      <c r="A171" s="21" t="s">
        <v>593</v>
      </c>
      <c r="B171" s="21">
        <v>2</v>
      </c>
      <c r="C171" s="39" t="str">
        <f>VLOOKUP(A171,'COMP-VS-BOM'!$A$2:$C$1625,3,0)</f>
        <v>2.2µF 16V Ceramic Capacitor X6S 0402 (1005 Metric) 0.039" L x 0.020" W (1.00mm x 0.50mm)</v>
      </c>
      <c r="D171" s="39" t="str">
        <f t="shared" si="2"/>
        <v>C2302-2</v>
      </c>
      <c r="E171" s="21" t="s">
        <v>320</v>
      </c>
    </row>
    <row r="172" spans="1:5" x14ac:dyDescent="0.3">
      <c r="A172" s="21" t="s">
        <v>594</v>
      </c>
      <c r="B172" s="21">
        <v>1</v>
      </c>
      <c r="C172" s="39" t="str">
        <f>VLOOKUP(A172,'COMP-VS-BOM'!$A$2:$C$1625,3,0)</f>
        <v>CAP CER 10000PF 16V 0603</v>
      </c>
      <c r="D172" s="39" t="str">
        <f t="shared" si="2"/>
        <v>C2303-1</v>
      </c>
      <c r="E172" s="21" t="s">
        <v>592</v>
      </c>
    </row>
    <row r="173" spans="1:5" x14ac:dyDescent="0.3">
      <c r="A173" s="21" t="s">
        <v>594</v>
      </c>
      <c r="B173" s="21">
        <v>2</v>
      </c>
      <c r="C173" s="39" t="str">
        <f>VLOOKUP(A173,'COMP-VS-BOM'!$A$2:$C$1625,3,0)</f>
        <v>CAP CER 10000PF 16V 0603</v>
      </c>
      <c r="D173" s="39" t="str">
        <f t="shared" si="2"/>
        <v>C2303-2</v>
      </c>
      <c r="E173" s="21" t="s">
        <v>320</v>
      </c>
    </row>
    <row r="174" spans="1:5" x14ac:dyDescent="0.3">
      <c r="A174" s="21" t="s">
        <v>595</v>
      </c>
      <c r="B174" s="21">
        <v>1</v>
      </c>
      <c r="C174" s="39" t="str">
        <f>VLOOKUP(A174,'COMP-VS-BOM'!$A$2:$C$1625,3,0)</f>
        <v>CAP CER 33PF 50V X7R 0402</v>
      </c>
      <c r="D174" s="39" t="str">
        <f t="shared" si="2"/>
        <v>C2304-1</v>
      </c>
      <c r="E174" s="21" t="s">
        <v>592</v>
      </c>
    </row>
    <row r="175" spans="1:5" x14ac:dyDescent="0.3">
      <c r="A175" s="21" t="s">
        <v>595</v>
      </c>
      <c r="B175" s="21">
        <v>2</v>
      </c>
      <c r="C175" s="39" t="str">
        <f>VLOOKUP(A175,'COMP-VS-BOM'!$A$2:$C$1625,3,0)</f>
        <v>CAP CER 33PF 50V X7R 0402</v>
      </c>
      <c r="D175" s="39" t="str">
        <f t="shared" si="2"/>
        <v>C2304-2</v>
      </c>
      <c r="E175" s="21" t="s">
        <v>320</v>
      </c>
    </row>
    <row r="176" spans="1:5" x14ac:dyDescent="0.3">
      <c r="A176" s="21" t="s">
        <v>596</v>
      </c>
      <c r="B176" s="21">
        <v>1</v>
      </c>
      <c r="C176" s="39" t="str">
        <f>VLOOKUP(A176,'COMP-VS-BOM'!$A$2:$C$1625,3,0)</f>
        <v>CAP CER 33PF 50V X7R 0402</v>
      </c>
      <c r="D176" s="39" t="str">
        <f t="shared" si="2"/>
        <v>C2305-1</v>
      </c>
      <c r="E176" s="21" t="s">
        <v>597</v>
      </c>
    </row>
    <row r="177" spans="1:5" x14ac:dyDescent="0.3">
      <c r="A177" s="21" t="s">
        <v>596</v>
      </c>
      <c r="B177" s="21">
        <v>2</v>
      </c>
      <c r="C177" s="39" t="str">
        <f>VLOOKUP(A177,'COMP-VS-BOM'!$A$2:$C$1625,3,0)</f>
        <v>CAP CER 33PF 50V X7R 0402</v>
      </c>
      <c r="D177" s="39" t="str">
        <f t="shared" si="2"/>
        <v>C2305-2</v>
      </c>
      <c r="E177" s="21" t="s">
        <v>320</v>
      </c>
    </row>
    <row r="178" spans="1:5" x14ac:dyDescent="0.3">
      <c r="A178" s="21" t="s">
        <v>598</v>
      </c>
      <c r="B178" s="21">
        <v>1</v>
      </c>
      <c r="C178" s="39" t="str">
        <f>VLOOKUP(A178,'COMP-VS-BOM'!$A$2:$C$1625,3,0)</f>
        <v>CAP CER 10000PF 16V 0603</v>
      </c>
      <c r="D178" s="39" t="str">
        <f t="shared" si="2"/>
        <v>C2306-1</v>
      </c>
      <c r="E178" s="21" t="s">
        <v>597</v>
      </c>
    </row>
    <row r="179" spans="1:5" x14ac:dyDescent="0.3">
      <c r="A179" s="21" t="s">
        <v>598</v>
      </c>
      <c r="B179" s="21">
        <v>2</v>
      </c>
      <c r="C179" s="39" t="str">
        <f>VLOOKUP(A179,'COMP-VS-BOM'!$A$2:$C$1625,3,0)</f>
        <v>CAP CER 10000PF 16V 0603</v>
      </c>
      <c r="D179" s="39" t="str">
        <f t="shared" si="2"/>
        <v>C2306-2</v>
      </c>
      <c r="E179" s="21" t="s">
        <v>320</v>
      </c>
    </row>
    <row r="180" spans="1:5" x14ac:dyDescent="0.3">
      <c r="A180" s="21" t="s">
        <v>599</v>
      </c>
      <c r="B180" s="21">
        <v>1</v>
      </c>
      <c r="C180" s="39" t="str">
        <f>VLOOKUP(A180,'COMP-VS-BOM'!$A$2:$C$1625,3,0)</f>
        <v>2.2µF 16V Ceramic Capacitor X6S 0402 (1005 Metric) 0.039" L x 0.020" W (1.00mm x 0.50mm)</v>
      </c>
      <c r="D180" s="39" t="str">
        <f t="shared" si="2"/>
        <v>C2307-1</v>
      </c>
      <c r="E180" s="21" t="s">
        <v>597</v>
      </c>
    </row>
    <row r="181" spans="1:5" x14ac:dyDescent="0.3">
      <c r="A181" s="21" t="s">
        <v>599</v>
      </c>
      <c r="B181" s="21">
        <v>2</v>
      </c>
      <c r="C181" s="39" t="str">
        <f>VLOOKUP(A181,'COMP-VS-BOM'!$A$2:$C$1625,3,0)</f>
        <v>2.2µF 16V Ceramic Capacitor X6S 0402 (1005 Metric) 0.039" L x 0.020" W (1.00mm x 0.50mm)</v>
      </c>
      <c r="D181" s="39" t="str">
        <f t="shared" si="2"/>
        <v>C2307-2</v>
      </c>
      <c r="E181" s="21" t="s">
        <v>320</v>
      </c>
    </row>
    <row r="182" spans="1:5" x14ac:dyDescent="0.3">
      <c r="A182" s="21" t="s">
        <v>600</v>
      </c>
      <c r="B182" s="21">
        <v>1</v>
      </c>
      <c r="C182" s="39" t="str">
        <f>VLOOKUP(A182,'COMP-VS-BOM'!$A$2:$C$1625,3,0)</f>
        <v>CAP CER 10UF 16V X6S 0603</v>
      </c>
      <c r="D182" s="39" t="str">
        <f t="shared" si="2"/>
        <v>C2308-1</v>
      </c>
      <c r="E182" s="21" t="s">
        <v>597</v>
      </c>
    </row>
    <row r="183" spans="1:5" x14ac:dyDescent="0.3">
      <c r="A183" s="21" t="s">
        <v>600</v>
      </c>
      <c r="B183" s="21">
        <v>2</v>
      </c>
      <c r="C183" s="39" t="str">
        <f>VLOOKUP(A183,'COMP-VS-BOM'!$A$2:$C$1625,3,0)</f>
        <v>CAP CER 10UF 16V X6S 0603</v>
      </c>
      <c r="D183" s="39" t="str">
        <f t="shared" si="2"/>
        <v>C2308-2</v>
      </c>
      <c r="E183" s="21" t="s">
        <v>320</v>
      </c>
    </row>
    <row r="184" spans="1:5" x14ac:dyDescent="0.3">
      <c r="A184" s="21" t="s">
        <v>601</v>
      </c>
      <c r="B184" s="21">
        <v>1</v>
      </c>
      <c r="C184" s="39" t="str">
        <f>VLOOKUP(A184,'COMP-VS-BOM'!$A$2:$C$1625,3,0)</f>
        <v>CAP CER 33PF 50V X7R 0402</v>
      </c>
      <c r="D184" s="39" t="str">
        <f t="shared" si="2"/>
        <v>C2310-1</v>
      </c>
      <c r="E184" s="21" t="s">
        <v>602</v>
      </c>
    </row>
    <row r="185" spans="1:5" x14ac:dyDescent="0.3">
      <c r="A185" s="21" t="s">
        <v>601</v>
      </c>
      <c r="B185" s="21">
        <v>2</v>
      </c>
      <c r="C185" s="39" t="str">
        <f>VLOOKUP(A185,'COMP-VS-BOM'!$A$2:$C$1625,3,0)</f>
        <v>CAP CER 33PF 50V X7R 0402</v>
      </c>
      <c r="D185" s="39" t="str">
        <f t="shared" si="2"/>
        <v>C2310-2</v>
      </c>
      <c r="E185" s="21" t="s">
        <v>603</v>
      </c>
    </row>
    <row r="186" spans="1:5" x14ac:dyDescent="0.3">
      <c r="A186" s="21" t="s">
        <v>604</v>
      </c>
      <c r="B186" s="21">
        <v>1</v>
      </c>
      <c r="C186" s="39" t="str">
        <f>VLOOKUP(A186,'COMP-VS-BOM'!$A$2:$C$1625,3,0)</f>
        <v>CAP CER 10PF 16V NP0 0402</v>
      </c>
      <c r="D186" s="39" t="str">
        <f t="shared" si="2"/>
        <v>C2311-1</v>
      </c>
      <c r="E186" s="21" t="s">
        <v>605</v>
      </c>
    </row>
    <row r="187" spans="1:5" x14ac:dyDescent="0.3">
      <c r="A187" s="21" t="s">
        <v>604</v>
      </c>
      <c r="B187" s="21">
        <v>2</v>
      </c>
      <c r="C187" s="39" t="str">
        <f>VLOOKUP(A187,'COMP-VS-BOM'!$A$2:$C$1625,3,0)</f>
        <v>CAP CER 10PF 16V NP0 0402</v>
      </c>
      <c r="D187" s="39" t="str">
        <f t="shared" si="2"/>
        <v>C2311-2</v>
      </c>
      <c r="E187" s="21" t="s">
        <v>606</v>
      </c>
    </row>
    <row r="188" spans="1:5" x14ac:dyDescent="0.3">
      <c r="A188" s="21" t="s">
        <v>607</v>
      </c>
      <c r="B188" s="21">
        <v>1</v>
      </c>
      <c r="C188" s="39" t="str">
        <f>VLOOKUP(A188,'COMP-VS-BOM'!$A$2:$C$1625,3,0)</f>
        <v>CAP CER 10000PF 16V 0603</v>
      </c>
      <c r="D188" s="39" t="str">
        <f t="shared" si="2"/>
        <v>C2313-1</v>
      </c>
      <c r="E188" s="21" t="s">
        <v>605</v>
      </c>
    </row>
    <row r="189" spans="1:5" x14ac:dyDescent="0.3">
      <c r="A189" s="21" t="s">
        <v>607</v>
      </c>
      <c r="B189" s="21">
        <v>2</v>
      </c>
      <c r="C189" s="39" t="str">
        <f>VLOOKUP(A189,'COMP-VS-BOM'!$A$2:$C$1625,3,0)</f>
        <v>CAP CER 10000PF 16V 0603</v>
      </c>
      <c r="D189" s="39" t="str">
        <f t="shared" si="2"/>
        <v>C2313-2</v>
      </c>
      <c r="E189" s="21" t="s">
        <v>320</v>
      </c>
    </row>
    <row r="190" spans="1:5" x14ac:dyDescent="0.3">
      <c r="A190" s="21" t="s">
        <v>608</v>
      </c>
      <c r="B190" s="21">
        <v>1</v>
      </c>
      <c r="C190" s="39" t="str">
        <f>VLOOKUP(A190,'COMP-VS-BOM'!$A$2:$C$1625,3,0)</f>
        <v>CAP CER 10000PF 16V 0603</v>
      </c>
      <c r="D190" s="39" t="str">
        <f t="shared" si="2"/>
        <v>C2314-1</v>
      </c>
      <c r="E190" s="21" t="s">
        <v>603</v>
      </c>
    </row>
    <row r="191" spans="1:5" x14ac:dyDescent="0.3">
      <c r="A191" s="21" t="s">
        <v>608</v>
      </c>
      <c r="B191" s="21">
        <v>2</v>
      </c>
      <c r="C191" s="39" t="str">
        <f>VLOOKUP(A191,'COMP-VS-BOM'!$A$2:$C$1625,3,0)</f>
        <v>CAP CER 10000PF 16V 0603</v>
      </c>
      <c r="D191" s="39" t="str">
        <f t="shared" si="2"/>
        <v>C2314-2</v>
      </c>
      <c r="E191" s="21" t="s">
        <v>320</v>
      </c>
    </row>
    <row r="192" spans="1:5" x14ac:dyDescent="0.3">
      <c r="A192" s="21" t="s">
        <v>609</v>
      </c>
      <c r="B192" s="21">
        <v>1</v>
      </c>
      <c r="C192" s="39" t="str">
        <f>VLOOKUP(A192,'COMP-VS-BOM'!$A$2:$C$1625,3,0)</f>
        <v>CAP CER 33PF 50V X7R 0402</v>
      </c>
      <c r="D192" s="39" t="str">
        <f t="shared" si="2"/>
        <v>C2315-1</v>
      </c>
      <c r="E192" s="21" t="s">
        <v>597</v>
      </c>
    </row>
    <row r="193" spans="1:5" x14ac:dyDescent="0.3">
      <c r="A193" s="21" t="s">
        <v>609</v>
      </c>
      <c r="B193" s="21">
        <v>2</v>
      </c>
      <c r="C193" s="39" t="str">
        <f>VLOOKUP(A193,'COMP-VS-BOM'!$A$2:$C$1625,3,0)</f>
        <v>CAP CER 33PF 50V X7R 0402</v>
      </c>
      <c r="D193" s="39" t="str">
        <f t="shared" si="2"/>
        <v>C2315-2</v>
      </c>
      <c r="E193" s="21" t="s">
        <v>320</v>
      </c>
    </row>
    <row r="194" spans="1:5" x14ac:dyDescent="0.3">
      <c r="A194" s="21" t="s">
        <v>610</v>
      </c>
      <c r="B194" s="21">
        <v>1</v>
      </c>
      <c r="C194" s="39" t="str">
        <f>VLOOKUP(A194,'COMP-VS-BOM'!$A$2:$C$1625,3,0)</f>
        <v>CAP CER 10000PF 16V 0603</v>
      </c>
      <c r="D194" s="39" t="str">
        <f t="shared" si="2"/>
        <v>C2316-1</v>
      </c>
      <c r="E194" s="21" t="s">
        <v>597</v>
      </c>
    </row>
    <row r="195" spans="1:5" x14ac:dyDescent="0.3">
      <c r="A195" s="21" t="s">
        <v>610</v>
      </c>
      <c r="B195" s="21">
        <v>2</v>
      </c>
      <c r="C195" s="39" t="str">
        <f>VLOOKUP(A195,'COMP-VS-BOM'!$A$2:$C$1625,3,0)</f>
        <v>CAP CER 10000PF 16V 0603</v>
      </c>
      <c r="D195" s="39" t="str">
        <f t="shared" si="2"/>
        <v>C2316-2</v>
      </c>
      <c r="E195" s="21" t="s">
        <v>320</v>
      </c>
    </row>
    <row r="196" spans="1:5" x14ac:dyDescent="0.3">
      <c r="A196" s="21" t="s">
        <v>611</v>
      </c>
      <c r="B196" s="21">
        <v>1</v>
      </c>
      <c r="C196" s="39" t="str">
        <f>VLOOKUP(A196,'COMP-VS-BOM'!$A$2:$C$1625,3,0)</f>
        <v>2.2µF 16V Ceramic Capacitor X6S 0402 (1005 Metric) 0.039" L x 0.020" W (1.00mm x 0.50mm)</v>
      </c>
      <c r="D196" s="39" t="str">
        <f t="shared" ref="D196:D259" si="3">CONCATENATE(A196,"-",B196)</f>
        <v>C2317-1</v>
      </c>
      <c r="E196" s="21" t="s">
        <v>597</v>
      </c>
    </row>
    <row r="197" spans="1:5" x14ac:dyDescent="0.3">
      <c r="A197" s="21" t="s">
        <v>611</v>
      </c>
      <c r="B197" s="21">
        <v>2</v>
      </c>
      <c r="C197" s="39" t="str">
        <f>VLOOKUP(A197,'COMP-VS-BOM'!$A$2:$C$1625,3,0)</f>
        <v>2.2µF 16V Ceramic Capacitor X6S 0402 (1005 Metric) 0.039" L x 0.020" W (1.00mm x 0.50mm)</v>
      </c>
      <c r="D197" s="39" t="str">
        <f t="shared" si="3"/>
        <v>C2317-2</v>
      </c>
      <c r="E197" s="21" t="s">
        <v>320</v>
      </c>
    </row>
    <row r="198" spans="1:5" x14ac:dyDescent="0.3">
      <c r="A198" s="21" t="s">
        <v>612</v>
      </c>
      <c r="B198" s="21">
        <v>1</v>
      </c>
      <c r="C198" s="39" t="str">
        <f>VLOOKUP(A198,'COMP-VS-BOM'!$A$2:$C$1625,3,0)</f>
        <v>CAP CER 10UF 16V X6S 0603</v>
      </c>
      <c r="D198" s="39" t="str">
        <f t="shared" si="3"/>
        <v>C2318-1</v>
      </c>
      <c r="E198" s="21" t="s">
        <v>597</v>
      </c>
    </row>
    <row r="199" spans="1:5" x14ac:dyDescent="0.3">
      <c r="A199" s="21" t="s">
        <v>612</v>
      </c>
      <c r="B199" s="21">
        <v>2</v>
      </c>
      <c r="C199" s="39" t="str">
        <f>VLOOKUP(A199,'COMP-VS-BOM'!$A$2:$C$1625,3,0)</f>
        <v>CAP CER 10UF 16V X6S 0603</v>
      </c>
      <c r="D199" s="39" t="str">
        <f t="shared" si="3"/>
        <v>C2318-2</v>
      </c>
      <c r="E199" s="21" t="s">
        <v>320</v>
      </c>
    </row>
    <row r="200" spans="1:5" x14ac:dyDescent="0.3">
      <c r="A200" s="21" t="s">
        <v>613</v>
      </c>
      <c r="B200" s="21">
        <v>1</v>
      </c>
      <c r="C200" s="39" t="str">
        <f>VLOOKUP(A200,'COMP-VS-BOM'!$A$2:$C$1625,3,0)</f>
        <v>CAP CER 10UF 16V X6S 0603</v>
      </c>
      <c r="D200" s="39" t="str">
        <f t="shared" si="3"/>
        <v>C2319-1</v>
      </c>
      <c r="E200" s="21" t="s">
        <v>614</v>
      </c>
    </row>
    <row r="201" spans="1:5" x14ac:dyDescent="0.3">
      <c r="A201" s="21" t="s">
        <v>613</v>
      </c>
      <c r="B201" s="21">
        <v>2</v>
      </c>
      <c r="C201" s="39" t="str">
        <f>VLOOKUP(A201,'COMP-VS-BOM'!$A$2:$C$1625,3,0)</f>
        <v>CAP CER 10UF 16V X6S 0603</v>
      </c>
      <c r="D201" s="39" t="str">
        <f t="shared" si="3"/>
        <v>C2319-2</v>
      </c>
      <c r="E201" s="21" t="s">
        <v>320</v>
      </c>
    </row>
    <row r="202" spans="1:5" x14ac:dyDescent="0.3">
      <c r="A202" s="21" t="s">
        <v>615</v>
      </c>
      <c r="B202" s="21">
        <v>1</v>
      </c>
      <c r="C202" s="39" t="str">
        <f>VLOOKUP(A202,'COMP-VS-BOM'!$A$2:$C$1625,3,0)</f>
        <v>2.2µF 16V Ceramic Capacitor X6S 0402 (1005 Metric) 0.039" L x 0.020" W (1.00mm x 0.50mm)</v>
      </c>
      <c r="D202" s="39" t="str">
        <f t="shared" si="3"/>
        <v>C2320-1</v>
      </c>
      <c r="E202" s="21" t="s">
        <v>614</v>
      </c>
    </row>
    <row r="203" spans="1:5" x14ac:dyDescent="0.3">
      <c r="A203" s="21" t="s">
        <v>615</v>
      </c>
      <c r="B203" s="21">
        <v>2</v>
      </c>
      <c r="C203" s="39" t="str">
        <f>VLOOKUP(A203,'COMP-VS-BOM'!$A$2:$C$1625,3,0)</f>
        <v>2.2µF 16V Ceramic Capacitor X6S 0402 (1005 Metric) 0.039" L x 0.020" W (1.00mm x 0.50mm)</v>
      </c>
      <c r="D203" s="39" t="str">
        <f t="shared" si="3"/>
        <v>C2320-2</v>
      </c>
      <c r="E203" s="21" t="s">
        <v>320</v>
      </c>
    </row>
    <row r="204" spans="1:5" x14ac:dyDescent="0.3">
      <c r="A204" s="21" t="s">
        <v>616</v>
      </c>
      <c r="B204" s="21">
        <v>1</v>
      </c>
      <c r="C204" s="39" t="str">
        <f>VLOOKUP(A204,'COMP-VS-BOM'!$A$2:$C$1625,3,0)</f>
        <v>CAP CER 10000PF 16V 0603</v>
      </c>
      <c r="D204" s="39" t="str">
        <f t="shared" si="3"/>
        <v>C2321-1</v>
      </c>
      <c r="E204" s="21" t="s">
        <v>614</v>
      </c>
    </row>
    <row r="205" spans="1:5" x14ac:dyDescent="0.3">
      <c r="A205" s="21" t="s">
        <v>616</v>
      </c>
      <c r="B205" s="21">
        <v>2</v>
      </c>
      <c r="C205" s="39" t="str">
        <f>VLOOKUP(A205,'COMP-VS-BOM'!$A$2:$C$1625,3,0)</f>
        <v>CAP CER 10000PF 16V 0603</v>
      </c>
      <c r="D205" s="39" t="str">
        <f t="shared" si="3"/>
        <v>C2321-2</v>
      </c>
      <c r="E205" s="21" t="s">
        <v>320</v>
      </c>
    </row>
    <row r="206" spans="1:5" x14ac:dyDescent="0.3">
      <c r="A206" s="21" t="s">
        <v>617</v>
      </c>
      <c r="B206" s="21">
        <v>1</v>
      </c>
      <c r="C206" s="39" t="str">
        <f>VLOOKUP(A206,'COMP-VS-BOM'!$A$2:$C$1625,3,0)</f>
        <v>CAP CER 33PF 50V X7R 0402</v>
      </c>
      <c r="D206" s="39" t="str">
        <f t="shared" si="3"/>
        <v>C2322-1</v>
      </c>
      <c r="E206" s="21" t="s">
        <v>614</v>
      </c>
    </row>
    <row r="207" spans="1:5" x14ac:dyDescent="0.3">
      <c r="A207" s="21" t="s">
        <v>617</v>
      </c>
      <c r="B207" s="21">
        <v>2</v>
      </c>
      <c r="C207" s="39" t="str">
        <f>VLOOKUP(A207,'COMP-VS-BOM'!$A$2:$C$1625,3,0)</f>
        <v>CAP CER 33PF 50V X7R 0402</v>
      </c>
      <c r="D207" s="39" t="str">
        <f t="shared" si="3"/>
        <v>C2322-2</v>
      </c>
      <c r="E207" s="21" t="s">
        <v>320</v>
      </c>
    </row>
    <row r="208" spans="1:5" x14ac:dyDescent="0.3">
      <c r="A208" s="21" t="s">
        <v>618</v>
      </c>
      <c r="B208" s="21">
        <v>1</v>
      </c>
      <c r="C208" s="39" t="str">
        <f>VLOOKUP(A208,'COMP-VS-BOM'!$A$2:$C$1625,3,0)</f>
        <v>CAP CER 33PF 50V X7R 0402</v>
      </c>
      <c r="D208" s="39" t="str">
        <f t="shared" si="3"/>
        <v>C2323-1</v>
      </c>
      <c r="E208" s="21" t="s">
        <v>619</v>
      </c>
    </row>
    <row r="209" spans="1:5" x14ac:dyDescent="0.3">
      <c r="A209" s="21" t="s">
        <v>618</v>
      </c>
      <c r="B209" s="21">
        <v>2</v>
      </c>
      <c r="C209" s="39" t="str">
        <f>VLOOKUP(A209,'COMP-VS-BOM'!$A$2:$C$1625,3,0)</f>
        <v>CAP CER 33PF 50V X7R 0402</v>
      </c>
      <c r="D209" s="39" t="str">
        <f t="shared" si="3"/>
        <v>C2323-2</v>
      </c>
      <c r="E209" s="21" t="s">
        <v>320</v>
      </c>
    </row>
    <row r="210" spans="1:5" x14ac:dyDescent="0.3">
      <c r="A210" s="21" t="s">
        <v>620</v>
      </c>
      <c r="B210" s="21">
        <v>1</v>
      </c>
      <c r="C210" s="39" t="str">
        <f>VLOOKUP(A210,'COMP-VS-BOM'!$A$2:$C$1625,3,0)</f>
        <v>CAP CER 10000PF 16V 0603</v>
      </c>
      <c r="D210" s="39" t="str">
        <f t="shared" si="3"/>
        <v>C2324-1</v>
      </c>
      <c r="E210" s="21" t="s">
        <v>619</v>
      </c>
    </row>
    <row r="211" spans="1:5" x14ac:dyDescent="0.3">
      <c r="A211" s="21" t="s">
        <v>620</v>
      </c>
      <c r="B211" s="21">
        <v>2</v>
      </c>
      <c r="C211" s="39" t="str">
        <f>VLOOKUP(A211,'COMP-VS-BOM'!$A$2:$C$1625,3,0)</f>
        <v>CAP CER 10000PF 16V 0603</v>
      </c>
      <c r="D211" s="39" t="str">
        <f t="shared" si="3"/>
        <v>C2324-2</v>
      </c>
      <c r="E211" s="21" t="s">
        <v>320</v>
      </c>
    </row>
    <row r="212" spans="1:5" x14ac:dyDescent="0.3">
      <c r="A212" s="21" t="s">
        <v>621</v>
      </c>
      <c r="B212" s="21">
        <v>1</v>
      </c>
      <c r="C212" s="39" t="str">
        <f>VLOOKUP(A212,'COMP-VS-BOM'!$A$2:$C$1625,3,0)</f>
        <v>2.2µF 16V Ceramic Capacitor X6S 0402 (1005 Metric) 0.039" L x 0.020" W (1.00mm x 0.50mm)</v>
      </c>
      <c r="D212" s="39" t="str">
        <f t="shared" si="3"/>
        <v>C2325-1</v>
      </c>
      <c r="E212" s="21" t="s">
        <v>619</v>
      </c>
    </row>
    <row r="213" spans="1:5" x14ac:dyDescent="0.3">
      <c r="A213" s="21" t="s">
        <v>621</v>
      </c>
      <c r="B213" s="21">
        <v>2</v>
      </c>
      <c r="C213" s="39" t="str">
        <f>VLOOKUP(A213,'COMP-VS-BOM'!$A$2:$C$1625,3,0)</f>
        <v>2.2µF 16V Ceramic Capacitor X6S 0402 (1005 Metric) 0.039" L x 0.020" W (1.00mm x 0.50mm)</v>
      </c>
      <c r="D213" s="39" t="str">
        <f t="shared" si="3"/>
        <v>C2325-2</v>
      </c>
      <c r="E213" s="21" t="s">
        <v>320</v>
      </c>
    </row>
    <row r="214" spans="1:5" x14ac:dyDescent="0.3">
      <c r="A214" s="21" t="s">
        <v>622</v>
      </c>
      <c r="B214" s="21">
        <v>1</v>
      </c>
      <c r="C214" s="39" t="str">
        <f>VLOOKUP(A214,'COMP-VS-BOM'!$A$2:$C$1625,3,0)</f>
        <v>CAP CER 10UF 16V X6S 0603</v>
      </c>
      <c r="D214" s="39" t="str">
        <f t="shared" si="3"/>
        <v>C2326-1</v>
      </c>
      <c r="E214" s="21" t="s">
        <v>619</v>
      </c>
    </row>
    <row r="215" spans="1:5" x14ac:dyDescent="0.3">
      <c r="A215" s="21" t="s">
        <v>622</v>
      </c>
      <c r="B215" s="21">
        <v>2</v>
      </c>
      <c r="C215" s="39" t="str">
        <f>VLOOKUP(A215,'COMP-VS-BOM'!$A$2:$C$1625,3,0)</f>
        <v>CAP CER 10UF 16V X6S 0603</v>
      </c>
      <c r="D215" s="39" t="str">
        <f t="shared" si="3"/>
        <v>C2326-2</v>
      </c>
      <c r="E215" s="21" t="s">
        <v>320</v>
      </c>
    </row>
    <row r="216" spans="1:5" x14ac:dyDescent="0.3">
      <c r="A216" s="21" t="s">
        <v>623</v>
      </c>
      <c r="B216" s="21">
        <v>1</v>
      </c>
      <c r="C216" s="39" t="str">
        <f>VLOOKUP(A216,'COMP-VS-BOM'!$A$2:$C$1625,3,0)</f>
        <v>CAP CER 10PF 16V NP0 0402</v>
      </c>
      <c r="D216" s="39" t="str">
        <f t="shared" si="3"/>
        <v>C2329-1</v>
      </c>
      <c r="E216" s="21" t="s">
        <v>624</v>
      </c>
    </row>
    <row r="217" spans="1:5" x14ac:dyDescent="0.3">
      <c r="A217" s="21" t="s">
        <v>623</v>
      </c>
      <c r="B217" s="21">
        <v>2</v>
      </c>
      <c r="C217" s="39" t="str">
        <f>VLOOKUP(A217,'COMP-VS-BOM'!$A$2:$C$1625,3,0)</f>
        <v>CAP CER 10PF 16V NP0 0402</v>
      </c>
      <c r="D217" s="39" t="str">
        <f t="shared" si="3"/>
        <v>C2329-2</v>
      </c>
      <c r="E217" s="21" t="s">
        <v>625</v>
      </c>
    </row>
    <row r="218" spans="1:5" x14ac:dyDescent="0.3">
      <c r="A218" s="21" t="s">
        <v>626</v>
      </c>
      <c r="B218" s="21">
        <v>1</v>
      </c>
      <c r="C218" s="39" t="str">
        <f>VLOOKUP(A218,'COMP-VS-BOM'!$A$2:$C$1625,3,0)</f>
        <v>CAP CER 33PF 50V X7R 0402</v>
      </c>
      <c r="D218" s="39" t="str">
        <f t="shared" si="3"/>
        <v>C2330-1</v>
      </c>
      <c r="E218" s="21" t="s">
        <v>627</v>
      </c>
    </row>
    <row r="219" spans="1:5" x14ac:dyDescent="0.3">
      <c r="A219" s="21" t="s">
        <v>626</v>
      </c>
      <c r="B219" s="21">
        <v>2</v>
      </c>
      <c r="C219" s="39" t="str">
        <f>VLOOKUP(A219,'COMP-VS-BOM'!$A$2:$C$1625,3,0)</f>
        <v>CAP CER 33PF 50V X7R 0402</v>
      </c>
      <c r="D219" s="39" t="str">
        <f t="shared" si="3"/>
        <v>C2330-2</v>
      </c>
      <c r="E219" s="21" t="s">
        <v>628</v>
      </c>
    </row>
    <row r="220" spans="1:5" x14ac:dyDescent="0.3">
      <c r="A220" s="21" t="s">
        <v>629</v>
      </c>
      <c r="B220" s="21">
        <v>1</v>
      </c>
      <c r="C220" s="39" t="str">
        <f>VLOOKUP(A220,'COMP-VS-BOM'!$A$2:$C$1625,3,0)</f>
        <v>CAP CER 10000PF 16V 0603</v>
      </c>
      <c r="D220" s="39" t="str">
        <f t="shared" si="3"/>
        <v>C2332-1</v>
      </c>
      <c r="E220" s="21" t="s">
        <v>624</v>
      </c>
    </row>
    <row r="221" spans="1:5" x14ac:dyDescent="0.3">
      <c r="A221" s="21" t="s">
        <v>629</v>
      </c>
      <c r="B221" s="21">
        <v>2</v>
      </c>
      <c r="C221" s="39" t="str">
        <f>VLOOKUP(A221,'COMP-VS-BOM'!$A$2:$C$1625,3,0)</f>
        <v>CAP CER 10000PF 16V 0603</v>
      </c>
      <c r="D221" s="39" t="str">
        <f t="shared" si="3"/>
        <v>C2332-2</v>
      </c>
      <c r="E221" s="21" t="s">
        <v>320</v>
      </c>
    </row>
    <row r="222" spans="1:5" x14ac:dyDescent="0.3">
      <c r="A222" s="21" t="s">
        <v>630</v>
      </c>
      <c r="B222" s="21">
        <v>1</v>
      </c>
      <c r="C222" s="39" t="str">
        <f>VLOOKUP(A222,'COMP-VS-BOM'!$A$2:$C$1625,3,0)</f>
        <v>CAP CER 10000PF 16V 0603</v>
      </c>
      <c r="D222" s="39" t="str">
        <f t="shared" si="3"/>
        <v>C2333-1</v>
      </c>
      <c r="E222" s="21" t="s">
        <v>628</v>
      </c>
    </row>
    <row r="223" spans="1:5" x14ac:dyDescent="0.3">
      <c r="A223" s="21" t="s">
        <v>630</v>
      </c>
      <c r="B223" s="21">
        <v>2</v>
      </c>
      <c r="C223" s="39" t="str">
        <f>VLOOKUP(A223,'COMP-VS-BOM'!$A$2:$C$1625,3,0)</f>
        <v>CAP CER 10000PF 16V 0603</v>
      </c>
      <c r="D223" s="39" t="str">
        <f t="shared" si="3"/>
        <v>C2333-2</v>
      </c>
      <c r="E223" s="21" t="s">
        <v>320</v>
      </c>
    </row>
    <row r="224" spans="1:5" x14ac:dyDescent="0.3">
      <c r="A224" s="21" t="s">
        <v>631</v>
      </c>
      <c r="B224" s="21">
        <v>1</v>
      </c>
      <c r="C224" s="39" t="str">
        <f>VLOOKUP(A224,'COMP-VS-BOM'!$A$2:$C$1625,3,0)</f>
        <v>CAP CER 33PF 50V X7R 0402</v>
      </c>
      <c r="D224" s="39" t="str">
        <f t="shared" si="3"/>
        <v>C2335-1</v>
      </c>
      <c r="E224" s="21" t="s">
        <v>619</v>
      </c>
    </row>
    <row r="225" spans="1:5" x14ac:dyDescent="0.3">
      <c r="A225" s="21" t="s">
        <v>631</v>
      </c>
      <c r="B225" s="21">
        <v>2</v>
      </c>
      <c r="C225" s="39" t="str">
        <f>VLOOKUP(A225,'COMP-VS-BOM'!$A$2:$C$1625,3,0)</f>
        <v>CAP CER 33PF 50V X7R 0402</v>
      </c>
      <c r="D225" s="39" t="str">
        <f t="shared" si="3"/>
        <v>C2335-2</v>
      </c>
      <c r="E225" s="21" t="s">
        <v>320</v>
      </c>
    </row>
    <row r="226" spans="1:5" x14ac:dyDescent="0.3">
      <c r="A226" s="21" t="s">
        <v>632</v>
      </c>
      <c r="B226" s="21">
        <v>1</v>
      </c>
      <c r="C226" s="39" t="str">
        <f>VLOOKUP(A226,'COMP-VS-BOM'!$A$2:$C$1625,3,0)</f>
        <v>CAP CER 10000PF 16V 0603</v>
      </c>
      <c r="D226" s="39" t="str">
        <f t="shared" si="3"/>
        <v>C2336-1</v>
      </c>
      <c r="E226" s="21" t="s">
        <v>619</v>
      </c>
    </row>
    <row r="227" spans="1:5" x14ac:dyDescent="0.3">
      <c r="A227" s="21" t="s">
        <v>632</v>
      </c>
      <c r="B227" s="21">
        <v>2</v>
      </c>
      <c r="C227" s="39" t="str">
        <f>VLOOKUP(A227,'COMP-VS-BOM'!$A$2:$C$1625,3,0)</f>
        <v>CAP CER 10000PF 16V 0603</v>
      </c>
      <c r="D227" s="39" t="str">
        <f t="shared" si="3"/>
        <v>C2336-2</v>
      </c>
      <c r="E227" s="21" t="s">
        <v>320</v>
      </c>
    </row>
    <row r="228" spans="1:5" x14ac:dyDescent="0.3">
      <c r="A228" s="21" t="s">
        <v>633</v>
      </c>
      <c r="B228" s="21">
        <v>1</v>
      </c>
      <c r="C228" s="39" t="str">
        <f>VLOOKUP(A228,'COMP-VS-BOM'!$A$2:$C$1625,3,0)</f>
        <v>2.2µF 16V Ceramic Capacitor X6S 0402 (1005 Metric) 0.039" L x 0.020" W (1.00mm x 0.50mm)</v>
      </c>
      <c r="D228" s="39" t="str">
        <f t="shared" si="3"/>
        <v>C2337-1</v>
      </c>
      <c r="E228" s="21" t="s">
        <v>619</v>
      </c>
    </row>
    <row r="229" spans="1:5" x14ac:dyDescent="0.3">
      <c r="A229" s="21" t="s">
        <v>633</v>
      </c>
      <c r="B229" s="21">
        <v>2</v>
      </c>
      <c r="C229" s="39" t="str">
        <f>VLOOKUP(A229,'COMP-VS-BOM'!$A$2:$C$1625,3,0)</f>
        <v>2.2µF 16V Ceramic Capacitor X6S 0402 (1005 Metric) 0.039" L x 0.020" W (1.00mm x 0.50mm)</v>
      </c>
      <c r="D229" s="39" t="str">
        <f t="shared" si="3"/>
        <v>C2337-2</v>
      </c>
      <c r="E229" s="21" t="s">
        <v>320</v>
      </c>
    </row>
    <row r="230" spans="1:5" x14ac:dyDescent="0.3">
      <c r="A230" s="21" t="s">
        <v>634</v>
      </c>
      <c r="B230" s="21">
        <v>1</v>
      </c>
      <c r="C230" s="39" t="str">
        <f>VLOOKUP(A230,'COMP-VS-BOM'!$A$2:$C$1625,3,0)</f>
        <v>CAP CER 10UF 16V X6S 0603</v>
      </c>
      <c r="D230" s="39" t="str">
        <f t="shared" si="3"/>
        <v>C2338-1</v>
      </c>
      <c r="E230" s="21" t="s">
        <v>619</v>
      </c>
    </row>
    <row r="231" spans="1:5" x14ac:dyDescent="0.3">
      <c r="A231" s="21" t="s">
        <v>634</v>
      </c>
      <c r="B231" s="21">
        <v>2</v>
      </c>
      <c r="C231" s="39" t="str">
        <f>VLOOKUP(A231,'COMP-VS-BOM'!$A$2:$C$1625,3,0)</f>
        <v>CAP CER 10UF 16V X6S 0603</v>
      </c>
      <c r="D231" s="39" t="str">
        <f t="shared" si="3"/>
        <v>C2338-2</v>
      </c>
      <c r="E231" s="21" t="s">
        <v>320</v>
      </c>
    </row>
    <row r="232" spans="1:5" x14ac:dyDescent="0.3">
      <c r="A232" s="21" t="s">
        <v>635</v>
      </c>
      <c r="B232" s="21">
        <v>1</v>
      </c>
      <c r="C232" s="39" t="str">
        <f>VLOOKUP(A232,'COMP-VS-BOM'!$A$2:$C$1625,3,0)</f>
        <v>CAP CER 10UF 16V X6S 0603</v>
      </c>
      <c r="D232" s="39" t="str">
        <f t="shared" si="3"/>
        <v>C2400-1</v>
      </c>
      <c r="E232" s="21" t="s">
        <v>636</v>
      </c>
    </row>
    <row r="233" spans="1:5" x14ac:dyDescent="0.3">
      <c r="A233" s="21" t="s">
        <v>635</v>
      </c>
      <c r="B233" s="21">
        <v>2</v>
      </c>
      <c r="C233" s="39" t="str">
        <f>VLOOKUP(A233,'COMP-VS-BOM'!$A$2:$C$1625,3,0)</f>
        <v>CAP CER 10UF 16V X6S 0603</v>
      </c>
      <c r="D233" s="39" t="str">
        <f t="shared" si="3"/>
        <v>C2400-2</v>
      </c>
      <c r="E233" s="21" t="s">
        <v>320</v>
      </c>
    </row>
    <row r="234" spans="1:5" x14ac:dyDescent="0.3">
      <c r="A234" s="21" t="s">
        <v>637</v>
      </c>
      <c r="B234" s="21">
        <v>1</v>
      </c>
      <c r="C234" s="39" t="str">
        <f>VLOOKUP(A234,'COMP-VS-BOM'!$A$2:$C$1625,3,0)</f>
        <v>2.2µF 16V Ceramic Capacitor X6S 0402 (1005 Metric) 0.039" L x 0.020" W (1.00mm x 0.50mm)</v>
      </c>
      <c r="D234" s="39" t="str">
        <f t="shared" si="3"/>
        <v>C2401-1</v>
      </c>
      <c r="E234" s="21" t="s">
        <v>636</v>
      </c>
    </row>
    <row r="235" spans="1:5" x14ac:dyDescent="0.3">
      <c r="A235" s="21" t="s">
        <v>637</v>
      </c>
      <c r="B235" s="21">
        <v>2</v>
      </c>
      <c r="C235" s="39" t="str">
        <f>VLOOKUP(A235,'COMP-VS-BOM'!$A$2:$C$1625,3,0)</f>
        <v>2.2µF 16V Ceramic Capacitor X6S 0402 (1005 Metric) 0.039" L x 0.020" W (1.00mm x 0.50mm)</v>
      </c>
      <c r="D235" s="39" t="str">
        <f t="shared" si="3"/>
        <v>C2401-2</v>
      </c>
      <c r="E235" s="21" t="s">
        <v>320</v>
      </c>
    </row>
    <row r="236" spans="1:5" x14ac:dyDescent="0.3">
      <c r="A236" s="21" t="s">
        <v>638</v>
      </c>
      <c r="B236" s="21">
        <v>1</v>
      </c>
      <c r="C236" s="39" t="str">
        <f>VLOOKUP(A236,'COMP-VS-BOM'!$A$2:$C$1625,3,0)</f>
        <v>CAP CER 10000PF 16V 0603</v>
      </c>
      <c r="D236" s="39" t="str">
        <f t="shared" si="3"/>
        <v>C2402-1</v>
      </c>
      <c r="E236" s="21" t="s">
        <v>636</v>
      </c>
    </row>
    <row r="237" spans="1:5" x14ac:dyDescent="0.3">
      <c r="A237" s="21" t="s">
        <v>638</v>
      </c>
      <c r="B237" s="21">
        <v>2</v>
      </c>
      <c r="C237" s="39" t="str">
        <f>VLOOKUP(A237,'COMP-VS-BOM'!$A$2:$C$1625,3,0)</f>
        <v>CAP CER 10000PF 16V 0603</v>
      </c>
      <c r="D237" s="39" t="str">
        <f t="shared" si="3"/>
        <v>C2402-2</v>
      </c>
      <c r="E237" s="21" t="s">
        <v>320</v>
      </c>
    </row>
    <row r="238" spans="1:5" x14ac:dyDescent="0.3">
      <c r="A238" s="21" t="s">
        <v>639</v>
      </c>
      <c r="B238" s="21">
        <v>1</v>
      </c>
      <c r="C238" s="39" t="str">
        <f>VLOOKUP(A238,'COMP-VS-BOM'!$A$2:$C$1625,3,0)</f>
        <v>CAP CER 33PF 50V X7R 0402</v>
      </c>
      <c r="D238" s="39" t="str">
        <f t="shared" si="3"/>
        <v>C2403-1</v>
      </c>
      <c r="E238" s="21" t="s">
        <v>636</v>
      </c>
    </row>
    <row r="239" spans="1:5" x14ac:dyDescent="0.3">
      <c r="A239" s="21" t="s">
        <v>639</v>
      </c>
      <c r="B239" s="21">
        <v>2</v>
      </c>
      <c r="C239" s="39" t="str">
        <f>VLOOKUP(A239,'COMP-VS-BOM'!$A$2:$C$1625,3,0)</f>
        <v>CAP CER 33PF 50V X7R 0402</v>
      </c>
      <c r="D239" s="39" t="str">
        <f t="shared" si="3"/>
        <v>C2403-2</v>
      </c>
      <c r="E239" s="21" t="s">
        <v>320</v>
      </c>
    </row>
    <row r="240" spans="1:5" x14ac:dyDescent="0.3">
      <c r="A240" s="21" t="s">
        <v>640</v>
      </c>
      <c r="B240" s="21">
        <v>1</v>
      </c>
      <c r="C240" s="39" t="str">
        <f>VLOOKUP(A240,'COMP-VS-BOM'!$A$2:$C$1625,3,0)</f>
        <v>CAP CER 33PF 50V X7R 0402</v>
      </c>
      <c r="D240" s="39" t="str">
        <f t="shared" si="3"/>
        <v>C2404-1</v>
      </c>
      <c r="E240" s="21" t="s">
        <v>641</v>
      </c>
    </row>
    <row r="241" spans="1:5" x14ac:dyDescent="0.3">
      <c r="A241" s="21" t="s">
        <v>640</v>
      </c>
      <c r="B241" s="21">
        <v>2</v>
      </c>
      <c r="C241" s="39" t="str">
        <f>VLOOKUP(A241,'COMP-VS-BOM'!$A$2:$C$1625,3,0)</f>
        <v>CAP CER 33PF 50V X7R 0402</v>
      </c>
      <c r="D241" s="39" t="str">
        <f t="shared" si="3"/>
        <v>C2404-2</v>
      </c>
      <c r="E241" s="21" t="s">
        <v>320</v>
      </c>
    </row>
    <row r="242" spans="1:5" x14ac:dyDescent="0.3">
      <c r="A242" s="21" t="s">
        <v>642</v>
      </c>
      <c r="B242" s="21">
        <v>1</v>
      </c>
      <c r="C242" s="39" t="str">
        <f>VLOOKUP(A242,'COMP-VS-BOM'!$A$2:$C$1625,3,0)</f>
        <v>CAP CER 10000PF 16V 0603</v>
      </c>
      <c r="D242" s="39" t="str">
        <f t="shared" si="3"/>
        <v>C2405-1</v>
      </c>
      <c r="E242" s="21" t="s">
        <v>641</v>
      </c>
    </row>
    <row r="243" spans="1:5" x14ac:dyDescent="0.3">
      <c r="A243" s="21" t="s">
        <v>642</v>
      </c>
      <c r="B243" s="21">
        <v>2</v>
      </c>
      <c r="C243" s="39" t="str">
        <f>VLOOKUP(A243,'COMP-VS-BOM'!$A$2:$C$1625,3,0)</f>
        <v>CAP CER 10000PF 16V 0603</v>
      </c>
      <c r="D243" s="39" t="str">
        <f t="shared" si="3"/>
        <v>C2405-2</v>
      </c>
      <c r="E243" s="21" t="s">
        <v>320</v>
      </c>
    </row>
    <row r="244" spans="1:5" x14ac:dyDescent="0.3">
      <c r="A244" s="21" t="s">
        <v>643</v>
      </c>
      <c r="B244" s="21">
        <v>1</v>
      </c>
      <c r="C244" s="39" t="str">
        <f>VLOOKUP(A244,'COMP-VS-BOM'!$A$2:$C$1625,3,0)</f>
        <v>2.2µF 16V Ceramic Capacitor X6S 0402 (1005 Metric) 0.039" L x 0.020" W (1.00mm x 0.50mm)</v>
      </c>
      <c r="D244" s="39" t="str">
        <f t="shared" si="3"/>
        <v>C2406-1</v>
      </c>
      <c r="E244" s="21" t="s">
        <v>641</v>
      </c>
    </row>
    <row r="245" spans="1:5" x14ac:dyDescent="0.3">
      <c r="A245" s="21" t="s">
        <v>643</v>
      </c>
      <c r="B245" s="21">
        <v>2</v>
      </c>
      <c r="C245" s="39" t="str">
        <f>VLOOKUP(A245,'COMP-VS-BOM'!$A$2:$C$1625,3,0)</f>
        <v>2.2µF 16V Ceramic Capacitor X6S 0402 (1005 Metric) 0.039" L x 0.020" W (1.00mm x 0.50mm)</v>
      </c>
      <c r="D245" s="39" t="str">
        <f t="shared" si="3"/>
        <v>C2406-2</v>
      </c>
      <c r="E245" s="21" t="s">
        <v>320</v>
      </c>
    </row>
    <row r="246" spans="1:5" x14ac:dyDescent="0.3">
      <c r="A246" s="21" t="s">
        <v>644</v>
      </c>
      <c r="B246" s="21">
        <v>1</v>
      </c>
      <c r="C246" s="39" t="str">
        <f>VLOOKUP(A246,'COMP-VS-BOM'!$A$2:$C$1625,3,0)</f>
        <v>CAP CER 10UF 16V X6S 0603</v>
      </c>
      <c r="D246" s="39" t="str">
        <f t="shared" si="3"/>
        <v>C2407-1</v>
      </c>
      <c r="E246" s="21" t="s">
        <v>641</v>
      </c>
    </row>
    <row r="247" spans="1:5" x14ac:dyDescent="0.3">
      <c r="A247" s="21" t="s">
        <v>644</v>
      </c>
      <c r="B247" s="21">
        <v>2</v>
      </c>
      <c r="C247" s="39" t="str">
        <f>VLOOKUP(A247,'COMP-VS-BOM'!$A$2:$C$1625,3,0)</f>
        <v>CAP CER 10UF 16V X6S 0603</v>
      </c>
      <c r="D247" s="39" t="str">
        <f t="shared" si="3"/>
        <v>C2407-2</v>
      </c>
      <c r="E247" s="21" t="s">
        <v>320</v>
      </c>
    </row>
    <row r="248" spans="1:5" x14ac:dyDescent="0.3">
      <c r="A248" s="21" t="s">
        <v>645</v>
      </c>
      <c r="B248" s="21">
        <v>1</v>
      </c>
      <c r="C248" s="39" t="str">
        <f>VLOOKUP(A248,'COMP-VS-BOM'!$A$2:$C$1625,3,0)</f>
        <v>Multilayer Ceramic Capacitors MLCC - SMD/SMT 25V 100pF X7R 0402 5% Tol</v>
      </c>
      <c r="D248" s="39" t="str">
        <f t="shared" si="3"/>
        <v>C2410-1</v>
      </c>
      <c r="E248" s="21" t="s">
        <v>646</v>
      </c>
    </row>
    <row r="249" spans="1:5" x14ac:dyDescent="0.3">
      <c r="A249" s="21" t="s">
        <v>645</v>
      </c>
      <c r="B249" s="21">
        <v>2</v>
      </c>
      <c r="C249" s="39" t="str">
        <f>VLOOKUP(A249,'COMP-VS-BOM'!$A$2:$C$1625,3,0)</f>
        <v>Multilayer Ceramic Capacitors MLCC - SMD/SMT 25V 100pF X7R 0402 5% Tol</v>
      </c>
      <c r="D249" s="39" t="str">
        <f t="shared" si="3"/>
        <v>C2410-2</v>
      </c>
      <c r="E249" s="21" t="s">
        <v>647</v>
      </c>
    </row>
    <row r="250" spans="1:5" x14ac:dyDescent="0.3">
      <c r="A250" s="21" t="s">
        <v>648</v>
      </c>
      <c r="B250" s="21">
        <v>1</v>
      </c>
      <c r="C250" s="39" t="str">
        <f>VLOOKUP(A250,'COMP-VS-BOM'!$A$2:$C$1625,3,0)</f>
        <v>Multilayer Ceramic Capacitors MLCC - SMD/SMT 25V 12pF C0G 0402 10% Tol</v>
      </c>
      <c r="D250" s="39" t="str">
        <f t="shared" si="3"/>
        <v>C2411-1</v>
      </c>
      <c r="E250" s="21" t="s">
        <v>649</v>
      </c>
    </row>
    <row r="251" spans="1:5" x14ac:dyDescent="0.3">
      <c r="A251" s="21" t="s">
        <v>648</v>
      </c>
      <c r="B251" s="21">
        <v>2</v>
      </c>
      <c r="C251" s="39" t="str">
        <f>VLOOKUP(A251,'COMP-VS-BOM'!$A$2:$C$1625,3,0)</f>
        <v>Multilayer Ceramic Capacitors MLCC - SMD/SMT 25V 12pF C0G 0402 10% Tol</v>
      </c>
      <c r="D251" s="39" t="str">
        <f t="shared" si="3"/>
        <v>C2411-2</v>
      </c>
      <c r="E251" s="21" t="s">
        <v>650</v>
      </c>
    </row>
    <row r="252" spans="1:5" x14ac:dyDescent="0.3">
      <c r="A252" s="21" t="s">
        <v>651</v>
      </c>
      <c r="B252" s="21">
        <v>1</v>
      </c>
      <c r="C252" s="39" t="str">
        <f>VLOOKUP(A252,'COMP-VS-BOM'!$A$2:$C$1625,3,0)</f>
        <v>CAP CER 10000PF 16V 0603</v>
      </c>
      <c r="D252" s="39" t="str">
        <f t="shared" si="3"/>
        <v>C2413-1</v>
      </c>
      <c r="E252" s="21" t="s">
        <v>647</v>
      </c>
    </row>
    <row r="253" spans="1:5" x14ac:dyDescent="0.3">
      <c r="A253" s="21" t="s">
        <v>651</v>
      </c>
      <c r="B253" s="21">
        <v>2</v>
      </c>
      <c r="C253" s="39" t="str">
        <f>VLOOKUP(A253,'COMP-VS-BOM'!$A$2:$C$1625,3,0)</f>
        <v>CAP CER 10000PF 16V 0603</v>
      </c>
      <c r="D253" s="39" t="str">
        <f t="shared" si="3"/>
        <v>C2413-2</v>
      </c>
      <c r="E253" s="21" t="s">
        <v>320</v>
      </c>
    </row>
    <row r="254" spans="1:5" x14ac:dyDescent="0.3">
      <c r="A254" s="21" t="s">
        <v>652</v>
      </c>
      <c r="B254" s="21">
        <v>1</v>
      </c>
      <c r="C254" s="39" t="str">
        <f>VLOOKUP(A254,'COMP-VS-BOM'!$A$2:$C$1625,3,0)</f>
        <v>CAP CER 10000PF 16V 0603</v>
      </c>
      <c r="D254" s="39" t="str">
        <f t="shared" si="3"/>
        <v>C2414-1</v>
      </c>
      <c r="E254" s="21" t="s">
        <v>649</v>
      </c>
    </row>
    <row r="255" spans="1:5" x14ac:dyDescent="0.3">
      <c r="A255" s="21" t="s">
        <v>652</v>
      </c>
      <c r="B255" s="21">
        <v>2</v>
      </c>
      <c r="C255" s="39" t="str">
        <f>VLOOKUP(A255,'COMP-VS-BOM'!$A$2:$C$1625,3,0)</f>
        <v>CAP CER 10000PF 16V 0603</v>
      </c>
      <c r="D255" s="39" t="str">
        <f t="shared" si="3"/>
        <v>C2414-2</v>
      </c>
      <c r="E255" s="21" t="s">
        <v>320</v>
      </c>
    </row>
    <row r="256" spans="1:5" x14ac:dyDescent="0.3">
      <c r="A256" s="21" t="s">
        <v>653</v>
      </c>
      <c r="B256" s="21">
        <v>1</v>
      </c>
      <c r="C256" s="39" t="str">
        <f>VLOOKUP(A256,'COMP-VS-BOM'!$A$2:$C$1625,3,0)</f>
        <v>CAP CER 33PF 50V X7R 0402</v>
      </c>
      <c r="D256" s="39" t="str">
        <f t="shared" si="3"/>
        <v>C2415-1</v>
      </c>
      <c r="E256" s="21" t="s">
        <v>641</v>
      </c>
    </row>
    <row r="257" spans="1:5" x14ac:dyDescent="0.3">
      <c r="A257" s="21" t="s">
        <v>653</v>
      </c>
      <c r="B257" s="21">
        <v>2</v>
      </c>
      <c r="C257" s="39" t="str">
        <f>VLOOKUP(A257,'COMP-VS-BOM'!$A$2:$C$1625,3,0)</f>
        <v>CAP CER 33PF 50V X7R 0402</v>
      </c>
      <c r="D257" s="39" t="str">
        <f t="shared" si="3"/>
        <v>C2415-2</v>
      </c>
      <c r="E257" s="21" t="s">
        <v>320</v>
      </c>
    </row>
    <row r="258" spans="1:5" x14ac:dyDescent="0.3">
      <c r="A258" s="21" t="s">
        <v>654</v>
      </c>
      <c r="B258" s="21">
        <v>1</v>
      </c>
      <c r="C258" s="39" t="str">
        <f>VLOOKUP(A258,'COMP-VS-BOM'!$A$2:$C$1625,3,0)</f>
        <v>CAP CER 10000PF 16V 0603</v>
      </c>
      <c r="D258" s="39" t="str">
        <f t="shared" si="3"/>
        <v>C2416-1</v>
      </c>
      <c r="E258" s="21" t="s">
        <v>641</v>
      </c>
    </row>
    <row r="259" spans="1:5" x14ac:dyDescent="0.3">
      <c r="A259" s="21" t="s">
        <v>654</v>
      </c>
      <c r="B259" s="21">
        <v>2</v>
      </c>
      <c r="C259" s="39" t="str">
        <f>VLOOKUP(A259,'COMP-VS-BOM'!$A$2:$C$1625,3,0)</f>
        <v>CAP CER 10000PF 16V 0603</v>
      </c>
      <c r="D259" s="39" t="str">
        <f t="shared" si="3"/>
        <v>C2416-2</v>
      </c>
      <c r="E259" s="21" t="s">
        <v>320</v>
      </c>
    </row>
    <row r="260" spans="1:5" x14ac:dyDescent="0.3">
      <c r="A260" s="21" t="s">
        <v>655</v>
      </c>
      <c r="B260" s="21">
        <v>1</v>
      </c>
      <c r="C260" s="39" t="str">
        <f>VLOOKUP(A260,'COMP-VS-BOM'!$A$2:$C$1625,3,0)</f>
        <v>2.2µF 16V Ceramic Capacitor X6S 0402 (1005 Metric) 0.039" L x 0.020" W (1.00mm x 0.50mm)</v>
      </c>
      <c r="D260" s="39" t="str">
        <f t="shared" ref="D260:D323" si="4">CONCATENATE(A260,"-",B260)</f>
        <v>C2417-1</v>
      </c>
      <c r="E260" s="21" t="s">
        <v>641</v>
      </c>
    </row>
    <row r="261" spans="1:5" x14ac:dyDescent="0.3">
      <c r="A261" s="21" t="s">
        <v>655</v>
      </c>
      <c r="B261" s="21">
        <v>2</v>
      </c>
      <c r="C261" s="39" t="str">
        <f>VLOOKUP(A261,'COMP-VS-BOM'!$A$2:$C$1625,3,0)</f>
        <v>2.2µF 16V Ceramic Capacitor X6S 0402 (1005 Metric) 0.039" L x 0.020" W (1.00mm x 0.50mm)</v>
      </c>
      <c r="D261" s="39" t="str">
        <f t="shared" si="4"/>
        <v>C2417-2</v>
      </c>
      <c r="E261" s="21" t="s">
        <v>320</v>
      </c>
    </row>
    <row r="262" spans="1:5" x14ac:dyDescent="0.3">
      <c r="A262" s="21" t="s">
        <v>656</v>
      </c>
      <c r="B262" s="21">
        <v>1</v>
      </c>
      <c r="C262" s="39" t="str">
        <f>VLOOKUP(A262,'COMP-VS-BOM'!$A$2:$C$1625,3,0)</f>
        <v>CAP CER 10UF 16V X6S 0603</v>
      </c>
      <c r="D262" s="39" t="str">
        <f t="shared" si="4"/>
        <v>C2418-1</v>
      </c>
      <c r="E262" s="21" t="s">
        <v>641</v>
      </c>
    </row>
    <row r="263" spans="1:5" x14ac:dyDescent="0.3">
      <c r="A263" s="21" t="s">
        <v>656</v>
      </c>
      <c r="B263" s="21">
        <v>2</v>
      </c>
      <c r="C263" s="39" t="str">
        <f>VLOOKUP(A263,'COMP-VS-BOM'!$A$2:$C$1625,3,0)</f>
        <v>CAP CER 10UF 16V X6S 0603</v>
      </c>
      <c r="D263" s="39" t="str">
        <f t="shared" si="4"/>
        <v>C2418-2</v>
      </c>
      <c r="E263" s="21" t="s">
        <v>320</v>
      </c>
    </row>
    <row r="264" spans="1:5" x14ac:dyDescent="0.3">
      <c r="A264" s="21" t="s">
        <v>657</v>
      </c>
      <c r="B264" s="21">
        <v>1</v>
      </c>
      <c r="C264" s="39" t="str">
        <f>VLOOKUP(A264,'COMP-VS-BOM'!$A$2:$C$1625,3,0)</f>
        <v>CAP CER 10UF 16V X6S 0603</v>
      </c>
      <c r="D264" s="39" t="str">
        <f t="shared" si="4"/>
        <v>C2419-1</v>
      </c>
      <c r="E264" s="21" t="s">
        <v>658</v>
      </c>
    </row>
    <row r="265" spans="1:5" x14ac:dyDescent="0.3">
      <c r="A265" s="21" t="s">
        <v>657</v>
      </c>
      <c r="B265" s="21">
        <v>2</v>
      </c>
      <c r="C265" s="39" t="str">
        <f>VLOOKUP(A265,'COMP-VS-BOM'!$A$2:$C$1625,3,0)</f>
        <v>CAP CER 10UF 16V X6S 0603</v>
      </c>
      <c r="D265" s="39" t="str">
        <f t="shared" si="4"/>
        <v>C2419-2</v>
      </c>
      <c r="E265" s="21" t="s">
        <v>320</v>
      </c>
    </row>
    <row r="266" spans="1:5" x14ac:dyDescent="0.3">
      <c r="A266" s="21" t="s">
        <v>659</v>
      </c>
      <c r="B266" s="21">
        <v>1</v>
      </c>
      <c r="C266" s="39" t="str">
        <f>VLOOKUP(A266,'COMP-VS-BOM'!$A$2:$C$1625,3,0)</f>
        <v>2.2µF 16V Ceramic Capacitor X6S 0402 (1005 Metric) 0.039" L x 0.020" W (1.00mm x 0.50mm)</v>
      </c>
      <c r="D266" s="39" t="str">
        <f t="shared" si="4"/>
        <v>C2420-1</v>
      </c>
      <c r="E266" s="21" t="s">
        <v>658</v>
      </c>
    </row>
    <row r="267" spans="1:5" x14ac:dyDescent="0.3">
      <c r="A267" s="21" t="s">
        <v>659</v>
      </c>
      <c r="B267" s="21">
        <v>2</v>
      </c>
      <c r="C267" s="39" t="str">
        <f>VLOOKUP(A267,'COMP-VS-BOM'!$A$2:$C$1625,3,0)</f>
        <v>2.2µF 16V Ceramic Capacitor X6S 0402 (1005 Metric) 0.039" L x 0.020" W (1.00mm x 0.50mm)</v>
      </c>
      <c r="D267" s="39" t="str">
        <f t="shared" si="4"/>
        <v>C2420-2</v>
      </c>
      <c r="E267" s="21" t="s">
        <v>320</v>
      </c>
    </row>
    <row r="268" spans="1:5" x14ac:dyDescent="0.3">
      <c r="A268" s="21" t="s">
        <v>660</v>
      </c>
      <c r="B268" s="21">
        <v>1</v>
      </c>
      <c r="C268" s="39" t="str">
        <f>VLOOKUP(A268,'COMP-VS-BOM'!$A$2:$C$1625,3,0)</f>
        <v>CAP CER 10000PF 16V 0603</v>
      </c>
      <c r="D268" s="39" t="str">
        <f t="shared" si="4"/>
        <v>C2421-1</v>
      </c>
      <c r="E268" s="21" t="s">
        <v>658</v>
      </c>
    </row>
    <row r="269" spans="1:5" x14ac:dyDescent="0.3">
      <c r="A269" s="21" t="s">
        <v>660</v>
      </c>
      <c r="B269" s="21">
        <v>2</v>
      </c>
      <c r="C269" s="39" t="str">
        <f>VLOOKUP(A269,'COMP-VS-BOM'!$A$2:$C$1625,3,0)</f>
        <v>CAP CER 10000PF 16V 0603</v>
      </c>
      <c r="D269" s="39" t="str">
        <f t="shared" si="4"/>
        <v>C2421-2</v>
      </c>
      <c r="E269" s="21" t="s">
        <v>320</v>
      </c>
    </row>
    <row r="270" spans="1:5" x14ac:dyDescent="0.3">
      <c r="A270" s="21" t="s">
        <v>661</v>
      </c>
      <c r="B270" s="21">
        <v>1</v>
      </c>
      <c r="C270" s="39" t="str">
        <f>VLOOKUP(A270,'COMP-VS-BOM'!$A$2:$C$1625,3,0)</f>
        <v>CAP CER 33PF 50V X7R 0402</v>
      </c>
      <c r="D270" s="39" t="str">
        <f t="shared" si="4"/>
        <v>C2422-1</v>
      </c>
      <c r="E270" s="21" t="s">
        <v>658</v>
      </c>
    </row>
    <row r="271" spans="1:5" x14ac:dyDescent="0.3">
      <c r="A271" s="21" t="s">
        <v>661</v>
      </c>
      <c r="B271" s="21">
        <v>2</v>
      </c>
      <c r="C271" s="39" t="str">
        <f>VLOOKUP(A271,'COMP-VS-BOM'!$A$2:$C$1625,3,0)</f>
        <v>CAP CER 33PF 50V X7R 0402</v>
      </c>
      <c r="D271" s="39" t="str">
        <f t="shared" si="4"/>
        <v>C2422-2</v>
      </c>
      <c r="E271" s="21" t="s">
        <v>320</v>
      </c>
    </row>
    <row r="272" spans="1:5" x14ac:dyDescent="0.3">
      <c r="A272" s="21" t="s">
        <v>662</v>
      </c>
      <c r="B272" s="21">
        <v>1</v>
      </c>
      <c r="C272" s="39" t="str">
        <f>VLOOKUP(A272,'COMP-VS-BOM'!$A$2:$C$1625,3,0)</f>
        <v>CAP CER 33PF 50V X7R 0402</v>
      </c>
      <c r="D272" s="39" t="str">
        <f t="shared" si="4"/>
        <v>C2423-1</v>
      </c>
      <c r="E272" s="21" t="s">
        <v>663</v>
      </c>
    </row>
    <row r="273" spans="1:5" x14ac:dyDescent="0.3">
      <c r="A273" s="21" t="s">
        <v>662</v>
      </c>
      <c r="B273" s="21">
        <v>2</v>
      </c>
      <c r="C273" s="39" t="str">
        <f>VLOOKUP(A273,'COMP-VS-BOM'!$A$2:$C$1625,3,0)</f>
        <v>CAP CER 33PF 50V X7R 0402</v>
      </c>
      <c r="D273" s="39" t="str">
        <f t="shared" si="4"/>
        <v>C2423-2</v>
      </c>
      <c r="E273" s="21" t="s">
        <v>320</v>
      </c>
    </row>
    <row r="274" spans="1:5" x14ac:dyDescent="0.3">
      <c r="A274" s="21" t="s">
        <v>664</v>
      </c>
      <c r="B274" s="21">
        <v>1</v>
      </c>
      <c r="C274" s="39" t="str">
        <f>VLOOKUP(A274,'COMP-VS-BOM'!$A$2:$C$1625,3,0)</f>
        <v>CAP CER 10000PF 16V 0603</v>
      </c>
      <c r="D274" s="39" t="str">
        <f t="shared" si="4"/>
        <v>C2424-1</v>
      </c>
      <c r="E274" s="21" t="s">
        <v>663</v>
      </c>
    </row>
    <row r="275" spans="1:5" x14ac:dyDescent="0.3">
      <c r="A275" s="21" t="s">
        <v>664</v>
      </c>
      <c r="B275" s="21">
        <v>2</v>
      </c>
      <c r="C275" s="39" t="str">
        <f>VLOOKUP(A275,'COMP-VS-BOM'!$A$2:$C$1625,3,0)</f>
        <v>CAP CER 10000PF 16V 0603</v>
      </c>
      <c r="D275" s="39" t="str">
        <f t="shared" si="4"/>
        <v>C2424-2</v>
      </c>
      <c r="E275" s="21" t="s">
        <v>320</v>
      </c>
    </row>
    <row r="276" spans="1:5" x14ac:dyDescent="0.3">
      <c r="A276" s="21" t="s">
        <v>665</v>
      </c>
      <c r="B276" s="21">
        <v>1</v>
      </c>
      <c r="C276" s="39" t="str">
        <f>VLOOKUP(A276,'COMP-VS-BOM'!$A$2:$C$1625,3,0)</f>
        <v>2.2µF 16V Ceramic Capacitor X6S 0402 (1005 Metric) 0.039" L x 0.020" W (1.00mm x 0.50mm)</v>
      </c>
      <c r="D276" s="39" t="str">
        <f t="shared" si="4"/>
        <v>C2425-1</v>
      </c>
      <c r="E276" s="21" t="s">
        <v>663</v>
      </c>
    </row>
    <row r="277" spans="1:5" x14ac:dyDescent="0.3">
      <c r="A277" s="21" t="s">
        <v>665</v>
      </c>
      <c r="B277" s="21">
        <v>2</v>
      </c>
      <c r="C277" s="39" t="str">
        <f>VLOOKUP(A277,'COMP-VS-BOM'!$A$2:$C$1625,3,0)</f>
        <v>2.2µF 16V Ceramic Capacitor X6S 0402 (1005 Metric) 0.039" L x 0.020" W (1.00mm x 0.50mm)</v>
      </c>
      <c r="D277" s="39" t="str">
        <f t="shared" si="4"/>
        <v>C2425-2</v>
      </c>
      <c r="E277" s="21" t="s">
        <v>320</v>
      </c>
    </row>
    <row r="278" spans="1:5" x14ac:dyDescent="0.3">
      <c r="A278" s="21" t="s">
        <v>666</v>
      </c>
      <c r="B278" s="21">
        <v>1</v>
      </c>
      <c r="C278" s="39" t="str">
        <f>VLOOKUP(A278,'COMP-VS-BOM'!$A$2:$C$1625,3,0)</f>
        <v>CAP CER 10UF 16V X6S 0603</v>
      </c>
      <c r="D278" s="39" t="str">
        <f t="shared" si="4"/>
        <v>C2426-1</v>
      </c>
      <c r="E278" s="21" t="s">
        <v>663</v>
      </c>
    </row>
    <row r="279" spans="1:5" x14ac:dyDescent="0.3">
      <c r="A279" s="21" t="s">
        <v>666</v>
      </c>
      <c r="B279" s="21">
        <v>2</v>
      </c>
      <c r="C279" s="39" t="str">
        <f>VLOOKUP(A279,'COMP-VS-BOM'!$A$2:$C$1625,3,0)</f>
        <v>CAP CER 10UF 16V X6S 0603</v>
      </c>
      <c r="D279" s="39" t="str">
        <f t="shared" si="4"/>
        <v>C2426-2</v>
      </c>
      <c r="E279" s="21" t="s">
        <v>320</v>
      </c>
    </row>
    <row r="280" spans="1:5" x14ac:dyDescent="0.3">
      <c r="A280" s="21" t="s">
        <v>667</v>
      </c>
      <c r="B280" s="21">
        <v>1</v>
      </c>
      <c r="C280" s="39" t="str">
        <f>VLOOKUP(A280,'COMP-VS-BOM'!$A$2:$C$1625,3,0)</f>
        <v>CAP CER 10000PF 16V 0603</v>
      </c>
      <c r="D280" s="39" t="str">
        <f t="shared" si="4"/>
        <v>C2432-1</v>
      </c>
      <c r="E280" s="21" t="s">
        <v>668</v>
      </c>
    </row>
    <row r="281" spans="1:5" x14ac:dyDescent="0.3">
      <c r="A281" s="21" t="s">
        <v>667</v>
      </c>
      <c r="B281" s="21">
        <v>2</v>
      </c>
      <c r="C281" s="39" t="str">
        <f>VLOOKUP(A281,'COMP-VS-BOM'!$A$2:$C$1625,3,0)</f>
        <v>CAP CER 10000PF 16V 0603</v>
      </c>
      <c r="D281" s="39" t="str">
        <f t="shared" si="4"/>
        <v>C2432-2</v>
      </c>
      <c r="E281" s="21" t="s">
        <v>320</v>
      </c>
    </row>
    <row r="282" spans="1:5" x14ac:dyDescent="0.3">
      <c r="A282" s="21" t="s">
        <v>669</v>
      </c>
      <c r="B282" s="21">
        <v>1</v>
      </c>
      <c r="C282" s="39" t="str">
        <f>VLOOKUP(A282,'COMP-VS-BOM'!$A$2:$C$1625,3,0)</f>
        <v>CAP CER 10000PF 16V 0603</v>
      </c>
      <c r="D282" s="39" t="str">
        <f t="shared" si="4"/>
        <v>C2433-1</v>
      </c>
      <c r="E282" s="21" t="s">
        <v>670</v>
      </c>
    </row>
    <row r="283" spans="1:5" x14ac:dyDescent="0.3">
      <c r="A283" s="21" t="s">
        <v>669</v>
      </c>
      <c r="B283" s="21">
        <v>2</v>
      </c>
      <c r="C283" s="39" t="str">
        <f>VLOOKUP(A283,'COMP-VS-BOM'!$A$2:$C$1625,3,0)</f>
        <v>CAP CER 10000PF 16V 0603</v>
      </c>
      <c r="D283" s="39" t="str">
        <f t="shared" si="4"/>
        <v>C2433-2</v>
      </c>
      <c r="E283" s="21" t="s">
        <v>320</v>
      </c>
    </row>
    <row r="284" spans="1:5" x14ac:dyDescent="0.3">
      <c r="A284" s="21" t="s">
        <v>671</v>
      </c>
      <c r="B284" s="21">
        <v>1</v>
      </c>
      <c r="C284" s="39" t="str">
        <f>VLOOKUP(A284,'COMP-VS-BOM'!$A$2:$C$1625,3,0)</f>
        <v>CAP CER 33PF 50V X7R 0402</v>
      </c>
      <c r="D284" s="39" t="str">
        <f t="shared" si="4"/>
        <v>C2435-1</v>
      </c>
      <c r="E284" s="21" t="s">
        <v>663</v>
      </c>
    </row>
    <row r="285" spans="1:5" x14ac:dyDescent="0.3">
      <c r="A285" s="21" t="s">
        <v>671</v>
      </c>
      <c r="B285" s="21">
        <v>2</v>
      </c>
      <c r="C285" s="39" t="str">
        <f>VLOOKUP(A285,'COMP-VS-BOM'!$A$2:$C$1625,3,0)</f>
        <v>CAP CER 33PF 50V X7R 0402</v>
      </c>
      <c r="D285" s="39" t="str">
        <f t="shared" si="4"/>
        <v>C2435-2</v>
      </c>
      <c r="E285" s="21" t="s">
        <v>320</v>
      </c>
    </row>
    <row r="286" spans="1:5" x14ac:dyDescent="0.3">
      <c r="A286" s="21" t="s">
        <v>672</v>
      </c>
      <c r="B286" s="21">
        <v>1</v>
      </c>
      <c r="C286" s="39" t="str">
        <f>VLOOKUP(A286,'COMP-VS-BOM'!$A$2:$C$1625,3,0)</f>
        <v>CAP CER 10000PF 16V 0603</v>
      </c>
      <c r="D286" s="39" t="str">
        <f t="shared" si="4"/>
        <v>C2436-1</v>
      </c>
      <c r="E286" s="21" t="s">
        <v>663</v>
      </c>
    </row>
    <row r="287" spans="1:5" x14ac:dyDescent="0.3">
      <c r="A287" s="21" t="s">
        <v>672</v>
      </c>
      <c r="B287" s="21">
        <v>2</v>
      </c>
      <c r="C287" s="39" t="str">
        <f>VLOOKUP(A287,'COMP-VS-BOM'!$A$2:$C$1625,3,0)</f>
        <v>CAP CER 10000PF 16V 0603</v>
      </c>
      <c r="D287" s="39" t="str">
        <f t="shared" si="4"/>
        <v>C2436-2</v>
      </c>
      <c r="E287" s="21" t="s">
        <v>320</v>
      </c>
    </row>
    <row r="288" spans="1:5" x14ac:dyDescent="0.3">
      <c r="A288" s="21" t="s">
        <v>673</v>
      </c>
      <c r="B288" s="21">
        <v>1</v>
      </c>
      <c r="C288" s="39" t="str">
        <f>VLOOKUP(A288,'COMP-VS-BOM'!$A$2:$C$1625,3,0)</f>
        <v>2.2µF 16V Ceramic Capacitor X6S 0402 (1005 Metric) 0.039" L x 0.020" W (1.00mm x 0.50mm)</v>
      </c>
      <c r="D288" s="39" t="str">
        <f t="shared" si="4"/>
        <v>C2437-1</v>
      </c>
      <c r="E288" s="21" t="s">
        <v>663</v>
      </c>
    </row>
    <row r="289" spans="1:5" x14ac:dyDescent="0.3">
      <c r="A289" s="21" t="s">
        <v>673</v>
      </c>
      <c r="B289" s="21">
        <v>2</v>
      </c>
      <c r="C289" s="39" t="str">
        <f>VLOOKUP(A289,'COMP-VS-BOM'!$A$2:$C$1625,3,0)</f>
        <v>2.2µF 16V Ceramic Capacitor X6S 0402 (1005 Metric) 0.039" L x 0.020" W (1.00mm x 0.50mm)</v>
      </c>
      <c r="D289" s="39" t="str">
        <f t="shared" si="4"/>
        <v>C2437-2</v>
      </c>
      <c r="E289" s="21" t="s">
        <v>320</v>
      </c>
    </row>
    <row r="290" spans="1:5" x14ac:dyDescent="0.3">
      <c r="A290" s="21" t="s">
        <v>674</v>
      </c>
      <c r="B290" s="21">
        <v>1</v>
      </c>
      <c r="C290" s="39" t="str">
        <f>VLOOKUP(A290,'COMP-VS-BOM'!$A$2:$C$1625,3,0)</f>
        <v>CAP CER 10UF 16V X6S 0603</v>
      </c>
      <c r="D290" s="39" t="str">
        <f t="shared" si="4"/>
        <v>C2438-1</v>
      </c>
      <c r="E290" s="21" t="s">
        <v>663</v>
      </c>
    </row>
    <row r="291" spans="1:5" x14ac:dyDescent="0.3">
      <c r="A291" s="21" t="s">
        <v>674</v>
      </c>
      <c r="B291" s="21">
        <v>2</v>
      </c>
      <c r="C291" s="39" t="str">
        <f>VLOOKUP(A291,'COMP-VS-BOM'!$A$2:$C$1625,3,0)</f>
        <v>CAP CER 10UF 16V X6S 0603</v>
      </c>
      <c r="D291" s="39" t="str">
        <f t="shared" si="4"/>
        <v>C2438-2</v>
      </c>
      <c r="E291" s="21" t="s">
        <v>320</v>
      </c>
    </row>
    <row r="292" spans="1:5" x14ac:dyDescent="0.3">
      <c r="A292" s="21" t="s">
        <v>675</v>
      </c>
      <c r="B292" s="21">
        <v>1</v>
      </c>
      <c r="C292" s="39" t="str">
        <f>VLOOKUP(A292,'COMP-VS-BOM'!$A$2:$C$1625,3,0)</f>
        <v>Multilayer Ceramic Capacitors MLCC - SMD/SMT 25V 100pF X7R 0402 5% Tol</v>
      </c>
      <c r="D292" s="39" t="str">
        <f t="shared" si="4"/>
        <v>C2439-1</v>
      </c>
      <c r="E292" s="21" t="s">
        <v>676</v>
      </c>
    </row>
    <row r="293" spans="1:5" x14ac:dyDescent="0.3">
      <c r="A293" s="21" t="s">
        <v>675</v>
      </c>
      <c r="B293" s="21">
        <v>2</v>
      </c>
      <c r="C293" s="39" t="str">
        <f>VLOOKUP(A293,'COMP-VS-BOM'!$A$2:$C$1625,3,0)</f>
        <v>Multilayer Ceramic Capacitors MLCC - SMD/SMT 25V 100pF X7R 0402 5% Tol</v>
      </c>
      <c r="D293" s="39" t="str">
        <f t="shared" si="4"/>
        <v>C2439-2</v>
      </c>
      <c r="E293" s="21" t="s">
        <v>668</v>
      </c>
    </row>
    <row r="294" spans="1:5" x14ac:dyDescent="0.3">
      <c r="A294" s="21" t="s">
        <v>677</v>
      </c>
      <c r="B294" s="21">
        <v>1</v>
      </c>
      <c r="C294" s="39" t="str">
        <f>VLOOKUP(A294,'COMP-VS-BOM'!$A$2:$C$1625,3,0)</f>
        <v>100pF 50V Ceramic Capacitor C0G, NP0 0402 (1005 Metric) 0.039" L x 0.020" W (1.00mm x 0.50mm)</v>
      </c>
      <c r="D294" s="39" t="str">
        <f t="shared" si="4"/>
        <v>C2500-1</v>
      </c>
      <c r="E294" s="21" t="s">
        <v>320</v>
      </c>
    </row>
    <row r="295" spans="1:5" x14ac:dyDescent="0.3">
      <c r="A295" s="21" t="s">
        <v>677</v>
      </c>
      <c r="B295" s="21">
        <v>2</v>
      </c>
      <c r="C295" s="39" t="str">
        <f>VLOOKUP(A295,'COMP-VS-BOM'!$A$2:$C$1625,3,0)</f>
        <v>100pF 50V Ceramic Capacitor C0G, NP0 0402 (1005 Metric) 0.039" L x 0.020" W (1.00mm x 0.50mm)</v>
      </c>
      <c r="D295" s="39" t="str">
        <f t="shared" si="4"/>
        <v>C2500-2</v>
      </c>
      <c r="E295" s="21" t="s">
        <v>678</v>
      </c>
    </row>
    <row r="296" spans="1:5" x14ac:dyDescent="0.3">
      <c r="A296" s="21" t="s">
        <v>679</v>
      </c>
      <c r="B296" s="21">
        <v>1</v>
      </c>
      <c r="C296" s="39" t="str">
        <f>VLOOKUP(A296,'COMP-VS-BOM'!$A$2:$C$1625,3,0)</f>
        <v>CAP CER 10000PF 16V 0603</v>
      </c>
      <c r="D296" s="39" t="str">
        <f t="shared" si="4"/>
        <v>C2501-1</v>
      </c>
      <c r="E296" s="21" t="s">
        <v>678</v>
      </c>
    </row>
    <row r="297" spans="1:5" x14ac:dyDescent="0.3">
      <c r="A297" s="21" t="s">
        <v>679</v>
      </c>
      <c r="B297" s="21">
        <v>2</v>
      </c>
      <c r="C297" s="39" t="str">
        <f>VLOOKUP(A297,'COMP-VS-BOM'!$A$2:$C$1625,3,0)</f>
        <v>CAP CER 10000PF 16V 0603</v>
      </c>
      <c r="D297" s="39" t="str">
        <f t="shared" si="4"/>
        <v>C2501-2</v>
      </c>
      <c r="E297" s="21" t="s">
        <v>320</v>
      </c>
    </row>
    <row r="298" spans="1:5" x14ac:dyDescent="0.3">
      <c r="A298" s="21" t="s">
        <v>680</v>
      </c>
      <c r="B298" s="21">
        <v>1</v>
      </c>
      <c r="C298" s="39" t="str">
        <f>VLOOKUP(A298,'COMP-VS-BOM'!$A$2:$C$1625,3,0)</f>
        <v>CAP CER 10000PF 16V 0603</v>
      </c>
      <c r="D298" s="39" t="str">
        <f t="shared" si="4"/>
        <v>C2509-1</v>
      </c>
      <c r="E298" s="21" t="s">
        <v>681</v>
      </c>
    </row>
    <row r="299" spans="1:5" x14ac:dyDescent="0.3">
      <c r="A299" s="21" t="s">
        <v>680</v>
      </c>
      <c r="B299" s="21">
        <v>2</v>
      </c>
      <c r="C299" s="39" t="str">
        <f>VLOOKUP(A299,'COMP-VS-BOM'!$A$2:$C$1625,3,0)</f>
        <v>CAP CER 10000PF 16V 0603</v>
      </c>
      <c r="D299" s="39" t="str">
        <f t="shared" si="4"/>
        <v>C2509-2</v>
      </c>
      <c r="E299" s="21" t="s">
        <v>320</v>
      </c>
    </row>
    <row r="300" spans="1:5" x14ac:dyDescent="0.3">
      <c r="A300" s="21" t="s">
        <v>682</v>
      </c>
      <c r="B300" s="21">
        <v>1</v>
      </c>
      <c r="C300" s="39" t="str">
        <f>VLOOKUP(A300,'COMP-VS-BOM'!$A$2:$C$1625,3,0)</f>
        <v>CAP CER 10000PF 16V 0603</v>
      </c>
      <c r="D300" s="39" t="str">
        <f t="shared" si="4"/>
        <v>C2515-1</v>
      </c>
      <c r="E300" s="21" t="s">
        <v>683</v>
      </c>
    </row>
    <row r="301" spans="1:5" x14ac:dyDescent="0.3">
      <c r="A301" s="21" t="s">
        <v>682</v>
      </c>
      <c r="B301" s="21">
        <v>2</v>
      </c>
      <c r="C301" s="39" t="str">
        <f>VLOOKUP(A301,'COMP-VS-BOM'!$A$2:$C$1625,3,0)</f>
        <v>CAP CER 10000PF 16V 0603</v>
      </c>
      <c r="D301" s="39" t="str">
        <f t="shared" si="4"/>
        <v>C2515-2</v>
      </c>
      <c r="E301" s="21" t="s">
        <v>320</v>
      </c>
    </row>
    <row r="302" spans="1:5" x14ac:dyDescent="0.3">
      <c r="A302" s="21" t="s">
        <v>684</v>
      </c>
      <c r="B302" s="21">
        <v>1</v>
      </c>
      <c r="C302" s="39" t="str">
        <f>VLOOKUP(A302,'COMP-VS-BOM'!$A$2:$C$1625,3,0)</f>
        <v>CAP CER 33PF 50V X7R 0402</v>
      </c>
      <c r="D302" s="39" t="str">
        <f t="shared" si="4"/>
        <v>C2601-1</v>
      </c>
      <c r="E302" s="21" t="s">
        <v>685</v>
      </c>
    </row>
    <row r="303" spans="1:5" x14ac:dyDescent="0.3">
      <c r="A303" s="21" t="s">
        <v>684</v>
      </c>
      <c r="B303" s="21">
        <v>2</v>
      </c>
      <c r="C303" s="39" t="str">
        <f>VLOOKUP(A303,'COMP-VS-BOM'!$A$2:$C$1625,3,0)</f>
        <v>CAP CER 33PF 50V X7R 0402</v>
      </c>
      <c r="D303" s="39" t="str">
        <f t="shared" si="4"/>
        <v>C2601-2</v>
      </c>
      <c r="E303" s="21" t="s">
        <v>320</v>
      </c>
    </row>
    <row r="304" spans="1:5" x14ac:dyDescent="0.3">
      <c r="A304" s="21" t="s">
        <v>686</v>
      </c>
      <c r="B304" s="21">
        <v>1</v>
      </c>
      <c r="C304" s="39" t="str">
        <f>VLOOKUP(A304,'COMP-VS-BOM'!$A$2:$C$1625,3,0)</f>
        <v>CAP CER 33PF 50V X7R 0402</v>
      </c>
      <c r="D304" s="39" t="str">
        <f t="shared" si="4"/>
        <v>C2603-1</v>
      </c>
      <c r="E304" s="21" t="s">
        <v>687</v>
      </c>
    </row>
    <row r="305" spans="1:5" x14ac:dyDescent="0.3">
      <c r="A305" s="21" t="s">
        <v>686</v>
      </c>
      <c r="B305" s="21">
        <v>2</v>
      </c>
      <c r="C305" s="39" t="str">
        <f>VLOOKUP(A305,'COMP-VS-BOM'!$A$2:$C$1625,3,0)</f>
        <v>CAP CER 33PF 50V X7R 0402</v>
      </c>
      <c r="D305" s="39" t="str">
        <f t="shared" si="4"/>
        <v>C2603-2</v>
      </c>
      <c r="E305" s="21" t="s">
        <v>320</v>
      </c>
    </row>
    <row r="306" spans="1:5" x14ac:dyDescent="0.3">
      <c r="A306" s="21" t="s">
        <v>688</v>
      </c>
      <c r="B306" s="21">
        <v>1</v>
      </c>
      <c r="C306" s="39" t="str">
        <f>VLOOKUP(A306,'COMP-VS-BOM'!$A$2:$C$1625,3,0)</f>
        <v>CAP CER 33PF 50V X7R 0402</v>
      </c>
      <c r="D306" s="39" t="str">
        <f t="shared" si="4"/>
        <v>C2606-1</v>
      </c>
      <c r="E306" s="21" t="s">
        <v>689</v>
      </c>
    </row>
    <row r="307" spans="1:5" x14ac:dyDescent="0.3">
      <c r="A307" s="21" t="s">
        <v>688</v>
      </c>
      <c r="B307" s="21">
        <v>2</v>
      </c>
      <c r="C307" s="39" t="str">
        <f>VLOOKUP(A307,'COMP-VS-BOM'!$A$2:$C$1625,3,0)</f>
        <v>CAP CER 33PF 50V X7R 0402</v>
      </c>
      <c r="D307" s="39" t="str">
        <f t="shared" si="4"/>
        <v>C2606-2</v>
      </c>
      <c r="E307" s="21" t="s">
        <v>320</v>
      </c>
    </row>
    <row r="308" spans="1:5" x14ac:dyDescent="0.3">
      <c r="A308" s="21" t="s">
        <v>690</v>
      </c>
      <c r="B308" s="21">
        <v>1</v>
      </c>
      <c r="C308" s="39" t="str">
        <f>VLOOKUP(A308,'COMP-VS-BOM'!$A$2:$C$1625,3,0)</f>
        <v>CAP CER 33PF 50V X7R 0402</v>
      </c>
      <c r="D308" s="39" t="str">
        <f t="shared" si="4"/>
        <v>C2608-1</v>
      </c>
      <c r="E308" s="21" t="s">
        <v>691</v>
      </c>
    </row>
    <row r="309" spans="1:5" x14ac:dyDescent="0.3">
      <c r="A309" s="21" t="s">
        <v>690</v>
      </c>
      <c r="B309" s="21">
        <v>2</v>
      </c>
      <c r="C309" s="39" t="str">
        <f>VLOOKUP(A309,'COMP-VS-BOM'!$A$2:$C$1625,3,0)</f>
        <v>CAP CER 33PF 50V X7R 0402</v>
      </c>
      <c r="D309" s="39" t="str">
        <f t="shared" si="4"/>
        <v>C2608-2</v>
      </c>
      <c r="E309" s="21" t="s">
        <v>320</v>
      </c>
    </row>
    <row r="310" spans="1:5" x14ac:dyDescent="0.3">
      <c r="A310" s="21" t="s">
        <v>692</v>
      </c>
      <c r="B310" s="21">
        <v>1</v>
      </c>
      <c r="C310" s="39" t="str">
        <f>VLOOKUP(A310,'COMP-VS-BOM'!$A$2:$C$1625,3,0)</f>
        <v>CAP CER 33PF 50V X7R 0402</v>
      </c>
      <c r="D310" s="39" t="str">
        <f t="shared" si="4"/>
        <v>C2610-1</v>
      </c>
      <c r="E310" s="21" t="s">
        <v>693</v>
      </c>
    </row>
    <row r="311" spans="1:5" x14ac:dyDescent="0.3">
      <c r="A311" s="21" t="s">
        <v>692</v>
      </c>
      <c r="B311" s="21">
        <v>2</v>
      </c>
      <c r="C311" s="39" t="str">
        <f>VLOOKUP(A311,'COMP-VS-BOM'!$A$2:$C$1625,3,0)</f>
        <v>CAP CER 33PF 50V X7R 0402</v>
      </c>
      <c r="D311" s="39" t="str">
        <f t="shared" si="4"/>
        <v>C2610-2</v>
      </c>
      <c r="E311" s="21" t="s">
        <v>320</v>
      </c>
    </row>
    <row r="312" spans="1:5" x14ac:dyDescent="0.3">
      <c r="A312" s="21" t="s">
        <v>694</v>
      </c>
      <c r="B312" s="21">
        <v>1</v>
      </c>
      <c r="C312" s="39" t="str">
        <f>VLOOKUP(A312,'COMP-VS-BOM'!$A$2:$C$1625,3,0)</f>
        <v>CAP CER 33PF 50V X7R 0402</v>
      </c>
      <c r="D312" s="39" t="str">
        <f t="shared" si="4"/>
        <v>C2612-1</v>
      </c>
      <c r="E312" s="21" t="s">
        <v>695</v>
      </c>
    </row>
    <row r="313" spans="1:5" x14ac:dyDescent="0.3">
      <c r="A313" s="21" t="s">
        <v>694</v>
      </c>
      <c r="B313" s="21">
        <v>2</v>
      </c>
      <c r="C313" s="39" t="str">
        <f>VLOOKUP(A313,'COMP-VS-BOM'!$A$2:$C$1625,3,0)</f>
        <v>CAP CER 33PF 50V X7R 0402</v>
      </c>
      <c r="D313" s="39" t="str">
        <f t="shared" si="4"/>
        <v>C2612-2</v>
      </c>
      <c r="E313" s="21" t="s">
        <v>320</v>
      </c>
    </row>
    <row r="314" spans="1:5" x14ac:dyDescent="0.3">
      <c r="A314" s="21" t="s">
        <v>696</v>
      </c>
      <c r="B314" s="21">
        <v>1</v>
      </c>
      <c r="C314" s="39" t="str">
        <f>VLOOKUP(A314,'COMP-VS-BOM'!$A$2:$C$1625,3,0)</f>
        <v>CAP CER 33PF 50V X7R 0402</v>
      </c>
      <c r="D314" s="39" t="str">
        <f t="shared" si="4"/>
        <v>C2613-1</v>
      </c>
      <c r="E314" s="21" t="s">
        <v>697</v>
      </c>
    </row>
    <row r="315" spans="1:5" x14ac:dyDescent="0.3">
      <c r="A315" s="21" t="s">
        <v>696</v>
      </c>
      <c r="B315" s="21">
        <v>2</v>
      </c>
      <c r="C315" s="39" t="str">
        <f>VLOOKUP(A315,'COMP-VS-BOM'!$A$2:$C$1625,3,0)</f>
        <v>CAP CER 33PF 50V X7R 0402</v>
      </c>
      <c r="D315" s="39" t="str">
        <f t="shared" si="4"/>
        <v>C2613-2</v>
      </c>
      <c r="E315" s="21" t="s">
        <v>320</v>
      </c>
    </row>
    <row r="316" spans="1:5" x14ac:dyDescent="0.3">
      <c r="A316" s="21" t="s">
        <v>698</v>
      </c>
      <c r="B316" s="21">
        <v>1</v>
      </c>
      <c r="C316" s="39" t="str">
        <f>VLOOKUP(A316,'COMP-VS-BOM'!$A$2:$C$1625,3,0)</f>
        <v>CAP CER 33PF 50V X7R 0402</v>
      </c>
      <c r="D316" s="39" t="str">
        <f t="shared" si="4"/>
        <v>C2615-1</v>
      </c>
      <c r="E316" s="21" t="s">
        <v>699</v>
      </c>
    </row>
    <row r="317" spans="1:5" x14ac:dyDescent="0.3">
      <c r="A317" s="21" t="s">
        <v>698</v>
      </c>
      <c r="B317" s="21">
        <v>2</v>
      </c>
      <c r="C317" s="39" t="str">
        <f>VLOOKUP(A317,'COMP-VS-BOM'!$A$2:$C$1625,3,0)</f>
        <v>CAP CER 33PF 50V X7R 0402</v>
      </c>
      <c r="D317" s="39" t="str">
        <f t="shared" si="4"/>
        <v>C2615-2</v>
      </c>
      <c r="E317" s="21" t="s">
        <v>320</v>
      </c>
    </row>
    <row r="318" spans="1:5" x14ac:dyDescent="0.3">
      <c r="A318" s="21" t="s">
        <v>700</v>
      </c>
      <c r="B318" s="21">
        <v>1</v>
      </c>
      <c r="C318" s="39" t="str">
        <f>VLOOKUP(A318,'COMP-VS-BOM'!$A$2:$C$1625,3,0)</f>
        <v>CAP CER 10PF 16V NP0 0402</v>
      </c>
      <c r="D318" s="39" t="str">
        <f t="shared" si="4"/>
        <v>C2800-1</v>
      </c>
      <c r="E318" s="21" t="s">
        <v>701</v>
      </c>
    </row>
    <row r="319" spans="1:5" x14ac:dyDescent="0.3">
      <c r="A319" s="21" t="s">
        <v>700</v>
      </c>
      <c r="B319" s="21">
        <v>2</v>
      </c>
      <c r="C319" s="39" t="str">
        <f>VLOOKUP(A319,'COMP-VS-BOM'!$A$2:$C$1625,3,0)</f>
        <v>CAP CER 10PF 16V NP0 0402</v>
      </c>
      <c r="D319" s="39" t="str">
        <f t="shared" si="4"/>
        <v>C2800-2</v>
      </c>
      <c r="E319" s="21" t="s">
        <v>320</v>
      </c>
    </row>
    <row r="320" spans="1:5" x14ac:dyDescent="0.3">
      <c r="A320" s="21" t="s">
        <v>702</v>
      </c>
      <c r="B320" s="21">
        <v>1</v>
      </c>
      <c r="C320" s="39" t="str">
        <f>VLOOKUP(A320,'COMP-VS-BOM'!$A$2:$C$1625,3,0)</f>
        <v>CAP CER 33PF 50V X7R 0402</v>
      </c>
      <c r="D320" s="39" t="str">
        <f t="shared" si="4"/>
        <v>C2801-1</v>
      </c>
      <c r="E320" s="21" t="s">
        <v>703</v>
      </c>
    </row>
    <row r="321" spans="1:5" x14ac:dyDescent="0.3">
      <c r="A321" s="21" t="s">
        <v>702</v>
      </c>
      <c r="B321" s="21">
        <v>2</v>
      </c>
      <c r="C321" s="39" t="str">
        <f>VLOOKUP(A321,'COMP-VS-BOM'!$A$2:$C$1625,3,0)</f>
        <v>CAP CER 33PF 50V X7R 0402</v>
      </c>
      <c r="D321" s="39" t="str">
        <f t="shared" si="4"/>
        <v>C2801-2</v>
      </c>
      <c r="E321" s="21" t="s">
        <v>320</v>
      </c>
    </row>
    <row r="322" spans="1:5" x14ac:dyDescent="0.3">
      <c r="A322" s="21" t="s">
        <v>704</v>
      </c>
      <c r="B322" s="21">
        <v>1</v>
      </c>
      <c r="C322" s="39" t="str">
        <f>VLOOKUP(A322,'COMP-VS-BOM'!$A$2:$C$1625,3,0)</f>
        <v>CAP CER 10000PF 16V 0603</v>
      </c>
      <c r="D322" s="39" t="str">
        <f t="shared" si="4"/>
        <v>C2802-1</v>
      </c>
      <c r="E322" s="21" t="s">
        <v>703</v>
      </c>
    </row>
    <row r="323" spans="1:5" x14ac:dyDescent="0.3">
      <c r="A323" s="21" t="s">
        <v>704</v>
      </c>
      <c r="B323" s="21">
        <v>2</v>
      </c>
      <c r="C323" s="39" t="str">
        <f>VLOOKUP(A323,'COMP-VS-BOM'!$A$2:$C$1625,3,0)</f>
        <v>CAP CER 10000PF 16V 0603</v>
      </c>
      <c r="D323" s="39" t="str">
        <f t="shared" si="4"/>
        <v>C2802-2</v>
      </c>
      <c r="E323" s="21" t="s">
        <v>320</v>
      </c>
    </row>
    <row r="324" spans="1:5" x14ac:dyDescent="0.3">
      <c r="A324" s="21" t="s">
        <v>705</v>
      </c>
      <c r="B324" s="21">
        <v>1</v>
      </c>
      <c r="C324" s="39" t="str">
        <f>VLOOKUP(A324,'COMP-VS-BOM'!$A$2:$C$1625,3,0)</f>
        <v>2.2µF 16V Ceramic Capacitor X6S 0402 (1005 Metric) 0.039" L x 0.020" W (1.00mm x 0.50mm)</v>
      </c>
      <c r="D324" s="39" t="str">
        <f t="shared" ref="D324:D387" si="5">CONCATENATE(A324,"-",B324)</f>
        <v>C2803-1</v>
      </c>
      <c r="E324" s="21" t="s">
        <v>703</v>
      </c>
    </row>
    <row r="325" spans="1:5" x14ac:dyDescent="0.3">
      <c r="A325" s="21" t="s">
        <v>705</v>
      </c>
      <c r="B325" s="21">
        <v>2</v>
      </c>
      <c r="C325" s="39" t="str">
        <f>VLOOKUP(A325,'COMP-VS-BOM'!$A$2:$C$1625,3,0)</f>
        <v>2.2µF 16V Ceramic Capacitor X6S 0402 (1005 Metric) 0.039" L x 0.020" W (1.00mm x 0.50mm)</v>
      </c>
      <c r="D325" s="39" t="str">
        <f t="shared" si="5"/>
        <v>C2803-2</v>
      </c>
      <c r="E325" s="21" t="s">
        <v>320</v>
      </c>
    </row>
    <row r="326" spans="1:5" x14ac:dyDescent="0.3">
      <c r="A326" s="21" t="s">
        <v>706</v>
      </c>
      <c r="B326" s="21">
        <v>1</v>
      </c>
      <c r="C326" s="39" t="str">
        <f>VLOOKUP(A326,'COMP-VS-BOM'!$A$2:$C$1625,3,0)</f>
        <v>CAP CER 10UF 16V X6S 0603</v>
      </c>
      <c r="D326" s="39" t="str">
        <f t="shared" si="5"/>
        <v>C2804-1</v>
      </c>
      <c r="E326" s="21" t="s">
        <v>703</v>
      </c>
    </row>
    <row r="327" spans="1:5" x14ac:dyDescent="0.3">
      <c r="A327" s="21" t="s">
        <v>706</v>
      </c>
      <c r="B327" s="21">
        <v>2</v>
      </c>
      <c r="C327" s="39" t="str">
        <f>VLOOKUP(A327,'COMP-VS-BOM'!$A$2:$C$1625,3,0)</f>
        <v>CAP CER 10UF 16V X6S 0603</v>
      </c>
      <c r="D327" s="39" t="str">
        <f t="shared" si="5"/>
        <v>C2804-2</v>
      </c>
      <c r="E327" s="21" t="s">
        <v>320</v>
      </c>
    </row>
    <row r="328" spans="1:5" x14ac:dyDescent="0.3">
      <c r="A328" s="21" t="s">
        <v>707</v>
      </c>
      <c r="B328" s="21">
        <v>1</v>
      </c>
      <c r="C328" s="39" t="str">
        <f>VLOOKUP(A328,'COMP-VS-BOM'!$A$2:$C$1625,3,0)</f>
        <v>CAP CER 10PF 16V NP0 0402</v>
      </c>
      <c r="D328" s="39" t="str">
        <f t="shared" si="5"/>
        <v>C2805-1</v>
      </c>
      <c r="E328" s="21" t="s">
        <v>703</v>
      </c>
    </row>
    <row r="329" spans="1:5" x14ac:dyDescent="0.3">
      <c r="A329" s="21" t="s">
        <v>707</v>
      </c>
      <c r="B329" s="21">
        <v>2</v>
      </c>
      <c r="C329" s="39" t="str">
        <f>VLOOKUP(A329,'COMP-VS-BOM'!$A$2:$C$1625,3,0)</f>
        <v>CAP CER 10PF 16V NP0 0402</v>
      </c>
      <c r="D329" s="39" t="str">
        <f t="shared" si="5"/>
        <v>C2805-2</v>
      </c>
      <c r="E329" s="21" t="s">
        <v>320</v>
      </c>
    </row>
    <row r="330" spans="1:5" x14ac:dyDescent="0.3">
      <c r="A330" s="21" t="s">
        <v>708</v>
      </c>
      <c r="B330" s="21">
        <v>1</v>
      </c>
      <c r="C330" s="39" t="str">
        <f>VLOOKUP(A330,'COMP-VS-BOM'!$A$2:$C$1625,3,0)</f>
        <v>CAP CER 10PF 16V NP0 0402</v>
      </c>
      <c r="D330" s="39" t="str">
        <f t="shared" si="5"/>
        <v>C2806-1</v>
      </c>
      <c r="E330" s="21" t="s">
        <v>709</v>
      </c>
    </row>
    <row r="331" spans="1:5" x14ac:dyDescent="0.3">
      <c r="A331" s="21" t="s">
        <v>708</v>
      </c>
      <c r="B331" s="21">
        <v>2</v>
      </c>
      <c r="C331" s="39" t="str">
        <f>VLOOKUP(A331,'COMP-VS-BOM'!$A$2:$C$1625,3,0)</f>
        <v>CAP CER 10PF 16V NP0 0402</v>
      </c>
      <c r="D331" s="39" t="str">
        <f t="shared" si="5"/>
        <v>C2806-2</v>
      </c>
      <c r="E331" s="21" t="s">
        <v>710</v>
      </c>
    </row>
    <row r="332" spans="1:5" x14ac:dyDescent="0.3">
      <c r="A332" s="21" t="s">
        <v>711</v>
      </c>
      <c r="B332" s="21">
        <v>1</v>
      </c>
      <c r="C332" s="39" t="str">
        <f>VLOOKUP(A332,'COMP-VS-BOM'!$A$2:$C$1625,3,0)</f>
        <v>CAP CER 10PF 16V NP0 0402</v>
      </c>
      <c r="D332" s="39" t="str">
        <f t="shared" si="5"/>
        <v>C2807-1</v>
      </c>
      <c r="E332" s="21" t="s">
        <v>710</v>
      </c>
    </row>
    <row r="333" spans="1:5" x14ac:dyDescent="0.3">
      <c r="A333" s="21" t="s">
        <v>711</v>
      </c>
      <c r="B333" s="21">
        <v>2</v>
      </c>
      <c r="C333" s="39" t="str">
        <f>VLOOKUP(A333,'COMP-VS-BOM'!$A$2:$C$1625,3,0)</f>
        <v>CAP CER 10PF 16V NP0 0402</v>
      </c>
      <c r="D333" s="39" t="str">
        <f t="shared" si="5"/>
        <v>C2807-2</v>
      </c>
      <c r="E333" s="21" t="s">
        <v>712</v>
      </c>
    </row>
    <row r="334" spans="1:5" x14ac:dyDescent="0.3">
      <c r="A334" s="21" t="s">
        <v>713</v>
      </c>
      <c r="B334" s="21">
        <v>1</v>
      </c>
      <c r="C334" s="39" t="str">
        <f>VLOOKUP(A334,'COMP-VS-BOM'!$A$2:$C$1625,3,0)</f>
        <v>CAP THIN FILM 3.3PF 25V 0402</v>
      </c>
      <c r="D334" s="39" t="str">
        <f t="shared" si="5"/>
        <v>C2810-1</v>
      </c>
      <c r="E334" s="21" t="s">
        <v>714</v>
      </c>
    </row>
    <row r="335" spans="1:5" x14ac:dyDescent="0.3">
      <c r="A335" s="21" t="s">
        <v>713</v>
      </c>
      <c r="B335" s="21">
        <v>2</v>
      </c>
      <c r="C335" s="39" t="str">
        <f>VLOOKUP(A335,'COMP-VS-BOM'!$A$2:$C$1625,3,0)</f>
        <v>CAP THIN FILM 3.3PF 25V 0402</v>
      </c>
      <c r="D335" s="39" t="str">
        <f t="shared" si="5"/>
        <v>C2810-2</v>
      </c>
      <c r="E335" s="21" t="s">
        <v>715</v>
      </c>
    </row>
    <row r="336" spans="1:5" x14ac:dyDescent="0.3">
      <c r="A336" s="21" t="s">
        <v>716</v>
      </c>
      <c r="B336" s="21">
        <v>1</v>
      </c>
      <c r="C336" s="39" t="str">
        <f>VLOOKUP(A336,'COMP-VS-BOM'!$A$2:$C$1625,3,0)</f>
        <v>CAP CER 0.50PF 16V R2H 0402</v>
      </c>
      <c r="D336" s="39" t="str">
        <f t="shared" si="5"/>
        <v>C2813-1</v>
      </c>
      <c r="E336" s="21" t="s">
        <v>709</v>
      </c>
    </row>
    <row r="337" spans="1:5" x14ac:dyDescent="0.3">
      <c r="A337" s="21" t="s">
        <v>716</v>
      </c>
      <c r="B337" s="21">
        <v>2</v>
      </c>
      <c r="C337" s="39" t="str">
        <f>VLOOKUP(A337,'COMP-VS-BOM'!$A$2:$C$1625,3,0)</f>
        <v>CAP CER 0.50PF 16V R2H 0402</v>
      </c>
      <c r="D337" s="39" t="str">
        <f t="shared" si="5"/>
        <v>C2813-2</v>
      </c>
      <c r="E337" s="21" t="s">
        <v>320</v>
      </c>
    </row>
    <row r="338" spans="1:5" x14ac:dyDescent="0.3">
      <c r="A338" s="21" t="s">
        <v>717</v>
      </c>
      <c r="B338" s="21">
        <v>1</v>
      </c>
      <c r="C338" s="39" t="str">
        <f>VLOOKUP(A338,'COMP-VS-BOM'!$A$2:$C$1625,3,0)</f>
        <v>CAP CER 33PF 50V X7R 0402</v>
      </c>
      <c r="D338" s="39" t="str">
        <f t="shared" si="5"/>
        <v>C2814-1</v>
      </c>
      <c r="E338" s="21" t="s">
        <v>718</v>
      </c>
    </row>
    <row r="339" spans="1:5" x14ac:dyDescent="0.3">
      <c r="A339" s="21" t="s">
        <v>717</v>
      </c>
      <c r="B339" s="21">
        <v>2</v>
      </c>
      <c r="C339" s="39" t="str">
        <f>VLOOKUP(A339,'COMP-VS-BOM'!$A$2:$C$1625,3,0)</f>
        <v>CAP CER 33PF 50V X7R 0402</v>
      </c>
      <c r="D339" s="39" t="str">
        <f t="shared" si="5"/>
        <v>C2814-2</v>
      </c>
      <c r="E339" s="21" t="s">
        <v>719</v>
      </c>
    </row>
    <row r="340" spans="1:5" x14ac:dyDescent="0.3">
      <c r="A340" s="21" t="s">
        <v>720</v>
      </c>
      <c r="B340" s="21">
        <v>1</v>
      </c>
      <c r="C340" s="39" t="str">
        <f>VLOOKUP(A340,'COMP-VS-BOM'!$A$2:$C$1625,3,0)</f>
        <v>CAP THIN FILM 1PF 25V 0402</v>
      </c>
      <c r="D340" s="39" t="str">
        <f t="shared" si="5"/>
        <v>C2815-1</v>
      </c>
      <c r="E340" s="21" t="s">
        <v>715</v>
      </c>
    </row>
    <row r="341" spans="1:5" x14ac:dyDescent="0.3">
      <c r="A341" s="21" t="s">
        <v>720</v>
      </c>
      <c r="B341" s="21">
        <v>2</v>
      </c>
      <c r="C341" s="39" t="str">
        <f>VLOOKUP(A341,'COMP-VS-BOM'!$A$2:$C$1625,3,0)</f>
        <v>CAP THIN FILM 1PF 25V 0402</v>
      </c>
      <c r="D341" s="39" t="str">
        <f t="shared" si="5"/>
        <v>C2815-2</v>
      </c>
      <c r="E341" s="21" t="s">
        <v>320</v>
      </c>
    </row>
    <row r="342" spans="1:5" x14ac:dyDescent="0.3">
      <c r="A342" s="21" t="s">
        <v>721</v>
      </c>
      <c r="B342" s="21">
        <v>1</v>
      </c>
      <c r="C342" s="39" t="str">
        <f>VLOOKUP(A342,'COMP-VS-BOM'!$A$2:$C$1625,3,0)</f>
        <v>CAP CER 33PF 50V X7R 0402</v>
      </c>
      <c r="D342" s="39" t="str">
        <f t="shared" si="5"/>
        <v>C2819-1</v>
      </c>
      <c r="E342" s="21" t="s">
        <v>722</v>
      </c>
    </row>
    <row r="343" spans="1:5" x14ac:dyDescent="0.3">
      <c r="A343" s="21" t="s">
        <v>721</v>
      </c>
      <c r="B343" s="21">
        <v>2</v>
      </c>
      <c r="C343" s="39" t="str">
        <f>VLOOKUP(A343,'COMP-VS-BOM'!$A$2:$C$1625,3,0)</f>
        <v>CAP CER 33PF 50V X7R 0402</v>
      </c>
      <c r="D343" s="39" t="str">
        <f t="shared" si="5"/>
        <v>C2819-2</v>
      </c>
      <c r="E343" s="21" t="s">
        <v>320</v>
      </c>
    </row>
    <row r="344" spans="1:5" x14ac:dyDescent="0.3">
      <c r="A344" s="21" t="s">
        <v>723</v>
      </c>
      <c r="B344" s="21">
        <v>1</v>
      </c>
      <c r="C344" s="39" t="str">
        <f>VLOOKUP(A344,'COMP-VS-BOM'!$A$2:$C$1625,3,0)</f>
        <v>CAP CER 10000PF 16V 0603</v>
      </c>
      <c r="D344" s="39" t="str">
        <f t="shared" si="5"/>
        <v>C2820-1</v>
      </c>
      <c r="E344" s="21" t="s">
        <v>722</v>
      </c>
    </row>
    <row r="345" spans="1:5" x14ac:dyDescent="0.3">
      <c r="A345" s="21" t="s">
        <v>723</v>
      </c>
      <c r="B345" s="21">
        <v>2</v>
      </c>
      <c r="C345" s="39" t="str">
        <f>VLOOKUP(A345,'COMP-VS-BOM'!$A$2:$C$1625,3,0)</f>
        <v>CAP CER 10000PF 16V 0603</v>
      </c>
      <c r="D345" s="39" t="str">
        <f t="shared" si="5"/>
        <v>C2820-2</v>
      </c>
      <c r="E345" s="21" t="s">
        <v>320</v>
      </c>
    </row>
    <row r="346" spans="1:5" x14ac:dyDescent="0.3">
      <c r="A346" s="21" t="s">
        <v>724</v>
      </c>
      <c r="B346" s="21">
        <v>1</v>
      </c>
      <c r="C346" s="39" t="str">
        <f>VLOOKUP(A346,'COMP-VS-BOM'!$A$2:$C$1625,3,0)</f>
        <v>2.2µF 16V Ceramic Capacitor X6S 0402 (1005 Metric) 0.039" L x 0.020" W (1.00mm x 0.50mm)</v>
      </c>
      <c r="D346" s="39" t="str">
        <f t="shared" si="5"/>
        <v>C2821-1</v>
      </c>
      <c r="E346" s="21" t="s">
        <v>722</v>
      </c>
    </row>
    <row r="347" spans="1:5" x14ac:dyDescent="0.3">
      <c r="A347" s="21" t="s">
        <v>724</v>
      </c>
      <c r="B347" s="21">
        <v>2</v>
      </c>
      <c r="C347" s="39" t="str">
        <f>VLOOKUP(A347,'COMP-VS-BOM'!$A$2:$C$1625,3,0)</f>
        <v>2.2µF 16V Ceramic Capacitor X6S 0402 (1005 Metric) 0.039" L x 0.020" W (1.00mm x 0.50mm)</v>
      </c>
      <c r="D347" s="39" t="str">
        <f t="shared" si="5"/>
        <v>C2821-2</v>
      </c>
      <c r="E347" s="21" t="s">
        <v>320</v>
      </c>
    </row>
    <row r="348" spans="1:5" x14ac:dyDescent="0.3">
      <c r="A348" s="21" t="s">
        <v>725</v>
      </c>
      <c r="B348" s="21">
        <v>1</v>
      </c>
      <c r="C348" s="39" t="str">
        <f>VLOOKUP(A348,'COMP-VS-BOM'!$A$2:$C$1625,3,0)</f>
        <v>CAP CER 10UF 16V X6S 0603</v>
      </c>
      <c r="D348" s="39" t="str">
        <f t="shared" si="5"/>
        <v>C2822-1</v>
      </c>
      <c r="E348" s="21" t="s">
        <v>722</v>
      </c>
    </row>
    <row r="349" spans="1:5" x14ac:dyDescent="0.3">
      <c r="A349" s="21" t="s">
        <v>725</v>
      </c>
      <c r="B349" s="21">
        <v>2</v>
      </c>
      <c r="C349" s="39" t="str">
        <f>VLOOKUP(A349,'COMP-VS-BOM'!$A$2:$C$1625,3,0)</f>
        <v>CAP CER 10UF 16V X6S 0603</v>
      </c>
      <c r="D349" s="39" t="str">
        <f t="shared" si="5"/>
        <v>C2822-2</v>
      </c>
      <c r="E349" s="21" t="s">
        <v>320</v>
      </c>
    </row>
    <row r="350" spans="1:5" x14ac:dyDescent="0.3">
      <c r="A350" s="21" t="s">
        <v>726</v>
      </c>
      <c r="B350" s="21">
        <v>1</v>
      </c>
      <c r="C350" s="39" t="str">
        <f>VLOOKUP(A350,'COMP-VS-BOM'!$A$2:$C$1625,3,0)</f>
        <v>CAP CER 10000PF 16V 0603</v>
      </c>
      <c r="D350" s="39" t="str">
        <f t="shared" si="5"/>
        <v>C2823-1</v>
      </c>
      <c r="E350" s="21" t="s">
        <v>727</v>
      </c>
    </row>
    <row r="351" spans="1:5" x14ac:dyDescent="0.3">
      <c r="A351" s="21" t="s">
        <v>726</v>
      </c>
      <c r="B351" s="21">
        <v>2</v>
      </c>
      <c r="C351" s="39" t="str">
        <f>VLOOKUP(A351,'COMP-VS-BOM'!$A$2:$C$1625,3,0)</f>
        <v>CAP CER 10000PF 16V 0603</v>
      </c>
      <c r="D351" s="39" t="str">
        <f t="shared" si="5"/>
        <v>C2823-2</v>
      </c>
      <c r="E351" s="21" t="s">
        <v>320</v>
      </c>
    </row>
    <row r="352" spans="1:5" x14ac:dyDescent="0.3">
      <c r="A352" s="21" t="s">
        <v>728</v>
      </c>
      <c r="B352" s="21">
        <v>1</v>
      </c>
      <c r="C352" s="39" t="str">
        <f>VLOOKUP(A352,'COMP-VS-BOM'!$A$2:$C$1625,3,0)</f>
        <v>CAP CER 100PF 16V X7R 0201</v>
      </c>
      <c r="D352" s="39" t="str">
        <f t="shared" si="5"/>
        <v>C2824-1</v>
      </c>
      <c r="E352" s="21" t="s">
        <v>729</v>
      </c>
    </row>
    <row r="353" spans="1:5" x14ac:dyDescent="0.3">
      <c r="A353" s="21" t="s">
        <v>728</v>
      </c>
      <c r="B353" s="21">
        <v>2</v>
      </c>
      <c r="C353" s="39" t="str">
        <f>VLOOKUP(A353,'COMP-VS-BOM'!$A$2:$C$1625,3,0)</f>
        <v>CAP CER 100PF 16V X7R 0201</v>
      </c>
      <c r="D353" s="39" t="str">
        <f t="shared" si="5"/>
        <v>C2824-2</v>
      </c>
      <c r="E353" s="21" t="s">
        <v>320</v>
      </c>
    </row>
    <row r="354" spans="1:5" x14ac:dyDescent="0.3">
      <c r="A354" s="21" t="s">
        <v>730</v>
      </c>
      <c r="B354" s="21">
        <v>1</v>
      </c>
      <c r="C354" s="39" t="str">
        <f>VLOOKUP(A354,'COMP-VS-BOM'!$A$2:$C$1625,3,0)</f>
        <v>Multilayer Ceramic Capacitors MLCC - SMD/SMT 25V 100pF X7R 0402 5% Tol</v>
      </c>
      <c r="D354" s="39" t="str">
        <f t="shared" si="5"/>
        <v>C2828-1</v>
      </c>
      <c r="E354" s="21" t="s">
        <v>731</v>
      </c>
    </row>
    <row r="355" spans="1:5" x14ac:dyDescent="0.3">
      <c r="A355" s="21" t="s">
        <v>730</v>
      </c>
      <c r="B355" s="21">
        <v>2</v>
      </c>
      <c r="C355" s="39" t="str">
        <f>VLOOKUP(A355,'COMP-VS-BOM'!$A$2:$C$1625,3,0)</f>
        <v>Multilayer Ceramic Capacitors MLCC - SMD/SMT 25V 100pF X7R 0402 5% Tol</v>
      </c>
      <c r="D355" s="39" t="str">
        <f t="shared" si="5"/>
        <v>C2828-2</v>
      </c>
      <c r="E355" s="21" t="s">
        <v>732</v>
      </c>
    </row>
    <row r="356" spans="1:5" x14ac:dyDescent="0.3">
      <c r="A356" s="21" t="s">
        <v>733</v>
      </c>
      <c r="B356" s="21">
        <v>1</v>
      </c>
      <c r="C356" s="39" t="str">
        <f>VLOOKUP(A356,'COMP-VS-BOM'!$A$2:$C$1625,3,0)</f>
        <v>CAP CER 10PF 16V NP0 0402</v>
      </c>
      <c r="D356" s="39" t="str">
        <f t="shared" si="5"/>
        <v>C2830-1</v>
      </c>
      <c r="E356" s="21" t="s">
        <v>734</v>
      </c>
    </row>
    <row r="357" spans="1:5" x14ac:dyDescent="0.3">
      <c r="A357" s="21" t="s">
        <v>733</v>
      </c>
      <c r="B357" s="21">
        <v>2</v>
      </c>
      <c r="C357" s="39" t="str">
        <f>VLOOKUP(A357,'COMP-VS-BOM'!$A$2:$C$1625,3,0)</f>
        <v>CAP CER 10PF 16V NP0 0402</v>
      </c>
      <c r="D357" s="39" t="str">
        <f t="shared" si="5"/>
        <v>C2830-2</v>
      </c>
      <c r="E357" s="21" t="s">
        <v>735</v>
      </c>
    </row>
    <row r="358" spans="1:5" x14ac:dyDescent="0.3">
      <c r="A358" s="21" t="s">
        <v>736</v>
      </c>
      <c r="B358" s="21">
        <v>1</v>
      </c>
      <c r="C358" s="39" t="str">
        <f>VLOOKUP(A358,'COMP-VS-BOM'!$A$2:$C$1625,3,0)</f>
        <v>CAP THIN FILM 2.7PF 25V 0402</v>
      </c>
      <c r="D358" s="39" t="str">
        <f t="shared" si="5"/>
        <v>C2833-1</v>
      </c>
      <c r="E358" s="21" t="s">
        <v>735</v>
      </c>
    </row>
    <row r="359" spans="1:5" x14ac:dyDescent="0.3">
      <c r="A359" s="21" t="s">
        <v>736</v>
      </c>
      <c r="B359" s="21">
        <v>2</v>
      </c>
      <c r="C359" s="39" t="str">
        <f>VLOOKUP(A359,'COMP-VS-BOM'!$A$2:$C$1625,3,0)</f>
        <v>CAP THIN FILM 2.7PF 25V 0402</v>
      </c>
      <c r="D359" s="39" t="str">
        <f t="shared" si="5"/>
        <v>C2833-2</v>
      </c>
      <c r="E359" s="21" t="s">
        <v>320</v>
      </c>
    </row>
    <row r="360" spans="1:5" x14ac:dyDescent="0.3">
      <c r="A360" s="21" t="s">
        <v>737</v>
      </c>
      <c r="B360" s="21">
        <v>1</v>
      </c>
      <c r="C360" s="39" t="str">
        <f>VLOOKUP(A360,'COMP-VS-BOM'!$A$2:$C$1625,3,0)</f>
        <v>CAP CER 0.50PF 16V R2H 0402</v>
      </c>
      <c r="D360" s="39" t="str">
        <f t="shared" si="5"/>
        <v>C2834-1</v>
      </c>
      <c r="E360" s="21" t="s">
        <v>731</v>
      </c>
    </row>
    <row r="361" spans="1:5" x14ac:dyDescent="0.3">
      <c r="A361" s="21" t="s">
        <v>737</v>
      </c>
      <c r="B361" s="21">
        <v>2</v>
      </c>
      <c r="C361" s="39" t="str">
        <f>VLOOKUP(A361,'COMP-VS-BOM'!$A$2:$C$1625,3,0)</f>
        <v>CAP CER 0.50PF 16V R2H 0402</v>
      </c>
      <c r="D361" s="39" t="str">
        <f t="shared" si="5"/>
        <v>C2834-2</v>
      </c>
      <c r="E361" s="21" t="s">
        <v>320</v>
      </c>
    </row>
    <row r="362" spans="1:5" x14ac:dyDescent="0.3">
      <c r="A362" s="21" t="s">
        <v>738</v>
      </c>
      <c r="B362" s="21">
        <v>1</v>
      </c>
      <c r="C362" s="39" t="str">
        <f>VLOOKUP(A362,'COMP-VS-BOM'!$A$2:$C$1625,3,0)</f>
        <v>CAP CER 10000PF 16V 0603</v>
      </c>
      <c r="D362" s="39" t="str">
        <f t="shared" si="5"/>
        <v>C2835-1</v>
      </c>
      <c r="E362" s="21" t="s">
        <v>739</v>
      </c>
    </row>
    <row r="363" spans="1:5" x14ac:dyDescent="0.3">
      <c r="A363" s="21" t="s">
        <v>738</v>
      </c>
      <c r="B363" s="21">
        <v>2</v>
      </c>
      <c r="C363" s="39" t="str">
        <f>VLOOKUP(A363,'COMP-VS-BOM'!$A$2:$C$1625,3,0)</f>
        <v>CAP CER 10000PF 16V 0603</v>
      </c>
      <c r="D363" s="39" t="str">
        <f t="shared" si="5"/>
        <v>C2835-2</v>
      </c>
      <c r="E363" s="21" t="s">
        <v>320</v>
      </c>
    </row>
    <row r="364" spans="1:5" x14ac:dyDescent="0.3">
      <c r="A364" s="21" t="s">
        <v>740</v>
      </c>
      <c r="B364" s="21">
        <v>1</v>
      </c>
      <c r="C364" s="39" t="str">
        <f>VLOOKUP(A364,'COMP-VS-BOM'!$A$2:$C$1625,3,0)</f>
        <v>CAP CER 10PF 16V NP0 0402</v>
      </c>
      <c r="D364" s="39" t="str">
        <f t="shared" si="5"/>
        <v>C2836-1</v>
      </c>
      <c r="E364" s="21" t="s">
        <v>741</v>
      </c>
    </row>
    <row r="365" spans="1:5" x14ac:dyDescent="0.3">
      <c r="A365" s="21" t="s">
        <v>740</v>
      </c>
      <c r="B365" s="21">
        <v>2</v>
      </c>
      <c r="C365" s="39" t="str">
        <f>VLOOKUP(A365,'COMP-VS-BOM'!$A$2:$C$1625,3,0)</f>
        <v>CAP CER 10PF 16V NP0 0402</v>
      </c>
      <c r="D365" s="39" t="str">
        <f t="shared" si="5"/>
        <v>C2836-2</v>
      </c>
      <c r="E365" s="21" t="s">
        <v>742</v>
      </c>
    </row>
    <row r="366" spans="1:5" x14ac:dyDescent="0.3">
      <c r="A366" s="21" t="s">
        <v>743</v>
      </c>
      <c r="B366" s="21">
        <v>1</v>
      </c>
      <c r="C366" s="39" t="str">
        <f>VLOOKUP(A366,'COMP-VS-BOM'!$A$2:$C$1625,3,0)</f>
        <v>Multilayer Ceramic Capacitors MLCC - SMD/SMT 25V 100pF X7R 0402 5% Tol</v>
      </c>
      <c r="D366" s="39" t="str">
        <f t="shared" si="5"/>
        <v>C2837-1</v>
      </c>
      <c r="E366" s="21" t="s">
        <v>744</v>
      </c>
    </row>
    <row r="367" spans="1:5" x14ac:dyDescent="0.3">
      <c r="A367" s="21" t="s">
        <v>743</v>
      </c>
      <c r="B367" s="21">
        <v>2</v>
      </c>
      <c r="C367" s="39" t="str">
        <f>VLOOKUP(A367,'COMP-VS-BOM'!$A$2:$C$1625,3,0)</f>
        <v>Multilayer Ceramic Capacitors MLCC - SMD/SMT 25V 100pF X7R 0402 5% Tol</v>
      </c>
      <c r="D367" s="39" t="str">
        <f t="shared" si="5"/>
        <v>C2837-2</v>
      </c>
      <c r="E367" s="21" t="s">
        <v>741</v>
      </c>
    </row>
    <row r="368" spans="1:5" x14ac:dyDescent="0.3">
      <c r="A368" s="21" t="s">
        <v>745</v>
      </c>
      <c r="B368" s="21">
        <v>1</v>
      </c>
      <c r="C368" s="39" t="str">
        <f>VLOOKUP(A368,'COMP-VS-BOM'!$A$2:$C$1625,3,0)</f>
        <v>CAP CER 2.2UF 16V X6S 0402</v>
      </c>
      <c r="D368" s="39" t="str">
        <f t="shared" si="5"/>
        <v>C2840-1</v>
      </c>
      <c r="E368" s="21" t="s">
        <v>746</v>
      </c>
    </row>
    <row r="369" spans="1:5" x14ac:dyDescent="0.3">
      <c r="A369" s="21" t="s">
        <v>745</v>
      </c>
      <c r="B369" s="21">
        <v>2</v>
      </c>
      <c r="C369" s="39" t="str">
        <f>VLOOKUP(A369,'COMP-VS-BOM'!$A$2:$C$1625,3,0)</f>
        <v>CAP CER 2.2UF 16V X6S 0402</v>
      </c>
      <c r="D369" s="39" t="str">
        <f t="shared" si="5"/>
        <v>C2840-2</v>
      </c>
      <c r="E369" s="21" t="s">
        <v>320</v>
      </c>
    </row>
    <row r="370" spans="1:5" x14ac:dyDescent="0.3">
      <c r="A370" s="21" t="s">
        <v>747</v>
      </c>
      <c r="B370" s="21">
        <v>1</v>
      </c>
      <c r="C370" s="39" t="str">
        <f>VLOOKUP(A370,'COMP-VS-BOM'!$A$2:$C$1625,3,0)</f>
        <v>CAP CER 10PF 16V NP0 0402</v>
      </c>
      <c r="D370" s="39" t="str">
        <f t="shared" si="5"/>
        <v>C2841-1</v>
      </c>
      <c r="E370" s="21" t="s">
        <v>746</v>
      </c>
    </row>
    <row r="371" spans="1:5" x14ac:dyDescent="0.3">
      <c r="A371" s="21" t="s">
        <v>747</v>
      </c>
      <c r="B371" s="21">
        <v>2</v>
      </c>
      <c r="C371" s="39" t="str">
        <f>VLOOKUP(A371,'COMP-VS-BOM'!$A$2:$C$1625,3,0)</f>
        <v>CAP CER 10PF 16V NP0 0402</v>
      </c>
      <c r="D371" s="39" t="str">
        <f t="shared" si="5"/>
        <v>C2841-2</v>
      </c>
      <c r="E371" s="21" t="s">
        <v>320</v>
      </c>
    </row>
    <row r="372" spans="1:5" x14ac:dyDescent="0.3">
      <c r="A372" s="21" t="s">
        <v>748</v>
      </c>
      <c r="B372" s="21">
        <v>1</v>
      </c>
      <c r="C372" s="39" t="str">
        <f>VLOOKUP(A372,'COMP-VS-BOM'!$A$2:$C$1625,3,0)</f>
        <v>CAP CER 0.1UF 25V X6S 0201</v>
      </c>
      <c r="D372" s="39" t="str">
        <f t="shared" si="5"/>
        <v>C2842-1</v>
      </c>
      <c r="E372" s="21" t="s">
        <v>746</v>
      </c>
    </row>
    <row r="373" spans="1:5" x14ac:dyDescent="0.3">
      <c r="A373" s="21" t="s">
        <v>748</v>
      </c>
      <c r="B373" s="21">
        <v>2</v>
      </c>
      <c r="C373" s="39" t="str">
        <f>VLOOKUP(A373,'COMP-VS-BOM'!$A$2:$C$1625,3,0)</f>
        <v>CAP CER 0.1UF 25V X6S 0201</v>
      </c>
      <c r="D373" s="39" t="str">
        <f t="shared" si="5"/>
        <v>C2842-2</v>
      </c>
      <c r="E373" s="21" t="s">
        <v>320</v>
      </c>
    </row>
    <row r="374" spans="1:5" x14ac:dyDescent="0.3">
      <c r="A374" s="21" t="s">
        <v>749</v>
      </c>
      <c r="B374" s="21">
        <v>1</v>
      </c>
      <c r="C374" s="39" t="str">
        <f>VLOOKUP(A374,'COMP-VS-BOM'!$A$2:$C$1625,3,0)</f>
        <v>CAP CER 100PF 16V X7R 0201</v>
      </c>
      <c r="D374" s="39" t="str">
        <f t="shared" si="5"/>
        <v>C2845-1</v>
      </c>
      <c r="E374" s="21" t="s">
        <v>722</v>
      </c>
    </row>
    <row r="375" spans="1:5" x14ac:dyDescent="0.3">
      <c r="A375" s="21" t="s">
        <v>749</v>
      </c>
      <c r="B375" s="21">
        <v>2</v>
      </c>
      <c r="C375" s="39" t="str">
        <f>VLOOKUP(A375,'COMP-VS-BOM'!$A$2:$C$1625,3,0)</f>
        <v>CAP CER 100PF 16V X7R 0201</v>
      </c>
      <c r="D375" s="39" t="str">
        <f t="shared" si="5"/>
        <v>C2845-2</v>
      </c>
      <c r="E375" s="21" t="s">
        <v>320</v>
      </c>
    </row>
    <row r="376" spans="1:5" x14ac:dyDescent="0.3">
      <c r="A376" s="21" t="s">
        <v>750</v>
      </c>
      <c r="B376" s="21">
        <v>1</v>
      </c>
      <c r="C376" s="39" t="str">
        <f>VLOOKUP(A376,'COMP-VS-BOM'!$A$2:$C$1625,3,0)</f>
        <v>CAP CER 10UF 16V X6S 0603</v>
      </c>
      <c r="D376" s="39" t="str">
        <f t="shared" si="5"/>
        <v>C2901-1</v>
      </c>
      <c r="E376" s="21" t="s">
        <v>751</v>
      </c>
    </row>
    <row r="377" spans="1:5" x14ac:dyDescent="0.3">
      <c r="A377" s="21" t="s">
        <v>750</v>
      </c>
      <c r="B377" s="21">
        <v>2</v>
      </c>
      <c r="C377" s="39" t="str">
        <f>VLOOKUP(A377,'COMP-VS-BOM'!$A$2:$C$1625,3,0)</f>
        <v>CAP CER 10UF 16V X6S 0603</v>
      </c>
      <c r="D377" s="39" t="str">
        <f t="shared" si="5"/>
        <v>C2901-2</v>
      </c>
      <c r="E377" s="21" t="s">
        <v>320</v>
      </c>
    </row>
    <row r="378" spans="1:5" x14ac:dyDescent="0.3">
      <c r="A378" s="21" t="s">
        <v>752</v>
      </c>
      <c r="B378" s="21">
        <v>1</v>
      </c>
      <c r="C378" s="39" t="str">
        <f>VLOOKUP(A378,'COMP-VS-BOM'!$A$2:$C$1625,3,0)</f>
        <v>2.2µF 16V Ceramic Capacitor X6S 0402 (1005 Metric) 0.039" L x 0.020" W (1.00mm x 0.50mm)</v>
      </c>
      <c r="D378" s="39" t="str">
        <f t="shared" si="5"/>
        <v>C2902-1</v>
      </c>
      <c r="E378" s="21" t="s">
        <v>751</v>
      </c>
    </row>
    <row r="379" spans="1:5" x14ac:dyDescent="0.3">
      <c r="A379" s="21" t="s">
        <v>752</v>
      </c>
      <c r="B379" s="21">
        <v>2</v>
      </c>
      <c r="C379" s="39" t="str">
        <f>VLOOKUP(A379,'COMP-VS-BOM'!$A$2:$C$1625,3,0)</f>
        <v>2.2µF 16V Ceramic Capacitor X6S 0402 (1005 Metric) 0.039" L x 0.020" W (1.00mm x 0.50mm)</v>
      </c>
      <c r="D379" s="39" t="str">
        <f t="shared" si="5"/>
        <v>C2902-2</v>
      </c>
      <c r="E379" s="21" t="s">
        <v>320</v>
      </c>
    </row>
    <row r="380" spans="1:5" x14ac:dyDescent="0.3">
      <c r="A380" s="21" t="s">
        <v>753</v>
      </c>
      <c r="B380" s="21">
        <v>1</v>
      </c>
      <c r="C380" s="39" t="str">
        <f>VLOOKUP(A380,'COMP-VS-BOM'!$A$2:$C$1625,3,0)</f>
        <v>CAP CER 10000PF 16V 0603</v>
      </c>
      <c r="D380" s="39" t="str">
        <f t="shared" si="5"/>
        <v>C2903-1</v>
      </c>
      <c r="E380" s="21" t="s">
        <v>751</v>
      </c>
    </row>
    <row r="381" spans="1:5" x14ac:dyDescent="0.3">
      <c r="A381" s="21" t="s">
        <v>753</v>
      </c>
      <c r="B381" s="21">
        <v>2</v>
      </c>
      <c r="C381" s="39" t="str">
        <f>VLOOKUP(A381,'COMP-VS-BOM'!$A$2:$C$1625,3,0)</f>
        <v>CAP CER 10000PF 16V 0603</v>
      </c>
      <c r="D381" s="39" t="str">
        <f t="shared" si="5"/>
        <v>C2903-2</v>
      </c>
      <c r="E381" s="21" t="s">
        <v>320</v>
      </c>
    </row>
    <row r="382" spans="1:5" x14ac:dyDescent="0.3">
      <c r="A382" s="21" t="s">
        <v>754</v>
      </c>
      <c r="B382" s="21">
        <v>1</v>
      </c>
      <c r="C382" s="39" t="str">
        <f>VLOOKUP(A382,'COMP-VS-BOM'!$A$2:$C$1625,3,0)</f>
        <v>CAP CER 33PF 50V X7R 0402</v>
      </c>
      <c r="D382" s="39" t="str">
        <f t="shared" si="5"/>
        <v>C2904-1</v>
      </c>
      <c r="E382" s="21" t="s">
        <v>751</v>
      </c>
    </row>
    <row r="383" spans="1:5" x14ac:dyDescent="0.3">
      <c r="A383" s="21" t="s">
        <v>754</v>
      </c>
      <c r="B383" s="21">
        <v>2</v>
      </c>
      <c r="C383" s="39" t="str">
        <f>VLOOKUP(A383,'COMP-VS-BOM'!$A$2:$C$1625,3,0)</f>
        <v>CAP CER 33PF 50V X7R 0402</v>
      </c>
      <c r="D383" s="39" t="str">
        <f t="shared" si="5"/>
        <v>C2904-2</v>
      </c>
      <c r="E383" s="21" t="s">
        <v>320</v>
      </c>
    </row>
    <row r="384" spans="1:5" x14ac:dyDescent="0.3">
      <c r="A384" s="21" t="s">
        <v>755</v>
      </c>
      <c r="B384" s="21">
        <v>1</v>
      </c>
      <c r="C384" s="39" t="str">
        <f>VLOOKUP(A384,'COMP-VS-BOM'!$A$2:$C$1625,3,0)</f>
        <v>CAP CER 33PF 50V X7R 0402</v>
      </c>
      <c r="D384" s="39" t="str">
        <f t="shared" si="5"/>
        <v>C2905-1</v>
      </c>
      <c r="E384" s="21" t="s">
        <v>756</v>
      </c>
    </row>
    <row r="385" spans="1:5" x14ac:dyDescent="0.3">
      <c r="A385" s="21" t="s">
        <v>755</v>
      </c>
      <c r="B385" s="21">
        <v>2</v>
      </c>
      <c r="C385" s="39" t="str">
        <f>VLOOKUP(A385,'COMP-VS-BOM'!$A$2:$C$1625,3,0)</f>
        <v>CAP CER 33PF 50V X7R 0402</v>
      </c>
      <c r="D385" s="39" t="str">
        <f t="shared" si="5"/>
        <v>C2905-2</v>
      </c>
      <c r="E385" s="21" t="s">
        <v>320</v>
      </c>
    </row>
    <row r="386" spans="1:5" x14ac:dyDescent="0.3">
      <c r="A386" s="21" t="s">
        <v>757</v>
      </c>
      <c r="B386" s="21">
        <v>1</v>
      </c>
      <c r="C386" s="39" t="str">
        <f>VLOOKUP(A386,'COMP-VS-BOM'!$A$2:$C$1625,3,0)</f>
        <v>CAP CER 10000PF 16V 0603</v>
      </c>
      <c r="D386" s="39" t="str">
        <f t="shared" si="5"/>
        <v>C2906-1</v>
      </c>
      <c r="E386" s="21" t="s">
        <v>756</v>
      </c>
    </row>
    <row r="387" spans="1:5" x14ac:dyDescent="0.3">
      <c r="A387" s="21" t="s">
        <v>757</v>
      </c>
      <c r="B387" s="21">
        <v>2</v>
      </c>
      <c r="C387" s="39" t="str">
        <f>VLOOKUP(A387,'COMP-VS-BOM'!$A$2:$C$1625,3,0)</f>
        <v>CAP CER 10000PF 16V 0603</v>
      </c>
      <c r="D387" s="39" t="str">
        <f t="shared" si="5"/>
        <v>C2906-2</v>
      </c>
      <c r="E387" s="21" t="s">
        <v>320</v>
      </c>
    </row>
    <row r="388" spans="1:5" x14ac:dyDescent="0.3">
      <c r="A388" s="21" t="s">
        <v>758</v>
      </c>
      <c r="B388" s="21">
        <v>1</v>
      </c>
      <c r="C388" s="39" t="str">
        <f>VLOOKUP(A388,'COMP-VS-BOM'!$A$2:$C$1625,3,0)</f>
        <v>2.2µF 16V Ceramic Capacitor X6S 0402 (1005 Metric) 0.039" L x 0.020" W (1.00mm x 0.50mm)</v>
      </c>
      <c r="D388" s="39" t="str">
        <f t="shared" ref="D388:D451" si="6">CONCATENATE(A388,"-",B388)</f>
        <v>C2907-1</v>
      </c>
      <c r="E388" s="21" t="s">
        <v>756</v>
      </c>
    </row>
    <row r="389" spans="1:5" x14ac:dyDescent="0.3">
      <c r="A389" s="21" t="s">
        <v>758</v>
      </c>
      <c r="B389" s="21">
        <v>2</v>
      </c>
      <c r="C389" s="39" t="str">
        <f>VLOOKUP(A389,'COMP-VS-BOM'!$A$2:$C$1625,3,0)</f>
        <v>2.2µF 16V Ceramic Capacitor X6S 0402 (1005 Metric) 0.039" L x 0.020" W (1.00mm x 0.50mm)</v>
      </c>
      <c r="D389" s="39" t="str">
        <f t="shared" si="6"/>
        <v>C2907-2</v>
      </c>
      <c r="E389" s="21" t="s">
        <v>320</v>
      </c>
    </row>
    <row r="390" spans="1:5" x14ac:dyDescent="0.3">
      <c r="A390" s="21" t="s">
        <v>759</v>
      </c>
      <c r="B390" s="21">
        <v>1</v>
      </c>
      <c r="C390" s="39" t="str">
        <f>VLOOKUP(A390,'COMP-VS-BOM'!$A$2:$C$1625,3,0)</f>
        <v>CAP CER 10UF 16V X6S 0603</v>
      </c>
      <c r="D390" s="39" t="str">
        <f t="shared" si="6"/>
        <v>C2908-1</v>
      </c>
      <c r="E390" s="21" t="s">
        <v>756</v>
      </c>
    </row>
    <row r="391" spans="1:5" x14ac:dyDescent="0.3">
      <c r="A391" s="21" t="s">
        <v>759</v>
      </c>
      <c r="B391" s="21">
        <v>2</v>
      </c>
      <c r="C391" s="39" t="str">
        <f>VLOOKUP(A391,'COMP-VS-BOM'!$A$2:$C$1625,3,0)</f>
        <v>CAP CER 10UF 16V X6S 0603</v>
      </c>
      <c r="D391" s="39" t="str">
        <f t="shared" si="6"/>
        <v>C2908-2</v>
      </c>
      <c r="E391" s="21" t="s">
        <v>320</v>
      </c>
    </row>
    <row r="392" spans="1:5" x14ac:dyDescent="0.3">
      <c r="A392" s="21" t="s">
        <v>760</v>
      </c>
      <c r="B392" s="21">
        <v>1</v>
      </c>
      <c r="C392" s="39" t="str">
        <f>VLOOKUP(A392,'COMP-VS-BOM'!$A$2:$C$1625,3,0)</f>
        <v>CAP CER 33PF 50V X7R 0402</v>
      </c>
      <c r="D392" s="39" t="str">
        <f t="shared" si="6"/>
        <v>C2910-1</v>
      </c>
      <c r="E392" s="21" t="s">
        <v>761</v>
      </c>
    </row>
    <row r="393" spans="1:5" x14ac:dyDescent="0.3">
      <c r="A393" s="21" t="s">
        <v>760</v>
      </c>
      <c r="B393" s="21">
        <v>2</v>
      </c>
      <c r="C393" s="39" t="str">
        <f>VLOOKUP(A393,'COMP-VS-BOM'!$A$2:$C$1625,3,0)</f>
        <v>CAP CER 33PF 50V X7R 0402</v>
      </c>
      <c r="D393" s="39" t="str">
        <f t="shared" si="6"/>
        <v>C2910-2</v>
      </c>
      <c r="E393" s="21" t="s">
        <v>762</v>
      </c>
    </row>
    <row r="394" spans="1:5" x14ac:dyDescent="0.3">
      <c r="A394" s="21" t="s">
        <v>763</v>
      </c>
      <c r="B394" s="21">
        <v>1</v>
      </c>
      <c r="C394" s="39" t="str">
        <f>VLOOKUP(A394,'COMP-VS-BOM'!$A$2:$C$1625,3,0)</f>
        <v>CAP CER 10PF 16V NP0 0402</v>
      </c>
      <c r="D394" s="39" t="str">
        <f t="shared" si="6"/>
        <v>C2911-1</v>
      </c>
      <c r="E394" s="21" t="s">
        <v>764</v>
      </c>
    </row>
    <row r="395" spans="1:5" x14ac:dyDescent="0.3">
      <c r="A395" s="21" t="s">
        <v>763</v>
      </c>
      <c r="B395" s="21">
        <v>2</v>
      </c>
      <c r="C395" s="39" t="str">
        <f>VLOOKUP(A395,'COMP-VS-BOM'!$A$2:$C$1625,3,0)</f>
        <v>CAP CER 10PF 16V NP0 0402</v>
      </c>
      <c r="D395" s="39" t="str">
        <f t="shared" si="6"/>
        <v>C2911-2</v>
      </c>
      <c r="E395" s="21" t="s">
        <v>765</v>
      </c>
    </row>
    <row r="396" spans="1:5" x14ac:dyDescent="0.3">
      <c r="A396" s="21" t="s">
        <v>766</v>
      </c>
      <c r="B396" s="21">
        <v>1</v>
      </c>
      <c r="C396" s="39" t="str">
        <f>VLOOKUP(A396,'COMP-VS-BOM'!$A$2:$C$1625,3,0)</f>
        <v>CAP CER 10000PF 16V 0603</v>
      </c>
      <c r="D396" s="39" t="str">
        <f t="shared" si="6"/>
        <v>C2912-1</v>
      </c>
      <c r="E396" s="21" t="s">
        <v>764</v>
      </c>
    </row>
    <row r="397" spans="1:5" x14ac:dyDescent="0.3">
      <c r="A397" s="21" t="s">
        <v>766</v>
      </c>
      <c r="B397" s="21">
        <v>2</v>
      </c>
      <c r="C397" s="39" t="str">
        <f>VLOOKUP(A397,'COMP-VS-BOM'!$A$2:$C$1625,3,0)</f>
        <v>CAP CER 10000PF 16V 0603</v>
      </c>
      <c r="D397" s="39" t="str">
        <f t="shared" si="6"/>
        <v>C2912-2</v>
      </c>
      <c r="E397" s="21" t="s">
        <v>320</v>
      </c>
    </row>
    <row r="398" spans="1:5" x14ac:dyDescent="0.3">
      <c r="A398" s="21" t="s">
        <v>767</v>
      </c>
      <c r="B398" s="21">
        <v>1</v>
      </c>
      <c r="C398" s="39" t="str">
        <f>VLOOKUP(A398,'COMP-VS-BOM'!$A$2:$C$1625,3,0)</f>
        <v>CAP CER 10000PF 16V 0603</v>
      </c>
      <c r="D398" s="39" t="str">
        <f t="shared" si="6"/>
        <v>C2914-1</v>
      </c>
      <c r="E398" s="21" t="s">
        <v>762</v>
      </c>
    </row>
    <row r="399" spans="1:5" x14ac:dyDescent="0.3">
      <c r="A399" s="21" t="s">
        <v>767</v>
      </c>
      <c r="B399" s="21">
        <v>2</v>
      </c>
      <c r="C399" s="39" t="str">
        <f>VLOOKUP(A399,'COMP-VS-BOM'!$A$2:$C$1625,3,0)</f>
        <v>CAP CER 10000PF 16V 0603</v>
      </c>
      <c r="D399" s="39" t="str">
        <f t="shared" si="6"/>
        <v>C2914-2</v>
      </c>
      <c r="E399" s="21" t="s">
        <v>320</v>
      </c>
    </row>
    <row r="400" spans="1:5" x14ac:dyDescent="0.3">
      <c r="A400" s="21" t="s">
        <v>768</v>
      </c>
      <c r="B400" s="21">
        <v>1</v>
      </c>
      <c r="C400" s="39" t="str">
        <f>VLOOKUP(A400,'COMP-VS-BOM'!$A$2:$C$1625,3,0)</f>
        <v>CAP CER 33PF 50V X7R 0402</v>
      </c>
      <c r="D400" s="39" t="str">
        <f t="shared" si="6"/>
        <v>C2915-1</v>
      </c>
      <c r="E400" s="21" t="s">
        <v>756</v>
      </c>
    </row>
    <row r="401" spans="1:5" x14ac:dyDescent="0.3">
      <c r="A401" s="21" t="s">
        <v>768</v>
      </c>
      <c r="B401" s="21">
        <v>2</v>
      </c>
      <c r="C401" s="39" t="str">
        <f>VLOOKUP(A401,'COMP-VS-BOM'!$A$2:$C$1625,3,0)</f>
        <v>CAP CER 33PF 50V X7R 0402</v>
      </c>
      <c r="D401" s="39" t="str">
        <f t="shared" si="6"/>
        <v>C2915-2</v>
      </c>
      <c r="E401" s="21" t="s">
        <v>320</v>
      </c>
    </row>
    <row r="402" spans="1:5" x14ac:dyDescent="0.3">
      <c r="A402" s="21" t="s">
        <v>769</v>
      </c>
      <c r="B402" s="21">
        <v>1</v>
      </c>
      <c r="C402" s="39" t="str">
        <f>VLOOKUP(A402,'COMP-VS-BOM'!$A$2:$C$1625,3,0)</f>
        <v>CAP CER 10000PF 16V 0603</v>
      </c>
      <c r="D402" s="39" t="str">
        <f t="shared" si="6"/>
        <v>C2916-1</v>
      </c>
      <c r="E402" s="21" t="s">
        <v>756</v>
      </c>
    </row>
    <row r="403" spans="1:5" x14ac:dyDescent="0.3">
      <c r="A403" s="21" t="s">
        <v>769</v>
      </c>
      <c r="B403" s="21">
        <v>2</v>
      </c>
      <c r="C403" s="39" t="str">
        <f>VLOOKUP(A403,'COMP-VS-BOM'!$A$2:$C$1625,3,0)</f>
        <v>CAP CER 10000PF 16V 0603</v>
      </c>
      <c r="D403" s="39" t="str">
        <f t="shared" si="6"/>
        <v>C2916-2</v>
      </c>
      <c r="E403" s="21" t="s">
        <v>320</v>
      </c>
    </row>
    <row r="404" spans="1:5" x14ac:dyDescent="0.3">
      <c r="A404" s="21" t="s">
        <v>770</v>
      </c>
      <c r="B404" s="21">
        <v>1</v>
      </c>
      <c r="C404" s="39" t="str">
        <f>VLOOKUP(A404,'COMP-VS-BOM'!$A$2:$C$1625,3,0)</f>
        <v>2.2µF 16V Ceramic Capacitor X6S 0402 (1005 Metric) 0.039" L x 0.020" W (1.00mm x 0.50mm)</v>
      </c>
      <c r="D404" s="39" t="str">
        <f t="shared" si="6"/>
        <v>C2917-1</v>
      </c>
      <c r="E404" s="21" t="s">
        <v>756</v>
      </c>
    </row>
    <row r="405" spans="1:5" x14ac:dyDescent="0.3">
      <c r="A405" s="21" t="s">
        <v>770</v>
      </c>
      <c r="B405" s="21">
        <v>2</v>
      </c>
      <c r="C405" s="39" t="str">
        <f>VLOOKUP(A405,'COMP-VS-BOM'!$A$2:$C$1625,3,0)</f>
        <v>2.2µF 16V Ceramic Capacitor X6S 0402 (1005 Metric) 0.039" L x 0.020" W (1.00mm x 0.50mm)</v>
      </c>
      <c r="D405" s="39" t="str">
        <f t="shared" si="6"/>
        <v>C2917-2</v>
      </c>
      <c r="E405" s="21" t="s">
        <v>320</v>
      </c>
    </row>
    <row r="406" spans="1:5" x14ac:dyDescent="0.3">
      <c r="A406" s="21" t="s">
        <v>771</v>
      </c>
      <c r="B406" s="21">
        <v>1</v>
      </c>
      <c r="C406" s="39" t="str">
        <f>VLOOKUP(A406,'COMP-VS-BOM'!$A$2:$C$1625,3,0)</f>
        <v>CAP CER 10UF 16V X6S 0603</v>
      </c>
      <c r="D406" s="39" t="str">
        <f t="shared" si="6"/>
        <v>C2918-1</v>
      </c>
      <c r="E406" s="21" t="s">
        <v>756</v>
      </c>
    </row>
    <row r="407" spans="1:5" x14ac:dyDescent="0.3">
      <c r="A407" s="21" t="s">
        <v>771</v>
      </c>
      <c r="B407" s="21">
        <v>2</v>
      </c>
      <c r="C407" s="39" t="str">
        <f>VLOOKUP(A407,'COMP-VS-BOM'!$A$2:$C$1625,3,0)</f>
        <v>CAP CER 10UF 16V X6S 0603</v>
      </c>
      <c r="D407" s="39" t="str">
        <f t="shared" si="6"/>
        <v>C2918-2</v>
      </c>
      <c r="E407" s="21" t="s">
        <v>320</v>
      </c>
    </row>
    <row r="408" spans="1:5" x14ac:dyDescent="0.3">
      <c r="A408" s="21" t="s">
        <v>772</v>
      </c>
      <c r="B408" s="21">
        <v>1</v>
      </c>
      <c r="C408" s="39" t="str">
        <f>VLOOKUP(A408,'COMP-VS-BOM'!$A$2:$C$1625,3,0)</f>
        <v>CAP CER 10UF 16V X6S 0603</v>
      </c>
      <c r="D408" s="39" t="str">
        <f t="shared" si="6"/>
        <v>C2919-1</v>
      </c>
      <c r="E408" s="21" t="s">
        <v>773</v>
      </c>
    </row>
    <row r="409" spans="1:5" x14ac:dyDescent="0.3">
      <c r="A409" s="21" t="s">
        <v>772</v>
      </c>
      <c r="B409" s="21">
        <v>2</v>
      </c>
      <c r="C409" s="39" t="str">
        <f>VLOOKUP(A409,'COMP-VS-BOM'!$A$2:$C$1625,3,0)</f>
        <v>CAP CER 10UF 16V X6S 0603</v>
      </c>
      <c r="D409" s="39" t="str">
        <f t="shared" si="6"/>
        <v>C2919-2</v>
      </c>
      <c r="E409" s="21" t="s">
        <v>320</v>
      </c>
    </row>
    <row r="410" spans="1:5" x14ac:dyDescent="0.3">
      <c r="A410" s="21" t="s">
        <v>774</v>
      </c>
      <c r="B410" s="21">
        <v>1</v>
      </c>
      <c r="C410" s="39" t="str">
        <f>VLOOKUP(A410,'COMP-VS-BOM'!$A$2:$C$1625,3,0)</f>
        <v>2.2µF 16V Ceramic Capacitor X6S 0402 (1005 Metric) 0.039" L x 0.020" W (1.00mm x 0.50mm)</v>
      </c>
      <c r="D410" s="39" t="str">
        <f t="shared" si="6"/>
        <v>C2920-1</v>
      </c>
      <c r="E410" s="21" t="s">
        <v>773</v>
      </c>
    </row>
    <row r="411" spans="1:5" x14ac:dyDescent="0.3">
      <c r="A411" s="21" t="s">
        <v>774</v>
      </c>
      <c r="B411" s="21">
        <v>2</v>
      </c>
      <c r="C411" s="39" t="str">
        <f>VLOOKUP(A411,'COMP-VS-BOM'!$A$2:$C$1625,3,0)</f>
        <v>2.2µF 16V Ceramic Capacitor X6S 0402 (1005 Metric) 0.039" L x 0.020" W (1.00mm x 0.50mm)</v>
      </c>
      <c r="D411" s="39" t="str">
        <f t="shared" si="6"/>
        <v>C2920-2</v>
      </c>
      <c r="E411" s="21" t="s">
        <v>320</v>
      </c>
    </row>
    <row r="412" spans="1:5" x14ac:dyDescent="0.3">
      <c r="A412" s="21" t="s">
        <v>775</v>
      </c>
      <c r="B412" s="21">
        <v>1</v>
      </c>
      <c r="C412" s="39" t="str">
        <f>VLOOKUP(A412,'COMP-VS-BOM'!$A$2:$C$1625,3,0)</f>
        <v>CAP CER 10000PF 16V 0603</v>
      </c>
      <c r="D412" s="39" t="str">
        <f t="shared" si="6"/>
        <v>C2921-1</v>
      </c>
      <c r="E412" s="21" t="s">
        <v>773</v>
      </c>
    </row>
    <row r="413" spans="1:5" x14ac:dyDescent="0.3">
      <c r="A413" s="21" t="s">
        <v>775</v>
      </c>
      <c r="B413" s="21">
        <v>2</v>
      </c>
      <c r="C413" s="39" t="str">
        <f>VLOOKUP(A413,'COMP-VS-BOM'!$A$2:$C$1625,3,0)</f>
        <v>CAP CER 10000PF 16V 0603</v>
      </c>
      <c r="D413" s="39" t="str">
        <f t="shared" si="6"/>
        <v>C2921-2</v>
      </c>
      <c r="E413" s="21" t="s">
        <v>320</v>
      </c>
    </row>
    <row r="414" spans="1:5" x14ac:dyDescent="0.3">
      <c r="A414" s="21" t="s">
        <v>776</v>
      </c>
      <c r="B414" s="21">
        <v>1</v>
      </c>
      <c r="C414" s="39" t="str">
        <f>VLOOKUP(A414,'COMP-VS-BOM'!$A$2:$C$1625,3,0)</f>
        <v>CAP CER 33PF 50V X7R 0402</v>
      </c>
      <c r="D414" s="39" t="str">
        <f t="shared" si="6"/>
        <v>C2922-1</v>
      </c>
      <c r="E414" s="21" t="s">
        <v>773</v>
      </c>
    </row>
    <row r="415" spans="1:5" x14ac:dyDescent="0.3">
      <c r="A415" s="21" t="s">
        <v>776</v>
      </c>
      <c r="B415" s="21">
        <v>2</v>
      </c>
      <c r="C415" s="39" t="str">
        <f>VLOOKUP(A415,'COMP-VS-BOM'!$A$2:$C$1625,3,0)</f>
        <v>CAP CER 33PF 50V X7R 0402</v>
      </c>
      <c r="D415" s="39" t="str">
        <f t="shared" si="6"/>
        <v>C2922-2</v>
      </c>
      <c r="E415" s="21" t="s">
        <v>320</v>
      </c>
    </row>
    <row r="416" spans="1:5" x14ac:dyDescent="0.3">
      <c r="A416" s="21" t="s">
        <v>777</v>
      </c>
      <c r="B416" s="21">
        <v>1</v>
      </c>
      <c r="C416" s="39" t="str">
        <f>VLOOKUP(A416,'COMP-VS-BOM'!$A$2:$C$1625,3,0)</f>
        <v>CAP CER 33PF 50V X7R 0402</v>
      </c>
      <c r="D416" s="39" t="str">
        <f t="shared" si="6"/>
        <v>C2923-1</v>
      </c>
      <c r="E416" s="21" t="s">
        <v>778</v>
      </c>
    </row>
    <row r="417" spans="1:5" x14ac:dyDescent="0.3">
      <c r="A417" s="21" t="s">
        <v>777</v>
      </c>
      <c r="B417" s="21">
        <v>2</v>
      </c>
      <c r="C417" s="39" t="str">
        <f>VLOOKUP(A417,'COMP-VS-BOM'!$A$2:$C$1625,3,0)</f>
        <v>CAP CER 33PF 50V X7R 0402</v>
      </c>
      <c r="D417" s="39" t="str">
        <f t="shared" si="6"/>
        <v>C2923-2</v>
      </c>
      <c r="E417" s="21" t="s">
        <v>320</v>
      </c>
    </row>
    <row r="418" spans="1:5" x14ac:dyDescent="0.3">
      <c r="A418" s="21" t="s">
        <v>779</v>
      </c>
      <c r="B418" s="21">
        <v>1</v>
      </c>
      <c r="C418" s="39" t="str">
        <f>VLOOKUP(A418,'COMP-VS-BOM'!$A$2:$C$1625,3,0)</f>
        <v>CAP CER 10000PF 16V 0603</v>
      </c>
      <c r="D418" s="39" t="str">
        <f t="shared" si="6"/>
        <v>C2924-1</v>
      </c>
      <c r="E418" s="21" t="s">
        <v>778</v>
      </c>
    </row>
    <row r="419" spans="1:5" x14ac:dyDescent="0.3">
      <c r="A419" s="21" t="s">
        <v>779</v>
      </c>
      <c r="B419" s="21">
        <v>2</v>
      </c>
      <c r="C419" s="39" t="str">
        <f>VLOOKUP(A419,'COMP-VS-BOM'!$A$2:$C$1625,3,0)</f>
        <v>CAP CER 10000PF 16V 0603</v>
      </c>
      <c r="D419" s="39" t="str">
        <f t="shared" si="6"/>
        <v>C2924-2</v>
      </c>
      <c r="E419" s="21" t="s">
        <v>320</v>
      </c>
    </row>
    <row r="420" spans="1:5" x14ac:dyDescent="0.3">
      <c r="A420" s="21" t="s">
        <v>780</v>
      </c>
      <c r="B420" s="21">
        <v>1</v>
      </c>
      <c r="C420" s="39" t="str">
        <f>VLOOKUP(A420,'COMP-VS-BOM'!$A$2:$C$1625,3,0)</f>
        <v>2.2µF 16V Ceramic Capacitor X6S 0402 (1005 Metric) 0.039" L x 0.020" W (1.00mm x 0.50mm)</v>
      </c>
      <c r="D420" s="39" t="str">
        <f t="shared" si="6"/>
        <v>C2925-1</v>
      </c>
      <c r="E420" s="21" t="s">
        <v>778</v>
      </c>
    </row>
    <row r="421" spans="1:5" x14ac:dyDescent="0.3">
      <c r="A421" s="21" t="s">
        <v>780</v>
      </c>
      <c r="B421" s="21">
        <v>2</v>
      </c>
      <c r="C421" s="39" t="str">
        <f>VLOOKUP(A421,'COMP-VS-BOM'!$A$2:$C$1625,3,0)</f>
        <v>2.2µF 16V Ceramic Capacitor X6S 0402 (1005 Metric) 0.039" L x 0.020" W (1.00mm x 0.50mm)</v>
      </c>
      <c r="D421" s="39" t="str">
        <f t="shared" si="6"/>
        <v>C2925-2</v>
      </c>
      <c r="E421" s="21" t="s">
        <v>320</v>
      </c>
    </row>
    <row r="422" spans="1:5" x14ac:dyDescent="0.3">
      <c r="A422" s="21" t="s">
        <v>781</v>
      </c>
      <c r="B422" s="21">
        <v>1</v>
      </c>
      <c r="C422" s="39" t="str">
        <f>VLOOKUP(A422,'COMP-VS-BOM'!$A$2:$C$1625,3,0)</f>
        <v>CAP CER 10UF 16V X6S 0603</v>
      </c>
      <c r="D422" s="39" t="str">
        <f t="shared" si="6"/>
        <v>C2926-1</v>
      </c>
      <c r="E422" s="21" t="s">
        <v>778</v>
      </c>
    </row>
    <row r="423" spans="1:5" x14ac:dyDescent="0.3">
      <c r="A423" s="21" t="s">
        <v>781</v>
      </c>
      <c r="B423" s="21">
        <v>2</v>
      </c>
      <c r="C423" s="39" t="str">
        <f>VLOOKUP(A423,'COMP-VS-BOM'!$A$2:$C$1625,3,0)</f>
        <v>CAP CER 10UF 16V X6S 0603</v>
      </c>
      <c r="D423" s="39" t="str">
        <f t="shared" si="6"/>
        <v>C2926-2</v>
      </c>
      <c r="E423" s="21" t="s">
        <v>320</v>
      </c>
    </row>
    <row r="424" spans="1:5" x14ac:dyDescent="0.3">
      <c r="A424" s="21" t="s">
        <v>782</v>
      </c>
      <c r="B424" s="21">
        <v>1</v>
      </c>
      <c r="C424" s="39" t="str">
        <f>VLOOKUP(A424,'COMP-VS-BOM'!$A$2:$C$1625,3,0)</f>
        <v>CAP CER 33PF 50V X7R 0402</v>
      </c>
      <c r="D424" s="39" t="str">
        <f t="shared" si="6"/>
        <v>C2929-1</v>
      </c>
      <c r="E424" s="21" t="s">
        <v>783</v>
      </c>
    </row>
    <row r="425" spans="1:5" x14ac:dyDescent="0.3">
      <c r="A425" s="21" t="s">
        <v>782</v>
      </c>
      <c r="B425" s="21">
        <v>2</v>
      </c>
      <c r="C425" s="39" t="str">
        <f>VLOOKUP(A425,'COMP-VS-BOM'!$A$2:$C$1625,3,0)</f>
        <v>CAP CER 33PF 50V X7R 0402</v>
      </c>
      <c r="D425" s="39" t="str">
        <f t="shared" si="6"/>
        <v>C2929-2</v>
      </c>
      <c r="E425" s="21" t="s">
        <v>784</v>
      </c>
    </row>
    <row r="426" spans="1:5" x14ac:dyDescent="0.3">
      <c r="A426" s="21" t="s">
        <v>785</v>
      </c>
      <c r="B426" s="21">
        <v>1</v>
      </c>
      <c r="C426" s="39" t="str">
        <f>VLOOKUP(A426,'COMP-VS-BOM'!$A$2:$C$1625,3,0)</f>
        <v>CAP CER 10PF 16V NP0 0402</v>
      </c>
      <c r="D426" s="39" t="str">
        <f t="shared" si="6"/>
        <v>C2930-1</v>
      </c>
      <c r="E426" s="21" t="s">
        <v>786</v>
      </c>
    </row>
    <row r="427" spans="1:5" x14ac:dyDescent="0.3">
      <c r="A427" s="21" t="s">
        <v>785</v>
      </c>
      <c r="B427" s="21">
        <v>2</v>
      </c>
      <c r="C427" s="39" t="str">
        <f>VLOOKUP(A427,'COMP-VS-BOM'!$A$2:$C$1625,3,0)</f>
        <v>CAP CER 10PF 16V NP0 0402</v>
      </c>
      <c r="D427" s="39" t="str">
        <f t="shared" si="6"/>
        <v>C2930-2</v>
      </c>
      <c r="E427" s="21" t="s">
        <v>787</v>
      </c>
    </row>
    <row r="428" spans="1:5" x14ac:dyDescent="0.3">
      <c r="A428" s="21" t="s">
        <v>788</v>
      </c>
      <c r="B428" s="21">
        <v>1</v>
      </c>
      <c r="C428" s="39" t="str">
        <f>VLOOKUP(A428,'COMP-VS-BOM'!$A$2:$C$1625,3,0)</f>
        <v>CAP CER 10000PF 16V 0603</v>
      </c>
      <c r="D428" s="39" t="str">
        <f t="shared" si="6"/>
        <v>C2932-1</v>
      </c>
      <c r="E428" s="21" t="s">
        <v>786</v>
      </c>
    </row>
    <row r="429" spans="1:5" x14ac:dyDescent="0.3">
      <c r="A429" s="21" t="s">
        <v>788</v>
      </c>
      <c r="B429" s="21">
        <v>2</v>
      </c>
      <c r="C429" s="39" t="str">
        <f>VLOOKUP(A429,'COMP-VS-BOM'!$A$2:$C$1625,3,0)</f>
        <v>CAP CER 10000PF 16V 0603</v>
      </c>
      <c r="D429" s="39" t="str">
        <f t="shared" si="6"/>
        <v>C2932-2</v>
      </c>
      <c r="E429" s="21" t="s">
        <v>320</v>
      </c>
    </row>
    <row r="430" spans="1:5" x14ac:dyDescent="0.3">
      <c r="A430" s="21" t="s">
        <v>789</v>
      </c>
      <c r="B430" s="21">
        <v>1</v>
      </c>
      <c r="C430" s="39" t="str">
        <f>VLOOKUP(A430,'COMP-VS-BOM'!$A$2:$C$1625,3,0)</f>
        <v>CAP CER 10000PF 16V 0603</v>
      </c>
      <c r="D430" s="39" t="str">
        <f t="shared" si="6"/>
        <v>C2933-1</v>
      </c>
      <c r="E430" s="21" t="s">
        <v>784</v>
      </c>
    </row>
    <row r="431" spans="1:5" x14ac:dyDescent="0.3">
      <c r="A431" s="21" t="s">
        <v>789</v>
      </c>
      <c r="B431" s="21">
        <v>2</v>
      </c>
      <c r="C431" s="39" t="str">
        <f>VLOOKUP(A431,'COMP-VS-BOM'!$A$2:$C$1625,3,0)</f>
        <v>CAP CER 10000PF 16V 0603</v>
      </c>
      <c r="D431" s="39" t="str">
        <f t="shared" si="6"/>
        <v>C2933-2</v>
      </c>
      <c r="E431" s="21" t="s">
        <v>320</v>
      </c>
    </row>
    <row r="432" spans="1:5" x14ac:dyDescent="0.3">
      <c r="A432" s="21" t="s">
        <v>790</v>
      </c>
      <c r="B432" s="21">
        <v>1</v>
      </c>
      <c r="C432" s="39" t="str">
        <f>VLOOKUP(A432,'COMP-VS-BOM'!$A$2:$C$1625,3,0)</f>
        <v>CAP CER 33PF 50V X7R 0402</v>
      </c>
      <c r="D432" s="39" t="str">
        <f t="shared" si="6"/>
        <v>C2935-1</v>
      </c>
      <c r="E432" s="21" t="s">
        <v>778</v>
      </c>
    </row>
    <row r="433" spans="1:5" x14ac:dyDescent="0.3">
      <c r="A433" s="21" t="s">
        <v>790</v>
      </c>
      <c r="B433" s="21">
        <v>2</v>
      </c>
      <c r="C433" s="39" t="str">
        <f>VLOOKUP(A433,'COMP-VS-BOM'!$A$2:$C$1625,3,0)</f>
        <v>CAP CER 33PF 50V X7R 0402</v>
      </c>
      <c r="D433" s="39" t="str">
        <f t="shared" si="6"/>
        <v>C2935-2</v>
      </c>
      <c r="E433" s="21" t="s">
        <v>320</v>
      </c>
    </row>
    <row r="434" spans="1:5" x14ac:dyDescent="0.3">
      <c r="A434" s="21" t="s">
        <v>791</v>
      </c>
      <c r="B434" s="21">
        <v>1</v>
      </c>
      <c r="C434" s="39" t="str">
        <f>VLOOKUP(A434,'COMP-VS-BOM'!$A$2:$C$1625,3,0)</f>
        <v>CAP CER 10000PF 16V 0603</v>
      </c>
      <c r="D434" s="39" t="str">
        <f t="shared" si="6"/>
        <v>C2936-1</v>
      </c>
      <c r="E434" s="21" t="s">
        <v>778</v>
      </c>
    </row>
    <row r="435" spans="1:5" x14ac:dyDescent="0.3">
      <c r="A435" s="21" t="s">
        <v>791</v>
      </c>
      <c r="B435" s="21">
        <v>2</v>
      </c>
      <c r="C435" s="39" t="str">
        <f>VLOOKUP(A435,'COMP-VS-BOM'!$A$2:$C$1625,3,0)</f>
        <v>CAP CER 10000PF 16V 0603</v>
      </c>
      <c r="D435" s="39" t="str">
        <f t="shared" si="6"/>
        <v>C2936-2</v>
      </c>
      <c r="E435" s="21" t="s">
        <v>320</v>
      </c>
    </row>
    <row r="436" spans="1:5" x14ac:dyDescent="0.3">
      <c r="A436" s="21" t="s">
        <v>792</v>
      </c>
      <c r="B436" s="21">
        <v>1</v>
      </c>
      <c r="C436" s="39" t="str">
        <f>VLOOKUP(A436,'COMP-VS-BOM'!$A$2:$C$1625,3,0)</f>
        <v>2.2µF 16V Ceramic Capacitor X6S 0402 (1005 Metric) 0.039" L x 0.020" W (1.00mm x 0.50mm)</v>
      </c>
      <c r="D436" s="39" t="str">
        <f t="shared" si="6"/>
        <v>C2937-1</v>
      </c>
      <c r="E436" s="21" t="s">
        <v>778</v>
      </c>
    </row>
    <row r="437" spans="1:5" x14ac:dyDescent="0.3">
      <c r="A437" s="21" t="s">
        <v>792</v>
      </c>
      <c r="B437" s="21">
        <v>2</v>
      </c>
      <c r="C437" s="39" t="str">
        <f>VLOOKUP(A437,'COMP-VS-BOM'!$A$2:$C$1625,3,0)</f>
        <v>2.2µF 16V Ceramic Capacitor X6S 0402 (1005 Metric) 0.039" L x 0.020" W (1.00mm x 0.50mm)</v>
      </c>
      <c r="D437" s="39" t="str">
        <f t="shared" si="6"/>
        <v>C2937-2</v>
      </c>
      <c r="E437" s="21" t="s">
        <v>320</v>
      </c>
    </row>
    <row r="438" spans="1:5" x14ac:dyDescent="0.3">
      <c r="A438" s="21" t="s">
        <v>793</v>
      </c>
      <c r="B438" s="21">
        <v>1</v>
      </c>
      <c r="C438" s="39" t="str">
        <f>VLOOKUP(A438,'COMP-VS-BOM'!$A$2:$C$1625,3,0)</f>
        <v>CAP CER 10UF 16V X6S 0603</v>
      </c>
      <c r="D438" s="39" t="str">
        <f t="shared" si="6"/>
        <v>C2938-1</v>
      </c>
      <c r="E438" s="21" t="s">
        <v>778</v>
      </c>
    </row>
    <row r="439" spans="1:5" x14ac:dyDescent="0.3">
      <c r="A439" s="21" t="s">
        <v>793</v>
      </c>
      <c r="B439" s="21">
        <v>2</v>
      </c>
      <c r="C439" s="39" t="str">
        <f>VLOOKUP(A439,'COMP-VS-BOM'!$A$2:$C$1625,3,0)</f>
        <v>CAP CER 10UF 16V X6S 0603</v>
      </c>
      <c r="D439" s="39" t="str">
        <f t="shared" si="6"/>
        <v>C2938-2</v>
      </c>
      <c r="E439" s="21" t="s">
        <v>320</v>
      </c>
    </row>
    <row r="440" spans="1:5" x14ac:dyDescent="0.3">
      <c r="A440" s="21" t="s">
        <v>794</v>
      </c>
      <c r="B440" s="21">
        <v>1</v>
      </c>
      <c r="C440" s="39" t="str">
        <f>VLOOKUP(A440,'COMP-VS-BOM'!$A$2:$C$1625,3,0)</f>
        <v>CAP CER 10UF 16V X6S 0603</v>
      </c>
      <c r="D440" s="39" t="str">
        <f t="shared" si="6"/>
        <v>C3000-1</v>
      </c>
      <c r="E440" s="21" t="s">
        <v>795</v>
      </c>
    </row>
    <row r="441" spans="1:5" x14ac:dyDescent="0.3">
      <c r="A441" s="21" t="s">
        <v>794</v>
      </c>
      <c r="B441" s="21">
        <v>2</v>
      </c>
      <c r="C441" s="39" t="str">
        <f>VLOOKUP(A441,'COMP-VS-BOM'!$A$2:$C$1625,3,0)</f>
        <v>CAP CER 10UF 16V X6S 0603</v>
      </c>
      <c r="D441" s="39" t="str">
        <f t="shared" si="6"/>
        <v>C3000-2</v>
      </c>
      <c r="E441" s="21" t="s">
        <v>320</v>
      </c>
    </row>
    <row r="442" spans="1:5" x14ac:dyDescent="0.3">
      <c r="A442" s="21" t="s">
        <v>796</v>
      </c>
      <c r="B442" s="21">
        <v>1</v>
      </c>
      <c r="C442" s="39" t="str">
        <f>VLOOKUP(A442,'COMP-VS-BOM'!$A$2:$C$1625,3,0)</f>
        <v>2.2µF 16V Ceramic Capacitor X6S 0402 (1005 Metric) 0.039" L x 0.020" W (1.00mm x 0.50mm)</v>
      </c>
      <c r="D442" s="39" t="str">
        <f t="shared" si="6"/>
        <v>C3001-1</v>
      </c>
      <c r="E442" s="21" t="s">
        <v>795</v>
      </c>
    </row>
    <row r="443" spans="1:5" x14ac:dyDescent="0.3">
      <c r="A443" s="21" t="s">
        <v>796</v>
      </c>
      <c r="B443" s="21">
        <v>2</v>
      </c>
      <c r="C443" s="39" t="str">
        <f>VLOOKUP(A443,'COMP-VS-BOM'!$A$2:$C$1625,3,0)</f>
        <v>2.2µF 16V Ceramic Capacitor X6S 0402 (1005 Metric) 0.039" L x 0.020" W (1.00mm x 0.50mm)</v>
      </c>
      <c r="D443" s="39" t="str">
        <f t="shared" si="6"/>
        <v>C3001-2</v>
      </c>
      <c r="E443" s="21" t="s">
        <v>320</v>
      </c>
    </row>
    <row r="444" spans="1:5" x14ac:dyDescent="0.3">
      <c r="A444" s="21" t="s">
        <v>797</v>
      </c>
      <c r="B444" s="21">
        <v>1</v>
      </c>
      <c r="C444" s="39" t="str">
        <f>VLOOKUP(A444,'COMP-VS-BOM'!$A$2:$C$1625,3,0)</f>
        <v>CAP CER 10000PF 16V 0603</v>
      </c>
      <c r="D444" s="39" t="str">
        <f t="shared" si="6"/>
        <v>C3002-1</v>
      </c>
      <c r="E444" s="21" t="s">
        <v>795</v>
      </c>
    </row>
    <row r="445" spans="1:5" x14ac:dyDescent="0.3">
      <c r="A445" s="21" t="s">
        <v>797</v>
      </c>
      <c r="B445" s="21">
        <v>2</v>
      </c>
      <c r="C445" s="39" t="str">
        <f>VLOOKUP(A445,'COMP-VS-BOM'!$A$2:$C$1625,3,0)</f>
        <v>CAP CER 10000PF 16V 0603</v>
      </c>
      <c r="D445" s="39" t="str">
        <f t="shared" si="6"/>
        <v>C3002-2</v>
      </c>
      <c r="E445" s="21" t="s">
        <v>320</v>
      </c>
    </row>
    <row r="446" spans="1:5" x14ac:dyDescent="0.3">
      <c r="A446" s="21" t="s">
        <v>798</v>
      </c>
      <c r="B446" s="21">
        <v>1</v>
      </c>
      <c r="C446" s="39" t="str">
        <f>VLOOKUP(A446,'COMP-VS-BOM'!$A$2:$C$1625,3,0)</f>
        <v>CAP CER 33PF 50V X7R 0402</v>
      </c>
      <c r="D446" s="39" t="str">
        <f t="shared" si="6"/>
        <v>C3003-1</v>
      </c>
      <c r="E446" s="21" t="s">
        <v>795</v>
      </c>
    </row>
    <row r="447" spans="1:5" x14ac:dyDescent="0.3">
      <c r="A447" s="21" t="s">
        <v>798</v>
      </c>
      <c r="B447" s="21">
        <v>2</v>
      </c>
      <c r="C447" s="39" t="str">
        <f>VLOOKUP(A447,'COMP-VS-BOM'!$A$2:$C$1625,3,0)</f>
        <v>CAP CER 33PF 50V X7R 0402</v>
      </c>
      <c r="D447" s="39" t="str">
        <f t="shared" si="6"/>
        <v>C3003-2</v>
      </c>
      <c r="E447" s="21" t="s">
        <v>320</v>
      </c>
    </row>
    <row r="448" spans="1:5" x14ac:dyDescent="0.3">
      <c r="A448" s="21" t="s">
        <v>799</v>
      </c>
      <c r="B448" s="21">
        <v>1</v>
      </c>
      <c r="C448" s="39" t="str">
        <f>VLOOKUP(A448,'COMP-VS-BOM'!$A$2:$C$1625,3,0)</f>
        <v>CAP CER 33PF 50V X7R 0402</v>
      </c>
      <c r="D448" s="39" t="str">
        <f t="shared" si="6"/>
        <v>C3004-1</v>
      </c>
      <c r="E448" s="21" t="s">
        <v>800</v>
      </c>
    </row>
    <row r="449" spans="1:5" x14ac:dyDescent="0.3">
      <c r="A449" s="21" t="s">
        <v>799</v>
      </c>
      <c r="B449" s="21">
        <v>2</v>
      </c>
      <c r="C449" s="39" t="str">
        <f>VLOOKUP(A449,'COMP-VS-BOM'!$A$2:$C$1625,3,0)</f>
        <v>CAP CER 33PF 50V X7R 0402</v>
      </c>
      <c r="D449" s="39" t="str">
        <f t="shared" si="6"/>
        <v>C3004-2</v>
      </c>
      <c r="E449" s="21" t="s">
        <v>320</v>
      </c>
    </row>
    <row r="450" spans="1:5" x14ac:dyDescent="0.3">
      <c r="A450" s="21" t="s">
        <v>801</v>
      </c>
      <c r="B450" s="21">
        <v>1</v>
      </c>
      <c r="C450" s="39" t="str">
        <f>VLOOKUP(A450,'COMP-VS-BOM'!$A$2:$C$1625,3,0)</f>
        <v>CAP CER 10000PF 16V 0603</v>
      </c>
      <c r="D450" s="39" t="str">
        <f t="shared" si="6"/>
        <v>C3005-1</v>
      </c>
      <c r="E450" s="21" t="s">
        <v>800</v>
      </c>
    </row>
    <row r="451" spans="1:5" x14ac:dyDescent="0.3">
      <c r="A451" s="21" t="s">
        <v>801</v>
      </c>
      <c r="B451" s="21">
        <v>2</v>
      </c>
      <c r="C451" s="39" t="str">
        <f>VLOOKUP(A451,'COMP-VS-BOM'!$A$2:$C$1625,3,0)</f>
        <v>CAP CER 10000PF 16V 0603</v>
      </c>
      <c r="D451" s="39" t="str">
        <f t="shared" si="6"/>
        <v>C3005-2</v>
      </c>
      <c r="E451" s="21" t="s">
        <v>320</v>
      </c>
    </row>
    <row r="452" spans="1:5" x14ac:dyDescent="0.3">
      <c r="A452" s="21" t="s">
        <v>802</v>
      </c>
      <c r="B452" s="21">
        <v>1</v>
      </c>
      <c r="C452" s="39" t="str">
        <f>VLOOKUP(A452,'COMP-VS-BOM'!$A$2:$C$1625,3,0)</f>
        <v>2.2µF 16V Ceramic Capacitor X6S 0402 (1005 Metric) 0.039" L x 0.020" W (1.00mm x 0.50mm)</v>
      </c>
      <c r="D452" s="39" t="str">
        <f t="shared" ref="D452:D515" si="7">CONCATENATE(A452,"-",B452)</f>
        <v>C3006-1</v>
      </c>
      <c r="E452" s="21" t="s">
        <v>800</v>
      </c>
    </row>
    <row r="453" spans="1:5" x14ac:dyDescent="0.3">
      <c r="A453" s="21" t="s">
        <v>802</v>
      </c>
      <c r="B453" s="21">
        <v>2</v>
      </c>
      <c r="C453" s="39" t="str">
        <f>VLOOKUP(A453,'COMP-VS-BOM'!$A$2:$C$1625,3,0)</f>
        <v>2.2µF 16V Ceramic Capacitor X6S 0402 (1005 Metric) 0.039" L x 0.020" W (1.00mm x 0.50mm)</v>
      </c>
      <c r="D453" s="39" t="str">
        <f t="shared" si="7"/>
        <v>C3006-2</v>
      </c>
      <c r="E453" s="21" t="s">
        <v>320</v>
      </c>
    </row>
    <row r="454" spans="1:5" x14ac:dyDescent="0.3">
      <c r="A454" s="21" t="s">
        <v>803</v>
      </c>
      <c r="B454" s="21">
        <v>1</v>
      </c>
      <c r="C454" s="39" t="str">
        <f>VLOOKUP(A454,'COMP-VS-BOM'!$A$2:$C$1625,3,0)</f>
        <v>CAP CER 10UF 16V X6S 0603</v>
      </c>
      <c r="D454" s="39" t="str">
        <f t="shared" si="7"/>
        <v>C3007-1</v>
      </c>
      <c r="E454" s="21" t="s">
        <v>800</v>
      </c>
    </row>
    <row r="455" spans="1:5" x14ac:dyDescent="0.3">
      <c r="A455" s="21" t="s">
        <v>803</v>
      </c>
      <c r="B455" s="21">
        <v>2</v>
      </c>
      <c r="C455" s="39" t="str">
        <f>VLOOKUP(A455,'COMP-VS-BOM'!$A$2:$C$1625,3,0)</f>
        <v>CAP CER 10UF 16V X6S 0603</v>
      </c>
      <c r="D455" s="39" t="str">
        <f t="shared" si="7"/>
        <v>C3007-2</v>
      </c>
      <c r="E455" s="21" t="s">
        <v>320</v>
      </c>
    </row>
    <row r="456" spans="1:5" x14ac:dyDescent="0.3">
      <c r="A456" s="21" t="s">
        <v>804</v>
      </c>
      <c r="B456" s="21">
        <v>1</v>
      </c>
      <c r="C456" s="39" t="str">
        <f>VLOOKUP(A456,'COMP-VS-BOM'!$A$2:$C$1625,3,0)</f>
        <v>Multilayer Ceramic Capacitors MLCC - SMD/SMT 25V 100pF X7R 0402 5% Tol</v>
      </c>
      <c r="D456" s="39" t="str">
        <f t="shared" si="7"/>
        <v>C3010-1</v>
      </c>
      <c r="E456" s="21" t="s">
        <v>805</v>
      </c>
    </row>
    <row r="457" spans="1:5" x14ac:dyDescent="0.3">
      <c r="A457" s="21" t="s">
        <v>804</v>
      </c>
      <c r="B457" s="21">
        <v>2</v>
      </c>
      <c r="C457" s="39" t="str">
        <f>VLOOKUP(A457,'COMP-VS-BOM'!$A$2:$C$1625,3,0)</f>
        <v>Multilayer Ceramic Capacitors MLCC - SMD/SMT 25V 100pF X7R 0402 5% Tol</v>
      </c>
      <c r="D457" s="39" t="str">
        <f t="shared" si="7"/>
        <v>C3010-2</v>
      </c>
      <c r="E457" s="21" t="s">
        <v>806</v>
      </c>
    </row>
    <row r="458" spans="1:5" x14ac:dyDescent="0.3">
      <c r="A458" s="21" t="s">
        <v>807</v>
      </c>
      <c r="B458" s="21">
        <v>1</v>
      </c>
      <c r="C458" s="39" t="str">
        <f>VLOOKUP(A458,'COMP-VS-BOM'!$A$2:$C$1625,3,0)</f>
        <v>CAP CER 10000PF 16V 0603</v>
      </c>
      <c r="D458" s="39" t="str">
        <f t="shared" si="7"/>
        <v>C3013-1</v>
      </c>
      <c r="E458" s="21" t="s">
        <v>806</v>
      </c>
    </row>
    <row r="459" spans="1:5" x14ac:dyDescent="0.3">
      <c r="A459" s="21" t="s">
        <v>807</v>
      </c>
      <c r="B459" s="21">
        <v>2</v>
      </c>
      <c r="C459" s="39" t="str">
        <f>VLOOKUP(A459,'COMP-VS-BOM'!$A$2:$C$1625,3,0)</f>
        <v>CAP CER 10000PF 16V 0603</v>
      </c>
      <c r="D459" s="39" t="str">
        <f t="shared" si="7"/>
        <v>C3013-2</v>
      </c>
      <c r="E459" s="21" t="s">
        <v>320</v>
      </c>
    </row>
    <row r="460" spans="1:5" x14ac:dyDescent="0.3">
      <c r="A460" s="21" t="s">
        <v>808</v>
      </c>
      <c r="B460" s="21">
        <v>1</v>
      </c>
      <c r="C460" s="39" t="str">
        <f>VLOOKUP(A460,'COMP-VS-BOM'!$A$2:$C$1625,3,0)</f>
        <v>CAP CER 10000PF 16V 0603</v>
      </c>
      <c r="D460" s="39" t="str">
        <f t="shared" si="7"/>
        <v>C3014-1</v>
      </c>
      <c r="E460" s="21" t="s">
        <v>809</v>
      </c>
    </row>
    <row r="461" spans="1:5" x14ac:dyDescent="0.3">
      <c r="A461" s="21" t="s">
        <v>808</v>
      </c>
      <c r="B461" s="21">
        <v>2</v>
      </c>
      <c r="C461" s="39" t="str">
        <f>VLOOKUP(A461,'COMP-VS-BOM'!$A$2:$C$1625,3,0)</f>
        <v>CAP CER 10000PF 16V 0603</v>
      </c>
      <c r="D461" s="39" t="str">
        <f t="shared" si="7"/>
        <v>C3014-2</v>
      </c>
      <c r="E461" s="21" t="s">
        <v>320</v>
      </c>
    </row>
    <row r="462" spans="1:5" x14ac:dyDescent="0.3">
      <c r="A462" s="21" t="s">
        <v>810</v>
      </c>
      <c r="B462" s="21">
        <v>1</v>
      </c>
      <c r="C462" s="39" t="str">
        <f>VLOOKUP(A462,'COMP-VS-BOM'!$A$2:$C$1625,3,0)</f>
        <v>CAP CER 33PF 50V X7R 0402</v>
      </c>
      <c r="D462" s="39" t="str">
        <f t="shared" si="7"/>
        <v>C3015-1</v>
      </c>
      <c r="E462" s="21" t="s">
        <v>800</v>
      </c>
    </row>
    <row r="463" spans="1:5" x14ac:dyDescent="0.3">
      <c r="A463" s="21" t="s">
        <v>810</v>
      </c>
      <c r="B463" s="21">
        <v>2</v>
      </c>
      <c r="C463" s="39" t="str">
        <f>VLOOKUP(A463,'COMP-VS-BOM'!$A$2:$C$1625,3,0)</f>
        <v>CAP CER 33PF 50V X7R 0402</v>
      </c>
      <c r="D463" s="39" t="str">
        <f t="shared" si="7"/>
        <v>C3015-2</v>
      </c>
      <c r="E463" s="21" t="s">
        <v>320</v>
      </c>
    </row>
    <row r="464" spans="1:5" x14ac:dyDescent="0.3">
      <c r="A464" s="21" t="s">
        <v>811</v>
      </c>
      <c r="B464" s="21">
        <v>1</v>
      </c>
      <c r="C464" s="39" t="str">
        <f>VLOOKUP(A464,'COMP-VS-BOM'!$A$2:$C$1625,3,0)</f>
        <v>CAP CER 10000PF 16V 0603</v>
      </c>
      <c r="D464" s="39" t="str">
        <f t="shared" si="7"/>
        <v>C3016-1</v>
      </c>
      <c r="E464" s="21" t="s">
        <v>800</v>
      </c>
    </row>
    <row r="465" spans="1:5" x14ac:dyDescent="0.3">
      <c r="A465" s="21" t="s">
        <v>811</v>
      </c>
      <c r="B465" s="21">
        <v>2</v>
      </c>
      <c r="C465" s="39" t="str">
        <f>VLOOKUP(A465,'COMP-VS-BOM'!$A$2:$C$1625,3,0)</f>
        <v>CAP CER 10000PF 16V 0603</v>
      </c>
      <c r="D465" s="39" t="str">
        <f t="shared" si="7"/>
        <v>C3016-2</v>
      </c>
      <c r="E465" s="21" t="s">
        <v>320</v>
      </c>
    </row>
    <row r="466" spans="1:5" x14ac:dyDescent="0.3">
      <c r="A466" s="21" t="s">
        <v>812</v>
      </c>
      <c r="B466" s="21">
        <v>1</v>
      </c>
      <c r="C466" s="39" t="str">
        <f>VLOOKUP(A466,'COMP-VS-BOM'!$A$2:$C$1625,3,0)</f>
        <v>2.2µF 16V Ceramic Capacitor X6S 0402 (1005 Metric) 0.039" L x 0.020" W (1.00mm x 0.50mm)</v>
      </c>
      <c r="D466" s="39" t="str">
        <f t="shared" si="7"/>
        <v>C3017-1</v>
      </c>
      <c r="E466" s="21" t="s">
        <v>800</v>
      </c>
    </row>
    <row r="467" spans="1:5" x14ac:dyDescent="0.3">
      <c r="A467" s="21" t="s">
        <v>812</v>
      </c>
      <c r="B467" s="21">
        <v>2</v>
      </c>
      <c r="C467" s="39" t="str">
        <f>VLOOKUP(A467,'COMP-VS-BOM'!$A$2:$C$1625,3,0)</f>
        <v>2.2µF 16V Ceramic Capacitor X6S 0402 (1005 Metric) 0.039" L x 0.020" W (1.00mm x 0.50mm)</v>
      </c>
      <c r="D467" s="39" t="str">
        <f t="shared" si="7"/>
        <v>C3017-2</v>
      </c>
      <c r="E467" s="21" t="s">
        <v>320</v>
      </c>
    </row>
    <row r="468" spans="1:5" x14ac:dyDescent="0.3">
      <c r="A468" s="21" t="s">
        <v>813</v>
      </c>
      <c r="B468" s="21">
        <v>1</v>
      </c>
      <c r="C468" s="39" t="str">
        <f>VLOOKUP(A468,'COMP-VS-BOM'!$A$2:$C$1625,3,0)</f>
        <v>CAP CER 10UF 16V X6S 0603</v>
      </c>
      <c r="D468" s="39" t="str">
        <f t="shared" si="7"/>
        <v>C3018-1</v>
      </c>
      <c r="E468" s="21" t="s">
        <v>800</v>
      </c>
    </row>
    <row r="469" spans="1:5" x14ac:dyDescent="0.3">
      <c r="A469" s="21" t="s">
        <v>813</v>
      </c>
      <c r="B469" s="21">
        <v>2</v>
      </c>
      <c r="C469" s="39" t="str">
        <f>VLOOKUP(A469,'COMP-VS-BOM'!$A$2:$C$1625,3,0)</f>
        <v>CAP CER 10UF 16V X6S 0603</v>
      </c>
      <c r="D469" s="39" t="str">
        <f t="shared" si="7"/>
        <v>C3018-2</v>
      </c>
      <c r="E469" s="21" t="s">
        <v>320</v>
      </c>
    </row>
    <row r="470" spans="1:5" x14ac:dyDescent="0.3">
      <c r="A470" s="21" t="s">
        <v>814</v>
      </c>
      <c r="B470" s="21">
        <v>1</v>
      </c>
      <c r="C470" s="39" t="str">
        <f>VLOOKUP(A470,'COMP-VS-BOM'!$A$2:$C$1625,3,0)</f>
        <v>CAP CER 10UF 16V X6S 0603</v>
      </c>
      <c r="D470" s="39" t="str">
        <f t="shared" si="7"/>
        <v>C3019-1</v>
      </c>
      <c r="E470" s="21" t="s">
        <v>815</v>
      </c>
    </row>
    <row r="471" spans="1:5" x14ac:dyDescent="0.3">
      <c r="A471" s="21" t="s">
        <v>814</v>
      </c>
      <c r="B471" s="21">
        <v>2</v>
      </c>
      <c r="C471" s="39" t="str">
        <f>VLOOKUP(A471,'COMP-VS-BOM'!$A$2:$C$1625,3,0)</f>
        <v>CAP CER 10UF 16V X6S 0603</v>
      </c>
      <c r="D471" s="39" t="str">
        <f t="shared" si="7"/>
        <v>C3019-2</v>
      </c>
      <c r="E471" s="21" t="s">
        <v>320</v>
      </c>
    </row>
    <row r="472" spans="1:5" x14ac:dyDescent="0.3">
      <c r="A472" s="21" t="s">
        <v>816</v>
      </c>
      <c r="B472" s="21">
        <v>1</v>
      </c>
      <c r="C472" s="39" t="str">
        <f>VLOOKUP(A472,'COMP-VS-BOM'!$A$2:$C$1625,3,0)</f>
        <v>2.2µF 16V Ceramic Capacitor X6S 0402 (1005 Metric) 0.039" L x 0.020" W (1.00mm x 0.50mm)</v>
      </c>
      <c r="D472" s="39" t="str">
        <f t="shared" si="7"/>
        <v>C3020-1</v>
      </c>
      <c r="E472" s="21" t="s">
        <v>815</v>
      </c>
    </row>
    <row r="473" spans="1:5" x14ac:dyDescent="0.3">
      <c r="A473" s="21" t="s">
        <v>816</v>
      </c>
      <c r="B473" s="21">
        <v>2</v>
      </c>
      <c r="C473" s="39" t="str">
        <f>VLOOKUP(A473,'COMP-VS-BOM'!$A$2:$C$1625,3,0)</f>
        <v>2.2µF 16V Ceramic Capacitor X6S 0402 (1005 Metric) 0.039" L x 0.020" W (1.00mm x 0.50mm)</v>
      </c>
      <c r="D473" s="39" t="str">
        <f t="shared" si="7"/>
        <v>C3020-2</v>
      </c>
      <c r="E473" s="21" t="s">
        <v>320</v>
      </c>
    </row>
    <row r="474" spans="1:5" x14ac:dyDescent="0.3">
      <c r="A474" s="21" t="s">
        <v>817</v>
      </c>
      <c r="B474" s="21">
        <v>1</v>
      </c>
      <c r="C474" s="39" t="str">
        <f>VLOOKUP(A474,'COMP-VS-BOM'!$A$2:$C$1625,3,0)</f>
        <v>CAP CER 10000PF 16V 0603</v>
      </c>
      <c r="D474" s="39" t="str">
        <f t="shared" si="7"/>
        <v>C3021-1</v>
      </c>
      <c r="E474" s="21" t="s">
        <v>815</v>
      </c>
    </row>
    <row r="475" spans="1:5" x14ac:dyDescent="0.3">
      <c r="A475" s="21" t="s">
        <v>817</v>
      </c>
      <c r="B475" s="21">
        <v>2</v>
      </c>
      <c r="C475" s="39" t="str">
        <f>VLOOKUP(A475,'COMP-VS-BOM'!$A$2:$C$1625,3,0)</f>
        <v>CAP CER 10000PF 16V 0603</v>
      </c>
      <c r="D475" s="39" t="str">
        <f t="shared" si="7"/>
        <v>C3021-2</v>
      </c>
      <c r="E475" s="21" t="s">
        <v>320</v>
      </c>
    </row>
    <row r="476" spans="1:5" x14ac:dyDescent="0.3">
      <c r="A476" s="21" t="s">
        <v>818</v>
      </c>
      <c r="B476" s="21">
        <v>1</v>
      </c>
      <c r="C476" s="39" t="str">
        <f>VLOOKUP(A476,'COMP-VS-BOM'!$A$2:$C$1625,3,0)</f>
        <v>CAP CER 33PF 50V X7R 0402</v>
      </c>
      <c r="D476" s="39" t="str">
        <f t="shared" si="7"/>
        <v>C3022-1</v>
      </c>
      <c r="E476" s="21" t="s">
        <v>815</v>
      </c>
    </row>
    <row r="477" spans="1:5" x14ac:dyDescent="0.3">
      <c r="A477" s="21" t="s">
        <v>818</v>
      </c>
      <c r="B477" s="21">
        <v>2</v>
      </c>
      <c r="C477" s="39" t="str">
        <f>VLOOKUP(A477,'COMP-VS-BOM'!$A$2:$C$1625,3,0)</f>
        <v>CAP CER 33PF 50V X7R 0402</v>
      </c>
      <c r="D477" s="39" t="str">
        <f t="shared" si="7"/>
        <v>C3022-2</v>
      </c>
      <c r="E477" s="21" t="s">
        <v>320</v>
      </c>
    </row>
    <row r="478" spans="1:5" x14ac:dyDescent="0.3">
      <c r="A478" s="21" t="s">
        <v>819</v>
      </c>
      <c r="B478" s="21">
        <v>1</v>
      </c>
      <c r="C478" s="39" t="str">
        <f>VLOOKUP(A478,'COMP-VS-BOM'!$A$2:$C$1625,3,0)</f>
        <v>CAP CER 33PF 50V X7R 0402</v>
      </c>
      <c r="D478" s="39" t="str">
        <f t="shared" si="7"/>
        <v>C3023-1</v>
      </c>
      <c r="E478" s="21" t="s">
        <v>820</v>
      </c>
    </row>
    <row r="479" spans="1:5" x14ac:dyDescent="0.3">
      <c r="A479" s="21" t="s">
        <v>819</v>
      </c>
      <c r="B479" s="21">
        <v>2</v>
      </c>
      <c r="C479" s="39" t="str">
        <f>VLOOKUP(A479,'COMP-VS-BOM'!$A$2:$C$1625,3,0)</f>
        <v>CAP CER 33PF 50V X7R 0402</v>
      </c>
      <c r="D479" s="39" t="str">
        <f t="shared" si="7"/>
        <v>C3023-2</v>
      </c>
      <c r="E479" s="21" t="s">
        <v>320</v>
      </c>
    </row>
    <row r="480" spans="1:5" x14ac:dyDescent="0.3">
      <c r="A480" s="21" t="s">
        <v>821</v>
      </c>
      <c r="B480" s="21">
        <v>1</v>
      </c>
      <c r="C480" s="39" t="str">
        <f>VLOOKUP(A480,'COMP-VS-BOM'!$A$2:$C$1625,3,0)</f>
        <v>CAP CER 10000PF 16V 0603</v>
      </c>
      <c r="D480" s="39" t="str">
        <f t="shared" si="7"/>
        <v>C3024-1</v>
      </c>
      <c r="E480" s="21" t="s">
        <v>820</v>
      </c>
    </row>
    <row r="481" spans="1:5" x14ac:dyDescent="0.3">
      <c r="A481" s="21" t="s">
        <v>821</v>
      </c>
      <c r="B481" s="21">
        <v>2</v>
      </c>
      <c r="C481" s="39" t="str">
        <f>VLOOKUP(A481,'COMP-VS-BOM'!$A$2:$C$1625,3,0)</f>
        <v>CAP CER 10000PF 16V 0603</v>
      </c>
      <c r="D481" s="39" t="str">
        <f t="shared" si="7"/>
        <v>C3024-2</v>
      </c>
      <c r="E481" s="21" t="s">
        <v>320</v>
      </c>
    </row>
    <row r="482" spans="1:5" x14ac:dyDescent="0.3">
      <c r="A482" s="21" t="s">
        <v>822</v>
      </c>
      <c r="B482" s="21">
        <v>1</v>
      </c>
      <c r="C482" s="39" t="str">
        <f>VLOOKUP(A482,'COMP-VS-BOM'!$A$2:$C$1625,3,0)</f>
        <v>2.2µF 16V Ceramic Capacitor X6S 0402 (1005 Metric) 0.039" L x 0.020" W (1.00mm x 0.50mm)</v>
      </c>
      <c r="D482" s="39" t="str">
        <f t="shared" si="7"/>
        <v>C3025-1</v>
      </c>
      <c r="E482" s="21" t="s">
        <v>820</v>
      </c>
    </row>
    <row r="483" spans="1:5" x14ac:dyDescent="0.3">
      <c r="A483" s="21" t="s">
        <v>822</v>
      </c>
      <c r="B483" s="21">
        <v>2</v>
      </c>
      <c r="C483" s="39" t="str">
        <f>VLOOKUP(A483,'COMP-VS-BOM'!$A$2:$C$1625,3,0)</f>
        <v>2.2µF 16V Ceramic Capacitor X6S 0402 (1005 Metric) 0.039" L x 0.020" W (1.00mm x 0.50mm)</v>
      </c>
      <c r="D483" s="39" t="str">
        <f t="shared" si="7"/>
        <v>C3025-2</v>
      </c>
      <c r="E483" s="21" t="s">
        <v>320</v>
      </c>
    </row>
    <row r="484" spans="1:5" x14ac:dyDescent="0.3">
      <c r="A484" s="21" t="s">
        <v>823</v>
      </c>
      <c r="B484" s="21">
        <v>1</v>
      </c>
      <c r="C484" s="39" t="str">
        <f>VLOOKUP(A484,'COMP-VS-BOM'!$A$2:$C$1625,3,0)</f>
        <v>CAP CER 10UF 16V X6S 0603</v>
      </c>
      <c r="D484" s="39" t="str">
        <f t="shared" si="7"/>
        <v>C3026-1</v>
      </c>
      <c r="E484" s="21" t="s">
        <v>820</v>
      </c>
    </row>
    <row r="485" spans="1:5" x14ac:dyDescent="0.3">
      <c r="A485" s="21" t="s">
        <v>823</v>
      </c>
      <c r="B485" s="21">
        <v>2</v>
      </c>
      <c r="C485" s="39" t="str">
        <f>VLOOKUP(A485,'COMP-VS-BOM'!$A$2:$C$1625,3,0)</f>
        <v>CAP CER 10UF 16V X6S 0603</v>
      </c>
      <c r="D485" s="39" t="str">
        <f t="shared" si="7"/>
        <v>C3026-2</v>
      </c>
      <c r="E485" s="21" t="s">
        <v>320</v>
      </c>
    </row>
    <row r="486" spans="1:5" x14ac:dyDescent="0.3">
      <c r="A486" s="21" t="s">
        <v>824</v>
      </c>
      <c r="B486" s="21">
        <v>1</v>
      </c>
      <c r="C486" s="39" t="str">
        <f>VLOOKUP(A486,'COMP-VS-BOM'!$A$2:$C$1625,3,0)</f>
        <v>Multilayer Ceramic Capacitors MLCC - SMD/SMT 25V 100pF X7R 0402 5% Tol</v>
      </c>
      <c r="D486" s="39" t="str">
        <f t="shared" si="7"/>
        <v>C3030-1</v>
      </c>
      <c r="E486" s="21" t="s">
        <v>825</v>
      </c>
    </row>
    <row r="487" spans="1:5" x14ac:dyDescent="0.3">
      <c r="A487" s="21" t="s">
        <v>824</v>
      </c>
      <c r="B487" s="21">
        <v>2</v>
      </c>
      <c r="C487" s="39" t="str">
        <f>VLOOKUP(A487,'COMP-VS-BOM'!$A$2:$C$1625,3,0)</f>
        <v>Multilayer Ceramic Capacitors MLCC - SMD/SMT 25V 100pF X7R 0402 5% Tol</v>
      </c>
      <c r="D487" s="39" t="str">
        <f t="shared" si="7"/>
        <v>C3030-2</v>
      </c>
      <c r="E487" s="21" t="s">
        <v>826</v>
      </c>
    </row>
    <row r="488" spans="1:5" x14ac:dyDescent="0.3">
      <c r="A488" s="21" t="s">
        <v>827</v>
      </c>
      <c r="B488" s="21">
        <v>1</v>
      </c>
      <c r="C488" s="39" t="str">
        <f>VLOOKUP(A488,'COMP-VS-BOM'!$A$2:$C$1625,3,0)</f>
        <v>CAP CER 10000PF 16V 0603</v>
      </c>
      <c r="D488" s="39" t="str">
        <f t="shared" si="7"/>
        <v>C3032-1</v>
      </c>
      <c r="E488" s="21" t="s">
        <v>826</v>
      </c>
    </row>
    <row r="489" spans="1:5" x14ac:dyDescent="0.3">
      <c r="A489" s="21" t="s">
        <v>827</v>
      </c>
      <c r="B489" s="21">
        <v>2</v>
      </c>
      <c r="C489" s="39" t="str">
        <f>VLOOKUP(A489,'COMP-VS-BOM'!$A$2:$C$1625,3,0)</f>
        <v>CAP CER 10000PF 16V 0603</v>
      </c>
      <c r="D489" s="39" t="str">
        <f t="shared" si="7"/>
        <v>C3032-2</v>
      </c>
      <c r="E489" s="21" t="s">
        <v>320</v>
      </c>
    </row>
    <row r="490" spans="1:5" x14ac:dyDescent="0.3">
      <c r="A490" s="21" t="s">
        <v>828</v>
      </c>
      <c r="B490" s="21">
        <v>1</v>
      </c>
      <c r="C490" s="39" t="str">
        <f>VLOOKUP(A490,'COMP-VS-BOM'!$A$2:$C$1625,3,0)</f>
        <v>CAP CER 10000PF 16V 0603</v>
      </c>
      <c r="D490" s="39" t="str">
        <f t="shared" si="7"/>
        <v>C3033-1</v>
      </c>
      <c r="E490" s="21" t="s">
        <v>829</v>
      </c>
    </row>
    <row r="491" spans="1:5" x14ac:dyDescent="0.3">
      <c r="A491" s="21" t="s">
        <v>828</v>
      </c>
      <c r="B491" s="21">
        <v>2</v>
      </c>
      <c r="C491" s="39" t="str">
        <f>VLOOKUP(A491,'COMP-VS-BOM'!$A$2:$C$1625,3,0)</f>
        <v>CAP CER 10000PF 16V 0603</v>
      </c>
      <c r="D491" s="39" t="str">
        <f t="shared" si="7"/>
        <v>C3033-2</v>
      </c>
      <c r="E491" s="21" t="s">
        <v>320</v>
      </c>
    </row>
    <row r="492" spans="1:5" x14ac:dyDescent="0.3">
      <c r="A492" s="21" t="s">
        <v>830</v>
      </c>
      <c r="B492" s="21">
        <v>1</v>
      </c>
      <c r="C492" s="39" t="str">
        <f>VLOOKUP(A492,'COMP-VS-BOM'!$A$2:$C$1625,3,0)</f>
        <v>CAP CER 33PF 50V X7R 0402</v>
      </c>
      <c r="D492" s="39" t="str">
        <f t="shared" si="7"/>
        <v>C3035-1</v>
      </c>
      <c r="E492" s="21" t="s">
        <v>820</v>
      </c>
    </row>
    <row r="493" spans="1:5" x14ac:dyDescent="0.3">
      <c r="A493" s="21" t="s">
        <v>830</v>
      </c>
      <c r="B493" s="21">
        <v>2</v>
      </c>
      <c r="C493" s="39" t="str">
        <f>VLOOKUP(A493,'COMP-VS-BOM'!$A$2:$C$1625,3,0)</f>
        <v>CAP CER 33PF 50V X7R 0402</v>
      </c>
      <c r="D493" s="39" t="str">
        <f t="shared" si="7"/>
        <v>C3035-2</v>
      </c>
      <c r="E493" s="21" t="s">
        <v>320</v>
      </c>
    </row>
    <row r="494" spans="1:5" x14ac:dyDescent="0.3">
      <c r="A494" s="21" t="s">
        <v>831</v>
      </c>
      <c r="B494" s="21">
        <v>1</v>
      </c>
      <c r="C494" s="39" t="str">
        <f>VLOOKUP(A494,'COMP-VS-BOM'!$A$2:$C$1625,3,0)</f>
        <v>CAP CER 10000PF 16V 0603</v>
      </c>
      <c r="D494" s="39" t="str">
        <f t="shared" si="7"/>
        <v>C3036-1</v>
      </c>
      <c r="E494" s="21" t="s">
        <v>820</v>
      </c>
    </row>
    <row r="495" spans="1:5" x14ac:dyDescent="0.3">
      <c r="A495" s="21" t="s">
        <v>831</v>
      </c>
      <c r="B495" s="21">
        <v>2</v>
      </c>
      <c r="C495" s="39" t="str">
        <f>VLOOKUP(A495,'COMP-VS-BOM'!$A$2:$C$1625,3,0)</f>
        <v>CAP CER 10000PF 16V 0603</v>
      </c>
      <c r="D495" s="39" t="str">
        <f t="shared" si="7"/>
        <v>C3036-2</v>
      </c>
      <c r="E495" s="21" t="s">
        <v>320</v>
      </c>
    </row>
    <row r="496" spans="1:5" x14ac:dyDescent="0.3">
      <c r="A496" s="21" t="s">
        <v>832</v>
      </c>
      <c r="B496" s="21">
        <v>1</v>
      </c>
      <c r="C496" s="39" t="str">
        <f>VLOOKUP(A496,'COMP-VS-BOM'!$A$2:$C$1625,3,0)</f>
        <v>2.2µF 16V Ceramic Capacitor X6S 0402 (1005 Metric) 0.039" L x 0.020" W (1.00mm x 0.50mm)</v>
      </c>
      <c r="D496" s="39" t="str">
        <f t="shared" si="7"/>
        <v>C3037-1</v>
      </c>
      <c r="E496" s="21" t="s">
        <v>820</v>
      </c>
    </row>
    <row r="497" spans="1:5" x14ac:dyDescent="0.3">
      <c r="A497" s="21" t="s">
        <v>832</v>
      </c>
      <c r="B497" s="21">
        <v>2</v>
      </c>
      <c r="C497" s="39" t="str">
        <f>VLOOKUP(A497,'COMP-VS-BOM'!$A$2:$C$1625,3,0)</f>
        <v>2.2µF 16V Ceramic Capacitor X6S 0402 (1005 Metric) 0.039" L x 0.020" W (1.00mm x 0.50mm)</v>
      </c>
      <c r="D497" s="39" t="str">
        <f t="shared" si="7"/>
        <v>C3037-2</v>
      </c>
      <c r="E497" s="21" t="s">
        <v>320</v>
      </c>
    </row>
    <row r="498" spans="1:5" x14ac:dyDescent="0.3">
      <c r="A498" s="21" t="s">
        <v>833</v>
      </c>
      <c r="B498" s="21">
        <v>1</v>
      </c>
      <c r="C498" s="39" t="str">
        <f>VLOOKUP(A498,'COMP-VS-BOM'!$A$2:$C$1625,3,0)</f>
        <v>CAP CER 10UF 16V X6S 0603</v>
      </c>
      <c r="D498" s="39" t="str">
        <f t="shared" si="7"/>
        <v>C3038-1</v>
      </c>
      <c r="E498" s="21" t="s">
        <v>820</v>
      </c>
    </row>
    <row r="499" spans="1:5" x14ac:dyDescent="0.3">
      <c r="A499" s="21" t="s">
        <v>833</v>
      </c>
      <c r="B499" s="21">
        <v>2</v>
      </c>
      <c r="C499" s="39" t="str">
        <f>VLOOKUP(A499,'COMP-VS-BOM'!$A$2:$C$1625,3,0)</f>
        <v>CAP CER 10UF 16V X6S 0603</v>
      </c>
      <c r="D499" s="39" t="str">
        <f t="shared" si="7"/>
        <v>C3038-2</v>
      </c>
      <c r="E499" s="21" t="s">
        <v>320</v>
      </c>
    </row>
    <row r="500" spans="1:5" x14ac:dyDescent="0.3">
      <c r="A500" s="21" t="s">
        <v>834</v>
      </c>
      <c r="B500" s="21">
        <v>1</v>
      </c>
      <c r="C500" s="39" t="str">
        <f>VLOOKUP(A500,'COMP-VS-BOM'!$A$2:$C$1625,3,0)</f>
        <v>CAP CER 10000PF 16V 0603</v>
      </c>
      <c r="D500" s="39" t="str">
        <f t="shared" si="7"/>
        <v>C3109-1</v>
      </c>
      <c r="E500" s="21" t="s">
        <v>835</v>
      </c>
    </row>
    <row r="501" spans="1:5" x14ac:dyDescent="0.3">
      <c r="A501" s="21" t="s">
        <v>834</v>
      </c>
      <c r="B501" s="21">
        <v>2</v>
      </c>
      <c r="C501" s="39" t="str">
        <f>VLOOKUP(A501,'COMP-VS-BOM'!$A$2:$C$1625,3,0)</f>
        <v>CAP CER 10000PF 16V 0603</v>
      </c>
      <c r="D501" s="39" t="str">
        <f t="shared" si="7"/>
        <v>C3109-2</v>
      </c>
      <c r="E501" s="21" t="s">
        <v>320</v>
      </c>
    </row>
    <row r="502" spans="1:5" x14ac:dyDescent="0.3">
      <c r="A502" s="21" t="s">
        <v>836</v>
      </c>
      <c r="B502" s="21">
        <v>1</v>
      </c>
      <c r="C502" s="39" t="str">
        <f>VLOOKUP(A502,'COMP-VS-BOM'!$A$2:$C$1625,3,0)</f>
        <v>CAP CER 100PF 16V X7R 0201</v>
      </c>
      <c r="D502" s="39" t="str">
        <f t="shared" si="7"/>
        <v>C3112-1</v>
      </c>
      <c r="E502" s="21" t="s">
        <v>837</v>
      </c>
    </row>
    <row r="503" spans="1:5" x14ac:dyDescent="0.3">
      <c r="A503" s="21" t="s">
        <v>836</v>
      </c>
      <c r="B503" s="21">
        <v>2</v>
      </c>
      <c r="C503" s="39" t="str">
        <f>VLOOKUP(A503,'COMP-VS-BOM'!$A$2:$C$1625,3,0)</f>
        <v>CAP CER 100PF 16V X7R 0201</v>
      </c>
      <c r="D503" s="39" t="str">
        <f t="shared" si="7"/>
        <v>C3112-2</v>
      </c>
      <c r="E503" s="21" t="s">
        <v>838</v>
      </c>
    </row>
    <row r="504" spans="1:5" x14ac:dyDescent="0.3">
      <c r="A504" s="21" t="s">
        <v>839</v>
      </c>
      <c r="B504" s="21">
        <v>1</v>
      </c>
      <c r="C504" s="39" t="str">
        <f>VLOOKUP(A504,'COMP-VS-BOM'!$A$2:$C$1625,3,0)</f>
        <v>CAP CER 10000PF 16V 0603</v>
      </c>
      <c r="D504" s="39" t="str">
        <f t="shared" si="7"/>
        <v>C3115-1</v>
      </c>
      <c r="E504" s="21" t="s">
        <v>840</v>
      </c>
    </row>
    <row r="505" spans="1:5" x14ac:dyDescent="0.3">
      <c r="A505" s="21" t="s">
        <v>839</v>
      </c>
      <c r="B505" s="21">
        <v>2</v>
      </c>
      <c r="C505" s="39" t="str">
        <f>VLOOKUP(A505,'COMP-VS-BOM'!$A$2:$C$1625,3,0)</f>
        <v>CAP CER 10000PF 16V 0603</v>
      </c>
      <c r="D505" s="39" t="str">
        <f t="shared" si="7"/>
        <v>C3115-2</v>
      </c>
      <c r="E505" s="21" t="s">
        <v>320</v>
      </c>
    </row>
    <row r="506" spans="1:5" x14ac:dyDescent="0.3">
      <c r="A506" s="21" t="s">
        <v>841</v>
      </c>
      <c r="B506" s="21">
        <v>1</v>
      </c>
      <c r="C506" s="39" t="str">
        <f>VLOOKUP(A506,'COMP-VS-BOM'!$A$2:$C$1625,3,0)</f>
        <v>CAP CER 33PF 50V X7R 0402</v>
      </c>
      <c r="D506" s="39" t="str">
        <f t="shared" si="7"/>
        <v>C3201-1</v>
      </c>
      <c r="E506" s="21" t="s">
        <v>842</v>
      </c>
    </row>
    <row r="507" spans="1:5" x14ac:dyDescent="0.3">
      <c r="A507" s="21" t="s">
        <v>841</v>
      </c>
      <c r="B507" s="21">
        <v>2</v>
      </c>
      <c r="C507" s="39" t="str">
        <f>VLOOKUP(A507,'COMP-VS-BOM'!$A$2:$C$1625,3,0)</f>
        <v>CAP CER 33PF 50V X7R 0402</v>
      </c>
      <c r="D507" s="39" t="str">
        <f t="shared" si="7"/>
        <v>C3201-2</v>
      </c>
      <c r="E507" s="21" t="s">
        <v>320</v>
      </c>
    </row>
    <row r="508" spans="1:5" x14ac:dyDescent="0.3">
      <c r="A508" s="21" t="s">
        <v>843</v>
      </c>
      <c r="B508" s="21">
        <v>1</v>
      </c>
      <c r="C508" s="39" t="str">
        <f>VLOOKUP(A508,'COMP-VS-BOM'!$A$2:$C$1625,3,0)</f>
        <v>CAP CER 33PF 50V X7R 0402</v>
      </c>
      <c r="D508" s="39" t="str">
        <f t="shared" si="7"/>
        <v>C3203-1</v>
      </c>
      <c r="E508" s="21" t="s">
        <v>844</v>
      </c>
    </row>
    <row r="509" spans="1:5" x14ac:dyDescent="0.3">
      <c r="A509" s="21" t="s">
        <v>843</v>
      </c>
      <c r="B509" s="21">
        <v>2</v>
      </c>
      <c r="C509" s="39" t="str">
        <f>VLOOKUP(A509,'COMP-VS-BOM'!$A$2:$C$1625,3,0)</f>
        <v>CAP CER 33PF 50V X7R 0402</v>
      </c>
      <c r="D509" s="39" t="str">
        <f t="shared" si="7"/>
        <v>C3203-2</v>
      </c>
      <c r="E509" s="21" t="s">
        <v>320</v>
      </c>
    </row>
    <row r="510" spans="1:5" x14ac:dyDescent="0.3">
      <c r="A510" s="21" t="s">
        <v>845</v>
      </c>
      <c r="B510" s="21">
        <v>1</v>
      </c>
      <c r="C510" s="39" t="str">
        <f>VLOOKUP(A510,'COMP-VS-BOM'!$A$2:$C$1625,3,0)</f>
        <v>CAP CER 33PF 50V X7R 0402</v>
      </c>
      <c r="D510" s="39" t="str">
        <f t="shared" si="7"/>
        <v>C3206-1</v>
      </c>
      <c r="E510" s="21" t="s">
        <v>846</v>
      </c>
    </row>
    <row r="511" spans="1:5" x14ac:dyDescent="0.3">
      <c r="A511" s="21" t="s">
        <v>845</v>
      </c>
      <c r="B511" s="21">
        <v>2</v>
      </c>
      <c r="C511" s="39" t="str">
        <f>VLOOKUP(A511,'COMP-VS-BOM'!$A$2:$C$1625,3,0)</f>
        <v>CAP CER 33PF 50V X7R 0402</v>
      </c>
      <c r="D511" s="39" t="str">
        <f t="shared" si="7"/>
        <v>C3206-2</v>
      </c>
      <c r="E511" s="21" t="s">
        <v>320</v>
      </c>
    </row>
    <row r="512" spans="1:5" x14ac:dyDescent="0.3">
      <c r="A512" s="21" t="s">
        <v>847</v>
      </c>
      <c r="B512" s="21">
        <v>1</v>
      </c>
      <c r="C512" s="39" t="str">
        <f>VLOOKUP(A512,'COMP-VS-BOM'!$A$2:$C$1625,3,0)</f>
        <v>CAP CER 33PF 50V X7R 0402</v>
      </c>
      <c r="D512" s="39" t="str">
        <f t="shared" si="7"/>
        <v>C3208-1</v>
      </c>
      <c r="E512" s="21" t="s">
        <v>848</v>
      </c>
    </row>
    <row r="513" spans="1:5" x14ac:dyDescent="0.3">
      <c r="A513" s="21" t="s">
        <v>847</v>
      </c>
      <c r="B513" s="21">
        <v>2</v>
      </c>
      <c r="C513" s="39" t="str">
        <f>VLOOKUP(A513,'COMP-VS-BOM'!$A$2:$C$1625,3,0)</f>
        <v>CAP CER 33PF 50V X7R 0402</v>
      </c>
      <c r="D513" s="39" t="str">
        <f t="shared" si="7"/>
        <v>C3208-2</v>
      </c>
      <c r="E513" s="21" t="s">
        <v>320</v>
      </c>
    </row>
    <row r="514" spans="1:5" x14ac:dyDescent="0.3">
      <c r="A514" s="21" t="s">
        <v>849</v>
      </c>
      <c r="B514" s="21">
        <v>1</v>
      </c>
      <c r="C514" s="39" t="str">
        <f>VLOOKUP(A514,'COMP-VS-BOM'!$A$2:$C$1625,3,0)</f>
        <v>CAP CER 33PF 50V X7R 0402</v>
      </c>
      <c r="D514" s="39" t="str">
        <f t="shared" si="7"/>
        <v>C3209-1</v>
      </c>
      <c r="E514" s="21" t="s">
        <v>850</v>
      </c>
    </row>
    <row r="515" spans="1:5" x14ac:dyDescent="0.3">
      <c r="A515" s="21" t="s">
        <v>849</v>
      </c>
      <c r="B515" s="21">
        <v>2</v>
      </c>
      <c r="C515" s="39" t="str">
        <f>VLOOKUP(A515,'COMP-VS-BOM'!$A$2:$C$1625,3,0)</f>
        <v>CAP CER 33PF 50V X7R 0402</v>
      </c>
      <c r="D515" s="39" t="str">
        <f t="shared" si="7"/>
        <v>C3209-2</v>
      </c>
      <c r="E515" s="21" t="s">
        <v>320</v>
      </c>
    </row>
    <row r="516" spans="1:5" x14ac:dyDescent="0.3">
      <c r="A516" s="21" t="s">
        <v>851</v>
      </c>
      <c r="B516" s="21">
        <v>1</v>
      </c>
      <c r="C516" s="39" t="str">
        <f>VLOOKUP(A516,'COMP-VS-BOM'!$A$2:$C$1625,3,0)</f>
        <v>CAP CER 33PF 50V X7R 0402</v>
      </c>
      <c r="D516" s="39" t="str">
        <f t="shared" ref="D516:D579" si="8">CONCATENATE(A516,"-",B516)</f>
        <v>C3210-1</v>
      </c>
      <c r="E516" s="21" t="s">
        <v>852</v>
      </c>
    </row>
    <row r="517" spans="1:5" x14ac:dyDescent="0.3">
      <c r="A517" s="21" t="s">
        <v>851</v>
      </c>
      <c r="B517" s="21">
        <v>2</v>
      </c>
      <c r="C517" s="39" t="str">
        <f>VLOOKUP(A517,'COMP-VS-BOM'!$A$2:$C$1625,3,0)</f>
        <v>CAP CER 33PF 50V X7R 0402</v>
      </c>
      <c r="D517" s="39" t="str">
        <f t="shared" si="8"/>
        <v>C3210-2</v>
      </c>
      <c r="E517" s="21" t="s">
        <v>320</v>
      </c>
    </row>
    <row r="518" spans="1:5" x14ac:dyDescent="0.3">
      <c r="A518" s="21" t="s">
        <v>853</v>
      </c>
      <c r="B518" s="21">
        <v>1</v>
      </c>
      <c r="C518" s="39" t="str">
        <f>VLOOKUP(A518,'COMP-VS-BOM'!$A$2:$C$1625,3,0)</f>
        <v>CAP CER 33PF 50V X7R 0402</v>
      </c>
      <c r="D518" s="39" t="str">
        <f t="shared" si="8"/>
        <v>C3212-1</v>
      </c>
      <c r="E518" s="21" t="s">
        <v>854</v>
      </c>
    </row>
    <row r="519" spans="1:5" x14ac:dyDescent="0.3">
      <c r="A519" s="21" t="s">
        <v>853</v>
      </c>
      <c r="B519" s="21">
        <v>2</v>
      </c>
      <c r="C519" s="39" t="str">
        <f>VLOOKUP(A519,'COMP-VS-BOM'!$A$2:$C$1625,3,0)</f>
        <v>CAP CER 33PF 50V X7R 0402</v>
      </c>
      <c r="D519" s="39" t="str">
        <f t="shared" si="8"/>
        <v>C3212-2</v>
      </c>
      <c r="E519" s="21" t="s">
        <v>320</v>
      </c>
    </row>
    <row r="520" spans="1:5" x14ac:dyDescent="0.3">
      <c r="A520" s="21" t="s">
        <v>855</v>
      </c>
      <c r="B520" s="21">
        <v>1</v>
      </c>
      <c r="C520" s="39" t="str">
        <f>VLOOKUP(A520,'COMP-VS-BOM'!$A$2:$C$1625,3,0)</f>
        <v>CAP CER 33PF 50V X7R 0402</v>
      </c>
      <c r="D520" s="39" t="str">
        <f t="shared" si="8"/>
        <v>C3213-1</v>
      </c>
      <c r="E520" s="21" t="s">
        <v>856</v>
      </c>
    </row>
    <row r="521" spans="1:5" x14ac:dyDescent="0.3">
      <c r="A521" s="21" t="s">
        <v>855</v>
      </c>
      <c r="B521" s="21">
        <v>2</v>
      </c>
      <c r="C521" s="39" t="str">
        <f>VLOOKUP(A521,'COMP-VS-BOM'!$A$2:$C$1625,3,0)</f>
        <v>CAP CER 33PF 50V X7R 0402</v>
      </c>
      <c r="D521" s="39" t="str">
        <f t="shared" si="8"/>
        <v>C3213-2</v>
      </c>
      <c r="E521" s="21" t="s">
        <v>320</v>
      </c>
    </row>
    <row r="522" spans="1:5" x14ac:dyDescent="0.3">
      <c r="A522" s="21" t="s">
        <v>857</v>
      </c>
      <c r="B522" s="21">
        <v>1</v>
      </c>
      <c r="C522" s="39" t="str">
        <f>VLOOKUP(A522,'COMP-VS-BOM'!$A$2:$C$1625,3,0)</f>
        <v>CAP CER 33PF 50V X7R 0402</v>
      </c>
      <c r="D522" s="39" t="str">
        <f t="shared" si="8"/>
        <v>C3215-1</v>
      </c>
      <c r="E522" s="21" t="s">
        <v>858</v>
      </c>
    </row>
    <row r="523" spans="1:5" x14ac:dyDescent="0.3">
      <c r="A523" s="21" t="s">
        <v>857</v>
      </c>
      <c r="B523" s="21">
        <v>2</v>
      </c>
      <c r="C523" s="39" t="str">
        <f>VLOOKUP(A523,'COMP-VS-BOM'!$A$2:$C$1625,3,0)</f>
        <v>CAP CER 33PF 50V X7R 0402</v>
      </c>
      <c r="D523" s="39" t="str">
        <f t="shared" si="8"/>
        <v>C3215-2</v>
      </c>
      <c r="E523" s="21" t="s">
        <v>320</v>
      </c>
    </row>
    <row r="524" spans="1:5" x14ac:dyDescent="0.3">
      <c r="A524" s="21" t="s">
        <v>859</v>
      </c>
      <c r="B524" s="21">
        <v>1</v>
      </c>
      <c r="C524" s="39" t="str">
        <f>VLOOKUP(A524,'COMP-VS-BOM'!$A$2:$C$1625,3,0)</f>
        <v>CAP CER 10UF 50V X7R 1210</v>
      </c>
      <c r="D524" s="39" t="str">
        <f t="shared" si="8"/>
        <v>C3500-1</v>
      </c>
      <c r="E524" s="21" t="s">
        <v>517</v>
      </c>
    </row>
    <row r="525" spans="1:5" x14ac:dyDescent="0.3">
      <c r="A525" s="21" t="s">
        <v>859</v>
      </c>
      <c r="B525" s="21">
        <v>2</v>
      </c>
      <c r="C525" s="39" t="str">
        <f>VLOOKUP(A525,'COMP-VS-BOM'!$A$2:$C$1625,3,0)</f>
        <v>CAP CER 10UF 50V X7R 1210</v>
      </c>
      <c r="D525" s="39" t="str">
        <f t="shared" si="8"/>
        <v>C3500-2</v>
      </c>
      <c r="E525" s="21" t="s">
        <v>320</v>
      </c>
    </row>
    <row r="526" spans="1:5" x14ac:dyDescent="0.3">
      <c r="A526" s="21" t="s">
        <v>860</v>
      </c>
      <c r="B526" s="21">
        <v>1</v>
      </c>
      <c r="C526" s="39" t="str">
        <f>VLOOKUP(A526,'COMP-VS-BOM'!$A$2:$C$1625,3,0)</f>
        <v>CAP CER 10UF 50V X7R 1210</v>
      </c>
      <c r="D526" s="39" t="str">
        <f t="shared" si="8"/>
        <v>C3501-1</v>
      </c>
      <c r="E526" s="21" t="s">
        <v>517</v>
      </c>
    </row>
    <row r="527" spans="1:5" x14ac:dyDescent="0.3">
      <c r="A527" s="21" t="s">
        <v>860</v>
      </c>
      <c r="B527" s="21">
        <v>2</v>
      </c>
      <c r="C527" s="39" t="str">
        <f>VLOOKUP(A527,'COMP-VS-BOM'!$A$2:$C$1625,3,0)</f>
        <v>CAP CER 10UF 50V X7R 1210</v>
      </c>
      <c r="D527" s="39" t="str">
        <f t="shared" si="8"/>
        <v>C3501-2</v>
      </c>
      <c r="E527" s="21" t="s">
        <v>320</v>
      </c>
    </row>
    <row r="528" spans="1:5" x14ac:dyDescent="0.3">
      <c r="A528" s="21" t="s">
        <v>861</v>
      </c>
      <c r="B528" s="21">
        <v>1</v>
      </c>
      <c r="C528" s="39" t="str">
        <f>VLOOKUP(A528,'COMP-VS-BOM'!$A$2:$C$1625,3,0)</f>
        <v>CAP CER 1UF 16V X6S 0402</v>
      </c>
      <c r="D528" s="39" t="str">
        <f t="shared" si="8"/>
        <v>C3502-1</v>
      </c>
      <c r="E528" s="21" t="s">
        <v>517</v>
      </c>
    </row>
    <row r="529" spans="1:5" x14ac:dyDescent="0.3">
      <c r="A529" s="21" t="s">
        <v>861</v>
      </c>
      <c r="B529" s="21">
        <v>2</v>
      </c>
      <c r="C529" s="39" t="str">
        <f>VLOOKUP(A529,'COMP-VS-BOM'!$A$2:$C$1625,3,0)</f>
        <v>CAP CER 1UF 16V X6S 0402</v>
      </c>
      <c r="D529" s="39" t="str">
        <f t="shared" si="8"/>
        <v>C3502-2</v>
      </c>
      <c r="E529" s="21" t="s">
        <v>320</v>
      </c>
    </row>
    <row r="530" spans="1:5" x14ac:dyDescent="0.3">
      <c r="A530" s="21" t="s">
        <v>862</v>
      </c>
      <c r="B530" s="21">
        <v>1</v>
      </c>
      <c r="C530" s="39" t="str">
        <f>VLOOKUP(A530,'COMP-VS-BOM'!$A$2:$C$1625,3,0)</f>
        <v>CAP CER 0.1UF 25V X7R 0402</v>
      </c>
      <c r="D530" s="39" t="str">
        <f t="shared" si="8"/>
        <v>C3503-1</v>
      </c>
      <c r="E530" s="21" t="s">
        <v>863</v>
      </c>
    </row>
    <row r="531" spans="1:5" x14ac:dyDescent="0.3">
      <c r="A531" s="21" t="s">
        <v>862</v>
      </c>
      <c r="B531" s="21">
        <v>2</v>
      </c>
      <c r="C531" s="39" t="str">
        <f>VLOOKUP(A531,'COMP-VS-BOM'!$A$2:$C$1625,3,0)</f>
        <v>CAP CER 0.1UF 25V X7R 0402</v>
      </c>
      <c r="D531" s="39" t="str">
        <f t="shared" si="8"/>
        <v>C3503-2</v>
      </c>
      <c r="E531" s="21" t="s">
        <v>864</v>
      </c>
    </row>
    <row r="532" spans="1:5" x14ac:dyDescent="0.3">
      <c r="A532" s="21" t="s">
        <v>865</v>
      </c>
      <c r="B532" s="21">
        <v>1</v>
      </c>
      <c r="C532" s="39" t="str">
        <f>VLOOKUP(A532,'COMP-VS-BOM'!$A$2:$C$1625,3,0)</f>
        <v>CAP CER 1UF 16V X6S 0402</v>
      </c>
      <c r="D532" s="39" t="str">
        <f t="shared" si="8"/>
        <v>C3504-1</v>
      </c>
      <c r="E532" s="21" t="s">
        <v>517</v>
      </c>
    </row>
    <row r="533" spans="1:5" x14ac:dyDescent="0.3">
      <c r="A533" s="21" t="s">
        <v>865</v>
      </c>
      <c r="B533" s="21">
        <v>2</v>
      </c>
      <c r="C533" s="39" t="str">
        <f>VLOOKUP(A533,'COMP-VS-BOM'!$A$2:$C$1625,3,0)</f>
        <v>CAP CER 1UF 16V X6S 0402</v>
      </c>
      <c r="D533" s="39" t="str">
        <f t="shared" si="8"/>
        <v>C3504-2</v>
      </c>
      <c r="E533" s="21" t="s">
        <v>320</v>
      </c>
    </row>
    <row r="534" spans="1:5" x14ac:dyDescent="0.3">
      <c r="A534" s="21" t="s">
        <v>866</v>
      </c>
      <c r="B534" s="21">
        <v>1</v>
      </c>
      <c r="C534" s="39" t="str">
        <f>VLOOKUP(A534,'COMP-VS-BOM'!$A$2:$C$1625,3,0)</f>
        <v>CAP CER 22UF 25V X7R 1210</v>
      </c>
      <c r="D534" s="39" t="str">
        <f t="shared" si="8"/>
        <v>C3505-1</v>
      </c>
      <c r="E534" s="21" t="s">
        <v>867</v>
      </c>
    </row>
    <row r="535" spans="1:5" x14ac:dyDescent="0.3">
      <c r="A535" s="21" t="s">
        <v>866</v>
      </c>
      <c r="B535" s="21">
        <v>2</v>
      </c>
      <c r="C535" s="39" t="str">
        <f>VLOOKUP(A535,'COMP-VS-BOM'!$A$2:$C$1625,3,0)</f>
        <v>CAP CER 22UF 25V X7R 1210</v>
      </c>
      <c r="D535" s="39" t="str">
        <f t="shared" si="8"/>
        <v>C3505-2</v>
      </c>
      <c r="E535" s="21" t="s">
        <v>320</v>
      </c>
    </row>
    <row r="536" spans="1:5" x14ac:dyDescent="0.3">
      <c r="A536" s="21" t="s">
        <v>868</v>
      </c>
      <c r="B536" s="21">
        <v>1</v>
      </c>
      <c r="C536" s="39" t="str">
        <f>VLOOKUP(A536,'COMP-VS-BOM'!$A$2:$C$1625,3,0)</f>
        <v>CAP TANT POLY 47UF 6.3V 1206</v>
      </c>
      <c r="D536" s="39" t="str">
        <f t="shared" si="8"/>
        <v>C3506-1</v>
      </c>
      <c r="E536" s="21" t="s">
        <v>867</v>
      </c>
    </row>
    <row r="537" spans="1:5" x14ac:dyDescent="0.3">
      <c r="A537" s="21" t="s">
        <v>868</v>
      </c>
      <c r="B537" s="21">
        <v>2</v>
      </c>
      <c r="C537" s="39" t="str">
        <f>VLOOKUP(A537,'COMP-VS-BOM'!$A$2:$C$1625,3,0)</f>
        <v>CAP TANT POLY 47UF 6.3V 1206</v>
      </c>
      <c r="D537" s="39" t="str">
        <f t="shared" si="8"/>
        <v>C3506-2</v>
      </c>
      <c r="E537" s="21" t="s">
        <v>320</v>
      </c>
    </row>
    <row r="538" spans="1:5" x14ac:dyDescent="0.3">
      <c r="A538" s="21" t="s">
        <v>869</v>
      </c>
      <c r="B538" s="21">
        <v>1</v>
      </c>
      <c r="C538" s="39" t="str">
        <f>VLOOKUP(A538,'COMP-VS-BOM'!$A$2:$C$1625,3,0)</f>
        <v>CAP TANT POLY 47UF 6.3V 1206</v>
      </c>
      <c r="D538" s="39" t="str">
        <f t="shared" si="8"/>
        <v>C3507-1</v>
      </c>
      <c r="E538" s="21" t="s">
        <v>867</v>
      </c>
    </row>
    <row r="539" spans="1:5" x14ac:dyDescent="0.3">
      <c r="A539" s="21" t="s">
        <v>869</v>
      </c>
      <c r="B539" s="21">
        <v>2</v>
      </c>
      <c r="C539" s="39" t="str">
        <f>VLOOKUP(A539,'COMP-VS-BOM'!$A$2:$C$1625,3,0)</f>
        <v>CAP TANT POLY 47UF 6.3V 1206</v>
      </c>
      <c r="D539" s="39" t="str">
        <f t="shared" si="8"/>
        <v>C3507-2</v>
      </c>
      <c r="E539" s="21" t="s">
        <v>320</v>
      </c>
    </row>
    <row r="540" spans="1:5" x14ac:dyDescent="0.3">
      <c r="A540" s="21" t="s">
        <v>870</v>
      </c>
      <c r="B540" s="21">
        <v>1</v>
      </c>
      <c r="C540" s="39" t="str">
        <f>VLOOKUP(A540,'COMP-VS-BOM'!$A$2:$C$1625,3,0)</f>
        <v>CAP TANT POLY 47UF 6.3V 1206</v>
      </c>
      <c r="D540" s="39" t="str">
        <f t="shared" si="8"/>
        <v>C3508-1</v>
      </c>
      <c r="E540" s="21" t="s">
        <v>867</v>
      </c>
    </row>
    <row r="541" spans="1:5" x14ac:dyDescent="0.3">
      <c r="A541" s="21" t="s">
        <v>870</v>
      </c>
      <c r="B541" s="21">
        <v>2</v>
      </c>
      <c r="C541" s="39" t="str">
        <f>VLOOKUP(A541,'COMP-VS-BOM'!$A$2:$C$1625,3,0)</f>
        <v>CAP TANT POLY 47UF 6.3V 1206</v>
      </c>
      <c r="D541" s="39" t="str">
        <f t="shared" si="8"/>
        <v>C3508-2</v>
      </c>
      <c r="E541" s="21" t="s">
        <v>320</v>
      </c>
    </row>
    <row r="542" spans="1:5" x14ac:dyDescent="0.3">
      <c r="A542" s="21" t="s">
        <v>871</v>
      </c>
      <c r="B542" s="21">
        <v>1</v>
      </c>
      <c r="C542" s="39" t="str">
        <f>VLOOKUP(A542,'COMP-VS-BOM'!$A$2:$C$1625,3,0)</f>
        <v>CAP CER 22UF 25V X7R 1210</v>
      </c>
      <c r="D542" s="39" t="str">
        <f t="shared" si="8"/>
        <v>C3509-1</v>
      </c>
      <c r="E542" s="21" t="s">
        <v>867</v>
      </c>
    </row>
    <row r="543" spans="1:5" x14ac:dyDescent="0.3">
      <c r="A543" s="21" t="s">
        <v>871</v>
      </c>
      <c r="B543" s="21">
        <v>2</v>
      </c>
      <c r="C543" s="39" t="str">
        <f>VLOOKUP(A543,'COMP-VS-BOM'!$A$2:$C$1625,3,0)</f>
        <v>CAP CER 22UF 25V X7R 1210</v>
      </c>
      <c r="D543" s="39" t="str">
        <f t="shared" si="8"/>
        <v>C3509-2</v>
      </c>
      <c r="E543" s="21" t="s">
        <v>320</v>
      </c>
    </row>
    <row r="544" spans="1:5" x14ac:dyDescent="0.3">
      <c r="A544" s="21" t="s">
        <v>872</v>
      </c>
      <c r="B544" s="21">
        <v>1</v>
      </c>
      <c r="C544" s="39" t="str">
        <f>VLOOKUP(A544,'COMP-VS-BOM'!$A$2:$C$1625,3,0)</f>
        <v>CAP CER 1UF 16V X6S 0402</v>
      </c>
      <c r="D544" s="39" t="str">
        <f t="shared" si="8"/>
        <v>C3510-1</v>
      </c>
      <c r="E544" s="21" t="s">
        <v>873</v>
      </c>
    </row>
    <row r="545" spans="1:5" x14ac:dyDescent="0.3">
      <c r="A545" s="21" t="s">
        <v>872</v>
      </c>
      <c r="B545" s="21">
        <v>2</v>
      </c>
      <c r="C545" s="39" t="str">
        <f>VLOOKUP(A545,'COMP-VS-BOM'!$A$2:$C$1625,3,0)</f>
        <v>CAP CER 1UF 16V X6S 0402</v>
      </c>
      <c r="D545" s="39" t="str">
        <f t="shared" si="8"/>
        <v>C3510-2</v>
      </c>
      <c r="E545" s="21" t="s">
        <v>320</v>
      </c>
    </row>
    <row r="546" spans="1:5" x14ac:dyDescent="0.3">
      <c r="A546" s="21" t="s">
        <v>874</v>
      </c>
      <c r="B546" s="21">
        <v>1</v>
      </c>
      <c r="C546" s="39" t="str">
        <f>VLOOKUP(A546,'COMP-VS-BOM'!$A$2:$C$1625,3,0)</f>
        <v>CAP CER 0.1UF 25V X7R 0402</v>
      </c>
      <c r="D546" s="39" t="str">
        <f t="shared" si="8"/>
        <v>C3511-1</v>
      </c>
      <c r="E546" s="21" t="s">
        <v>875</v>
      </c>
    </row>
    <row r="547" spans="1:5" x14ac:dyDescent="0.3">
      <c r="A547" s="21" t="s">
        <v>874</v>
      </c>
      <c r="B547" s="21">
        <v>2</v>
      </c>
      <c r="C547" s="39" t="str">
        <f>VLOOKUP(A547,'COMP-VS-BOM'!$A$2:$C$1625,3,0)</f>
        <v>CAP CER 0.1UF 25V X7R 0402</v>
      </c>
      <c r="D547" s="39" t="str">
        <f t="shared" si="8"/>
        <v>C3511-2</v>
      </c>
      <c r="E547" s="21" t="s">
        <v>320</v>
      </c>
    </row>
    <row r="548" spans="1:5" x14ac:dyDescent="0.3">
      <c r="A548" s="21" t="s">
        <v>876</v>
      </c>
      <c r="B548" s="21">
        <v>1</v>
      </c>
      <c r="C548" s="39" t="str">
        <f>VLOOKUP(A548,'COMP-VS-BOM'!$A$2:$C$1625,3,0)</f>
        <v>CAP CER 10PF 50V NPO 0402</v>
      </c>
      <c r="D548" s="39" t="str">
        <f t="shared" si="8"/>
        <v>C3512-1</v>
      </c>
      <c r="E548" s="21" t="s">
        <v>877</v>
      </c>
    </row>
    <row r="549" spans="1:5" x14ac:dyDescent="0.3">
      <c r="A549" s="21" t="s">
        <v>876</v>
      </c>
      <c r="B549" s="21">
        <v>2</v>
      </c>
      <c r="C549" s="39" t="str">
        <f>VLOOKUP(A549,'COMP-VS-BOM'!$A$2:$C$1625,3,0)</f>
        <v>CAP CER 10PF 50V NPO 0402</v>
      </c>
      <c r="D549" s="39" t="str">
        <f t="shared" si="8"/>
        <v>C3512-2</v>
      </c>
      <c r="E549" s="21" t="s">
        <v>867</v>
      </c>
    </row>
    <row r="550" spans="1:5" x14ac:dyDescent="0.3">
      <c r="A550" s="21" t="s">
        <v>878</v>
      </c>
      <c r="B550" s="21">
        <v>1</v>
      </c>
      <c r="C550" s="39" t="str">
        <f>VLOOKUP(A550,'COMP-VS-BOM'!$A$2:$C$1625,3,0)</f>
        <v>CAP CER 10UF 50V X7R 1210</v>
      </c>
      <c r="D550" s="39" t="str">
        <f t="shared" si="8"/>
        <v>C3513-1</v>
      </c>
      <c r="E550" s="21" t="s">
        <v>517</v>
      </c>
    </row>
    <row r="551" spans="1:5" x14ac:dyDescent="0.3">
      <c r="A551" s="21" t="s">
        <v>878</v>
      </c>
      <c r="B551" s="21">
        <v>2</v>
      </c>
      <c r="C551" s="39" t="str">
        <f>VLOOKUP(A551,'COMP-VS-BOM'!$A$2:$C$1625,3,0)</f>
        <v>CAP CER 10UF 50V X7R 1210</v>
      </c>
      <c r="D551" s="39" t="str">
        <f t="shared" si="8"/>
        <v>C3513-2</v>
      </c>
      <c r="E551" s="21" t="s">
        <v>320</v>
      </c>
    </row>
    <row r="552" spans="1:5" x14ac:dyDescent="0.3">
      <c r="A552" s="21" t="s">
        <v>879</v>
      </c>
      <c r="B552" s="21">
        <v>1</v>
      </c>
      <c r="C552" s="39" t="str">
        <f>VLOOKUP(A552,'COMP-VS-BOM'!$A$2:$C$1625,3,0)</f>
        <v>CAP CER 10UF 50V X7R 1210</v>
      </c>
      <c r="D552" s="39" t="str">
        <f t="shared" si="8"/>
        <v>C3514-1</v>
      </c>
      <c r="E552" s="21" t="s">
        <v>517</v>
      </c>
    </row>
    <row r="553" spans="1:5" x14ac:dyDescent="0.3">
      <c r="A553" s="21" t="s">
        <v>879</v>
      </c>
      <c r="B553" s="21">
        <v>2</v>
      </c>
      <c r="C553" s="39" t="str">
        <f>VLOOKUP(A553,'COMP-VS-BOM'!$A$2:$C$1625,3,0)</f>
        <v>CAP CER 10UF 50V X7R 1210</v>
      </c>
      <c r="D553" s="39" t="str">
        <f t="shared" si="8"/>
        <v>C3514-2</v>
      </c>
      <c r="E553" s="21" t="s">
        <v>320</v>
      </c>
    </row>
    <row r="554" spans="1:5" x14ac:dyDescent="0.3">
      <c r="A554" s="21" t="s">
        <v>880</v>
      </c>
      <c r="B554" s="21">
        <v>1</v>
      </c>
      <c r="C554" s="39" t="str">
        <f>VLOOKUP(A554,'COMP-VS-BOM'!$A$2:$C$1625,3,0)</f>
        <v>CAP CER 1UF 16V X6S 0402</v>
      </c>
      <c r="D554" s="39" t="str">
        <f t="shared" si="8"/>
        <v>C3515-1</v>
      </c>
      <c r="E554" s="21" t="s">
        <v>517</v>
      </c>
    </row>
    <row r="555" spans="1:5" x14ac:dyDescent="0.3">
      <c r="A555" s="21" t="s">
        <v>880</v>
      </c>
      <c r="B555" s="21">
        <v>2</v>
      </c>
      <c r="C555" s="39" t="str">
        <f>VLOOKUP(A555,'COMP-VS-BOM'!$A$2:$C$1625,3,0)</f>
        <v>CAP CER 1UF 16V X6S 0402</v>
      </c>
      <c r="D555" s="39" t="str">
        <f t="shared" si="8"/>
        <v>C3515-2</v>
      </c>
      <c r="E555" s="21" t="s">
        <v>320</v>
      </c>
    </row>
    <row r="556" spans="1:5" x14ac:dyDescent="0.3">
      <c r="A556" s="21" t="s">
        <v>881</v>
      </c>
      <c r="B556" s="21">
        <v>1</v>
      </c>
      <c r="C556" s="39" t="str">
        <f>VLOOKUP(A556,'COMP-VS-BOM'!$A$2:$C$1625,3,0)</f>
        <v>CAP CER 0.1UF 25V X7R 0402</v>
      </c>
      <c r="D556" s="39" t="str">
        <f t="shared" si="8"/>
        <v>C3516-1</v>
      </c>
      <c r="E556" s="21" t="s">
        <v>882</v>
      </c>
    </row>
    <row r="557" spans="1:5" x14ac:dyDescent="0.3">
      <c r="A557" s="21" t="s">
        <v>881</v>
      </c>
      <c r="B557" s="21">
        <v>2</v>
      </c>
      <c r="C557" s="39" t="str">
        <f>VLOOKUP(A557,'COMP-VS-BOM'!$A$2:$C$1625,3,0)</f>
        <v>CAP CER 0.1UF 25V X7R 0402</v>
      </c>
      <c r="D557" s="39" t="str">
        <f t="shared" si="8"/>
        <v>C3516-2</v>
      </c>
      <c r="E557" s="21" t="s">
        <v>883</v>
      </c>
    </row>
    <row r="558" spans="1:5" x14ac:dyDescent="0.3">
      <c r="A558" s="21" t="s">
        <v>884</v>
      </c>
      <c r="B558" s="21">
        <v>1</v>
      </c>
      <c r="C558" s="39" t="str">
        <f>VLOOKUP(A558,'COMP-VS-BOM'!$A$2:$C$1625,3,0)</f>
        <v>CAP CER 1UF 16V X6S 0402</v>
      </c>
      <c r="D558" s="39" t="str">
        <f t="shared" si="8"/>
        <v>C3517-1</v>
      </c>
      <c r="E558" s="21" t="s">
        <v>517</v>
      </c>
    </row>
    <row r="559" spans="1:5" x14ac:dyDescent="0.3">
      <c r="A559" s="21" t="s">
        <v>884</v>
      </c>
      <c r="B559" s="21">
        <v>2</v>
      </c>
      <c r="C559" s="39" t="str">
        <f>VLOOKUP(A559,'COMP-VS-BOM'!$A$2:$C$1625,3,0)</f>
        <v>CAP CER 1UF 16V X6S 0402</v>
      </c>
      <c r="D559" s="39" t="str">
        <f t="shared" si="8"/>
        <v>C3517-2</v>
      </c>
      <c r="E559" s="21" t="s">
        <v>320</v>
      </c>
    </row>
    <row r="560" spans="1:5" x14ac:dyDescent="0.3">
      <c r="A560" s="21" t="s">
        <v>885</v>
      </c>
      <c r="B560" s="21">
        <v>1</v>
      </c>
      <c r="C560" s="39" t="str">
        <f>VLOOKUP(A560,'COMP-VS-BOM'!$A$2:$C$1625,3,0)</f>
        <v>CAP CER 22UF 25V X7R 1210</v>
      </c>
      <c r="D560" s="39" t="str">
        <f t="shared" si="8"/>
        <v>C3518-1</v>
      </c>
      <c r="E560" s="21" t="s">
        <v>886</v>
      </c>
    </row>
    <row r="561" spans="1:5" x14ac:dyDescent="0.3">
      <c r="A561" s="21" t="s">
        <v>885</v>
      </c>
      <c r="B561" s="21">
        <v>2</v>
      </c>
      <c r="C561" s="39" t="str">
        <f>VLOOKUP(A561,'COMP-VS-BOM'!$A$2:$C$1625,3,0)</f>
        <v>CAP CER 22UF 25V X7R 1210</v>
      </c>
      <c r="D561" s="39" t="str">
        <f t="shared" si="8"/>
        <v>C3518-2</v>
      </c>
      <c r="E561" s="21" t="s">
        <v>320</v>
      </c>
    </row>
    <row r="562" spans="1:5" x14ac:dyDescent="0.3">
      <c r="A562" s="21" t="s">
        <v>887</v>
      </c>
      <c r="B562" s="21">
        <v>1</v>
      </c>
      <c r="C562" s="39" t="str">
        <f>VLOOKUP(A562,'COMP-VS-BOM'!$A$2:$C$1625,3,0)</f>
        <v>CAP TANT POLY 47UF 6.3V 1206</v>
      </c>
      <c r="D562" s="39" t="str">
        <f t="shared" si="8"/>
        <v>C3519-1</v>
      </c>
      <c r="E562" s="21" t="s">
        <v>886</v>
      </c>
    </row>
    <row r="563" spans="1:5" x14ac:dyDescent="0.3">
      <c r="A563" s="21" t="s">
        <v>887</v>
      </c>
      <c r="B563" s="21">
        <v>2</v>
      </c>
      <c r="C563" s="39" t="str">
        <f>VLOOKUP(A563,'COMP-VS-BOM'!$A$2:$C$1625,3,0)</f>
        <v>CAP TANT POLY 47UF 6.3V 1206</v>
      </c>
      <c r="D563" s="39" t="str">
        <f t="shared" si="8"/>
        <v>C3519-2</v>
      </c>
      <c r="E563" s="21" t="s">
        <v>320</v>
      </c>
    </row>
    <row r="564" spans="1:5" x14ac:dyDescent="0.3">
      <c r="A564" s="21" t="s">
        <v>888</v>
      </c>
      <c r="B564" s="21">
        <v>1</v>
      </c>
      <c r="C564" s="39" t="str">
        <f>VLOOKUP(A564,'COMP-VS-BOM'!$A$2:$C$1625,3,0)</f>
        <v>CAP TANT POLY 47UF 6.3V 1206</v>
      </c>
      <c r="D564" s="39" t="str">
        <f t="shared" si="8"/>
        <v>C3520-1</v>
      </c>
      <c r="E564" s="21" t="s">
        <v>886</v>
      </c>
    </row>
    <row r="565" spans="1:5" x14ac:dyDescent="0.3">
      <c r="A565" s="21" t="s">
        <v>888</v>
      </c>
      <c r="B565" s="21">
        <v>2</v>
      </c>
      <c r="C565" s="39" t="str">
        <f>VLOOKUP(A565,'COMP-VS-BOM'!$A$2:$C$1625,3,0)</f>
        <v>CAP TANT POLY 47UF 6.3V 1206</v>
      </c>
      <c r="D565" s="39" t="str">
        <f t="shared" si="8"/>
        <v>C3520-2</v>
      </c>
      <c r="E565" s="21" t="s">
        <v>320</v>
      </c>
    </row>
    <row r="566" spans="1:5" x14ac:dyDescent="0.3">
      <c r="A566" s="21" t="s">
        <v>889</v>
      </c>
      <c r="B566" s="21">
        <v>1</v>
      </c>
      <c r="C566" s="39" t="str">
        <f>VLOOKUP(A566,'COMP-VS-BOM'!$A$2:$C$1625,3,0)</f>
        <v>CAP TANT POLY 47UF 6.3V 1206</v>
      </c>
      <c r="D566" s="39" t="str">
        <f t="shared" si="8"/>
        <v>C3521-1</v>
      </c>
      <c r="E566" s="21" t="s">
        <v>886</v>
      </c>
    </row>
    <row r="567" spans="1:5" x14ac:dyDescent="0.3">
      <c r="A567" s="21" t="s">
        <v>889</v>
      </c>
      <c r="B567" s="21">
        <v>2</v>
      </c>
      <c r="C567" s="39" t="str">
        <f>VLOOKUP(A567,'COMP-VS-BOM'!$A$2:$C$1625,3,0)</f>
        <v>CAP TANT POLY 47UF 6.3V 1206</v>
      </c>
      <c r="D567" s="39" t="str">
        <f t="shared" si="8"/>
        <v>C3521-2</v>
      </c>
      <c r="E567" s="21" t="s">
        <v>320</v>
      </c>
    </row>
    <row r="568" spans="1:5" x14ac:dyDescent="0.3">
      <c r="A568" s="21" t="s">
        <v>890</v>
      </c>
      <c r="B568" s="21">
        <v>1</v>
      </c>
      <c r="C568" s="39" t="str">
        <f>VLOOKUP(A568,'COMP-VS-BOM'!$A$2:$C$1625,3,0)</f>
        <v>CAP CER 22UF 25V X7R 1210</v>
      </c>
      <c r="D568" s="39" t="str">
        <f t="shared" si="8"/>
        <v>C3522-1</v>
      </c>
      <c r="E568" s="21" t="s">
        <v>886</v>
      </c>
    </row>
    <row r="569" spans="1:5" x14ac:dyDescent="0.3">
      <c r="A569" s="21" t="s">
        <v>890</v>
      </c>
      <c r="B569" s="21">
        <v>2</v>
      </c>
      <c r="C569" s="39" t="str">
        <f>VLOOKUP(A569,'COMP-VS-BOM'!$A$2:$C$1625,3,0)</f>
        <v>CAP CER 22UF 25V X7R 1210</v>
      </c>
      <c r="D569" s="39" t="str">
        <f t="shared" si="8"/>
        <v>C3522-2</v>
      </c>
      <c r="E569" s="21" t="s">
        <v>320</v>
      </c>
    </row>
    <row r="570" spans="1:5" x14ac:dyDescent="0.3">
      <c r="A570" s="21" t="s">
        <v>891</v>
      </c>
      <c r="B570" s="21">
        <v>1</v>
      </c>
      <c r="C570" s="39" t="str">
        <f>VLOOKUP(A570,'COMP-VS-BOM'!$A$2:$C$1625,3,0)</f>
        <v>CAP CER 1UF 16V X6S 0402</v>
      </c>
      <c r="D570" s="39" t="str">
        <f t="shared" si="8"/>
        <v>C3523-1</v>
      </c>
      <c r="E570" s="21" t="s">
        <v>892</v>
      </c>
    </row>
    <row r="571" spans="1:5" x14ac:dyDescent="0.3">
      <c r="A571" s="21" t="s">
        <v>891</v>
      </c>
      <c r="B571" s="21">
        <v>2</v>
      </c>
      <c r="C571" s="39" t="str">
        <f>VLOOKUP(A571,'COMP-VS-BOM'!$A$2:$C$1625,3,0)</f>
        <v>CAP CER 1UF 16V X6S 0402</v>
      </c>
      <c r="D571" s="39" t="str">
        <f t="shared" si="8"/>
        <v>C3523-2</v>
      </c>
      <c r="E571" s="21" t="s">
        <v>320</v>
      </c>
    </row>
    <row r="572" spans="1:5" x14ac:dyDescent="0.3">
      <c r="A572" s="21" t="s">
        <v>893</v>
      </c>
      <c r="B572" s="21">
        <v>1</v>
      </c>
      <c r="C572" s="39" t="str">
        <f>VLOOKUP(A572,'COMP-VS-BOM'!$A$2:$C$1625,3,0)</f>
        <v>CAP CER 0.1UF 25V X7R 0402</v>
      </c>
      <c r="D572" s="39" t="str">
        <f t="shared" si="8"/>
        <v>C3524-1</v>
      </c>
      <c r="E572" s="21" t="s">
        <v>894</v>
      </c>
    </row>
    <row r="573" spans="1:5" x14ac:dyDescent="0.3">
      <c r="A573" s="21" t="s">
        <v>893</v>
      </c>
      <c r="B573" s="21">
        <v>2</v>
      </c>
      <c r="C573" s="39" t="str">
        <f>VLOOKUP(A573,'COMP-VS-BOM'!$A$2:$C$1625,3,0)</f>
        <v>CAP CER 0.1UF 25V X7R 0402</v>
      </c>
      <c r="D573" s="39" t="str">
        <f t="shared" si="8"/>
        <v>C3524-2</v>
      </c>
      <c r="E573" s="21" t="s">
        <v>320</v>
      </c>
    </row>
    <row r="574" spans="1:5" x14ac:dyDescent="0.3">
      <c r="A574" s="21" t="s">
        <v>895</v>
      </c>
      <c r="B574" s="21">
        <v>1</v>
      </c>
      <c r="C574" s="39" t="str">
        <f>VLOOKUP(A574,'COMP-VS-BOM'!$A$2:$C$1625,3,0)</f>
        <v>CAP CER 10PF 50V NPO 0402</v>
      </c>
      <c r="D574" s="39" t="str">
        <f t="shared" si="8"/>
        <v>C3525-1</v>
      </c>
      <c r="E574" s="21" t="s">
        <v>896</v>
      </c>
    </row>
    <row r="575" spans="1:5" x14ac:dyDescent="0.3">
      <c r="A575" s="21" t="s">
        <v>895</v>
      </c>
      <c r="B575" s="21">
        <v>2</v>
      </c>
      <c r="C575" s="39" t="str">
        <f>VLOOKUP(A575,'COMP-VS-BOM'!$A$2:$C$1625,3,0)</f>
        <v>CAP CER 10PF 50V NPO 0402</v>
      </c>
      <c r="D575" s="39" t="str">
        <f t="shared" si="8"/>
        <v>C3525-2</v>
      </c>
      <c r="E575" s="21" t="s">
        <v>886</v>
      </c>
    </row>
    <row r="576" spans="1:5" x14ac:dyDescent="0.3">
      <c r="A576" s="21" t="s">
        <v>897</v>
      </c>
      <c r="B576" s="21">
        <v>1</v>
      </c>
      <c r="C576" s="39" t="str">
        <f>VLOOKUP(A576,'COMP-VS-BOM'!$A$2:$C$1625,3,0)</f>
        <v>CAP CER 10UF 16V X6S 0603</v>
      </c>
      <c r="D576" s="39" t="str">
        <f t="shared" si="8"/>
        <v>C3600-1</v>
      </c>
      <c r="E576" s="21" t="s">
        <v>898</v>
      </c>
    </row>
    <row r="577" spans="1:5" x14ac:dyDescent="0.3">
      <c r="A577" s="21" t="s">
        <v>897</v>
      </c>
      <c r="B577" s="21">
        <v>2</v>
      </c>
      <c r="C577" s="39" t="str">
        <f>VLOOKUP(A577,'COMP-VS-BOM'!$A$2:$C$1625,3,0)</f>
        <v>CAP CER 10UF 16V X6S 0603</v>
      </c>
      <c r="D577" s="39" t="str">
        <f t="shared" si="8"/>
        <v>C3600-2</v>
      </c>
      <c r="E577" s="21" t="s">
        <v>320</v>
      </c>
    </row>
    <row r="578" spans="1:5" x14ac:dyDescent="0.3">
      <c r="A578" s="21" t="s">
        <v>899</v>
      </c>
      <c r="B578" s="21">
        <v>1</v>
      </c>
      <c r="C578" s="39" t="str">
        <f>VLOOKUP(A578,'COMP-VS-BOM'!$A$2:$C$1625,3,0)</f>
        <v>CAP CER 10000PF 16V 0603</v>
      </c>
      <c r="D578" s="39" t="str">
        <f t="shared" si="8"/>
        <v>C3604-1</v>
      </c>
      <c r="E578" s="21" t="s">
        <v>900</v>
      </c>
    </row>
    <row r="579" spans="1:5" x14ac:dyDescent="0.3">
      <c r="A579" s="21" t="s">
        <v>899</v>
      </c>
      <c r="B579" s="21">
        <v>2</v>
      </c>
      <c r="C579" s="39" t="str">
        <f>VLOOKUP(A579,'COMP-VS-BOM'!$A$2:$C$1625,3,0)</f>
        <v>CAP CER 10000PF 16V 0603</v>
      </c>
      <c r="D579" s="39" t="str">
        <f t="shared" si="8"/>
        <v>C3604-2</v>
      </c>
      <c r="E579" s="21" t="s">
        <v>901</v>
      </c>
    </row>
    <row r="580" spans="1:5" x14ac:dyDescent="0.3">
      <c r="A580" s="21" t="s">
        <v>902</v>
      </c>
      <c r="B580" s="21">
        <v>1</v>
      </c>
      <c r="C580" s="39" t="str">
        <f>VLOOKUP(A580,'COMP-VS-BOM'!$A$2:$C$1625,3,0)</f>
        <v>CAP CER 22UF 16V X6S 1206</v>
      </c>
      <c r="D580" s="39" t="str">
        <f t="shared" ref="D580:D643" si="9">CONCATENATE(A580,"-",B580)</f>
        <v>C3608-1</v>
      </c>
      <c r="E580" s="21" t="s">
        <v>900</v>
      </c>
    </row>
    <row r="581" spans="1:5" x14ac:dyDescent="0.3">
      <c r="A581" s="21" t="s">
        <v>902</v>
      </c>
      <c r="B581" s="21">
        <v>2</v>
      </c>
      <c r="C581" s="39" t="str">
        <f>VLOOKUP(A581,'COMP-VS-BOM'!$A$2:$C$1625,3,0)</f>
        <v>CAP CER 22UF 16V X6S 1206</v>
      </c>
      <c r="D581" s="39" t="str">
        <f t="shared" si="9"/>
        <v>C3608-2</v>
      </c>
      <c r="E581" s="21" t="s">
        <v>320</v>
      </c>
    </row>
    <row r="582" spans="1:5" x14ac:dyDescent="0.3">
      <c r="A582" s="21" t="s">
        <v>903</v>
      </c>
      <c r="B582" s="21">
        <v>1</v>
      </c>
      <c r="C582" s="39" t="str">
        <f>VLOOKUP(A582,'COMP-VS-BOM'!$A$2:$C$1625,3,0)</f>
        <v>CAP CER 10UF 16V X6S 0603</v>
      </c>
      <c r="D582" s="39" t="str">
        <f t="shared" si="9"/>
        <v>C3609-1</v>
      </c>
      <c r="E582" s="21" t="s">
        <v>904</v>
      </c>
    </row>
    <row r="583" spans="1:5" x14ac:dyDescent="0.3">
      <c r="A583" s="21" t="s">
        <v>903</v>
      </c>
      <c r="B583" s="21">
        <v>2</v>
      </c>
      <c r="C583" s="39" t="str">
        <f>VLOOKUP(A583,'COMP-VS-BOM'!$A$2:$C$1625,3,0)</f>
        <v>CAP CER 10UF 16V X6S 0603</v>
      </c>
      <c r="D583" s="39" t="str">
        <f t="shared" si="9"/>
        <v>C3609-2</v>
      </c>
      <c r="E583" s="21" t="s">
        <v>320</v>
      </c>
    </row>
    <row r="584" spans="1:5" x14ac:dyDescent="0.3">
      <c r="A584" s="21" t="s">
        <v>905</v>
      </c>
      <c r="B584" s="21">
        <v>1</v>
      </c>
      <c r="C584" s="39" t="str">
        <f>VLOOKUP(A584,'COMP-VS-BOM'!$A$2:$C$1625,3,0)</f>
        <v>CAP CER 10000PF 16V 0603</v>
      </c>
      <c r="D584" s="39" t="str">
        <f t="shared" si="9"/>
        <v>C3610-1</v>
      </c>
      <c r="E584" s="21" t="s">
        <v>906</v>
      </c>
    </row>
    <row r="585" spans="1:5" x14ac:dyDescent="0.3">
      <c r="A585" s="21" t="s">
        <v>905</v>
      </c>
      <c r="B585" s="21">
        <v>2</v>
      </c>
      <c r="C585" s="39" t="str">
        <f>VLOOKUP(A585,'COMP-VS-BOM'!$A$2:$C$1625,3,0)</f>
        <v>CAP CER 10000PF 16V 0603</v>
      </c>
      <c r="D585" s="39" t="str">
        <f t="shared" si="9"/>
        <v>C3610-2</v>
      </c>
      <c r="E585" s="21" t="s">
        <v>320</v>
      </c>
    </row>
    <row r="586" spans="1:5" x14ac:dyDescent="0.3">
      <c r="A586" s="21" t="s">
        <v>907</v>
      </c>
      <c r="B586" s="21">
        <v>1</v>
      </c>
      <c r="C586" s="39" t="str">
        <f>VLOOKUP(A586,'COMP-VS-BOM'!$A$2:$C$1625,3,0)</f>
        <v>CAP CER 10UF 16V X6S 0603</v>
      </c>
      <c r="D586" s="39" t="str">
        <f t="shared" si="9"/>
        <v>C3611-1</v>
      </c>
      <c r="E586" s="21" t="s">
        <v>908</v>
      </c>
    </row>
    <row r="587" spans="1:5" x14ac:dyDescent="0.3">
      <c r="A587" s="21" t="s">
        <v>907</v>
      </c>
      <c r="B587" s="21">
        <v>2</v>
      </c>
      <c r="C587" s="39" t="str">
        <f>VLOOKUP(A587,'COMP-VS-BOM'!$A$2:$C$1625,3,0)</f>
        <v>CAP CER 10UF 16V X6S 0603</v>
      </c>
      <c r="D587" s="39" t="str">
        <f t="shared" si="9"/>
        <v>C3611-2</v>
      </c>
      <c r="E587" s="21" t="s">
        <v>320</v>
      </c>
    </row>
    <row r="588" spans="1:5" x14ac:dyDescent="0.3">
      <c r="A588" s="21" t="s">
        <v>909</v>
      </c>
      <c r="B588" s="21">
        <v>1</v>
      </c>
      <c r="C588" s="39" t="str">
        <f>VLOOKUP(A588,'COMP-VS-BOM'!$A$2:$C$1625,3,0)</f>
        <v>CAP CER 10000PF 16V 0603</v>
      </c>
      <c r="D588" s="39" t="str">
        <f t="shared" si="9"/>
        <v>C3615-1</v>
      </c>
      <c r="E588" s="21" t="s">
        <v>910</v>
      </c>
    </row>
    <row r="589" spans="1:5" x14ac:dyDescent="0.3">
      <c r="A589" s="21" t="s">
        <v>909</v>
      </c>
      <c r="B589" s="21">
        <v>2</v>
      </c>
      <c r="C589" s="39" t="str">
        <f>VLOOKUP(A589,'COMP-VS-BOM'!$A$2:$C$1625,3,0)</f>
        <v>CAP CER 10000PF 16V 0603</v>
      </c>
      <c r="D589" s="39" t="str">
        <f t="shared" si="9"/>
        <v>C3615-2</v>
      </c>
      <c r="E589" s="21" t="s">
        <v>911</v>
      </c>
    </row>
    <row r="590" spans="1:5" x14ac:dyDescent="0.3">
      <c r="A590" s="21" t="s">
        <v>912</v>
      </c>
      <c r="B590" s="21">
        <v>1</v>
      </c>
      <c r="C590" s="39" t="str">
        <f>VLOOKUP(A590,'COMP-VS-BOM'!$A$2:$C$1625,3,0)</f>
        <v>CAP CER 22UF 16V X6S 1206</v>
      </c>
      <c r="D590" s="39" t="str">
        <f t="shared" si="9"/>
        <v>C3619-1</v>
      </c>
      <c r="E590" s="21" t="s">
        <v>910</v>
      </c>
    </row>
    <row r="591" spans="1:5" x14ac:dyDescent="0.3">
      <c r="A591" s="21" t="s">
        <v>912</v>
      </c>
      <c r="B591" s="21">
        <v>2</v>
      </c>
      <c r="C591" s="39" t="str">
        <f>VLOOKUP(A591,'COMP-VS-BOM'!$A$2:$C$1625,3,0)</f>
        <v>CAP CER 22UF 16V X6S 1206</v>
      </c>
      <c r="D591" s="39" t="str">
        <f t="shared" si="9"/>
        <v>C3619-2</v>
      </c>
      <c r="E591" s="21" t="s">
        <v>320</v>
      </c>
    </row>
    <row r="592" spans="1:5" x14ac:dyDescent="0.3">
      <c r="A592" s="21" t="s">
        <v>913</v>
      </c>
      <c r="B592" s="21">
        <v>1</v>
      </c>
      <c r="C592" s="39" t="str">
        <f>VLOOKUP(A592,'COMP-VS-BOM'!$A$2:$C$1625,3,0)</f>
        <v>CAP CER 10UF 16V X6S 0603</v>
      </c>
      <c r="D592" s="39" t="str">
        <f t="shared" si="9"/>
        <v>C3620-1</v>
      </c>
      <c r="E592" s="21" t="s">
        <v>914</v>
      </c>
    </row>
    <row r="593" spans="1:5" x14ac:dyDescent="0.3">
      <c r="A593" s="21" t="s">
        <v>913</v>
      </c>
      <c r="B593" s="21">
        <v>2</v>
      </c>
      <c r="C593" s="39" t="str">
        <f>VLOOKUP(A593,'COMP-VS-BOM'!$A$2:$C$1625,3,0)</f>
        <v>CAP CER 10UF 16V X6S 0603</v>
      </c>
      <c r="D593" s="39" t="str">
        <f t="shared" si="9"/>
        <v>C3620-2</v>
      </c>
      <c r="E593" s="21" t="s">
        <v>320</v>
      </c>
    </row>
    <row r="594" spans="1:5" x14ac:dyDescent="0.3">
      <c r="A594" s="21" t="s">
        <v>915</v>
      </c>
      <c r="B594" s="21">
        <v>1</v>
      </c>
      <c r="C594" s="39" t="str">
        <f>VLOOKUP(A594,'COMP-VS-BOM'!$A$2:$C$1625,3,0)</f>
        <v>CAP CER 10000PF 16V 0603</v>
      </c>
      <c r="D594" s="39" t="str">
        <f t="shared" si="9"/>
        <v>C3621-1</v>
      </c>
      <c r="E594" s="21" t="s">
        <v>916</v>
      </c>
    </row>
    <row r="595" spans="1:5" x14ac:dyDescent="0.3">
      <c r="A595" s="21" t="s">
        <v>915</v>
      </c>
      <c r="B595" s="21">
        <v>2</v>
      </c>
      <c r="C595" s="39" t="str">
        <f>VLOOKUP(A595,'COMP-VS-BOM'!$A$2:$C$1625,3,0)</f>
        <v>CAP CER 10000PF 16V 0603</v>
      </c>
      <c r="D595" s="39" t="str">
        <f t="shared" si="9"/>
        <v>C3621-2</v>
      </c>
      <c r="E595" s="21" t="s">
        <v>320</v>
      </c>
    </row>
    <row r="596" spans="1:5" x14ac:dyDescent="0.3">
      <c r="A596" s="21" t="s">
        <v>917</v>
      </c>
      <c r="B596" s="21">
        <v>1</v>
      </c>
      <c r="C596" s="39" t="str">
        <f>VLOOKUP(A596,'COMP-VS-BOM'!$A$2:$C$1625,3,0)</f>
        <v>CAP CER 10UF 16V X6S 0603</v>
      </c>
      <c r="D596" s="39" t="str">
        <f t="shared" si="9"/>
        <v>C3800-1</v>
      </c>
      <c r="E596" s="21" t="s">
        <v>918</v>
      </c>
    </row>
    <row r="597" spans="1:5" x14ac:dyDescent="0.3">
      <c r="A597" s="21" t="s">
        <v>917</v>
      </c>
      <c r="B597" s="21">
        <v>2</v>
      </c>
      <c r="C597" s="39" t="str">
        <f>VLOOKUP(A597,'COMP-VS-BOM'!$A$2:$C$1625,3,0)</f>
        <v>CAP CER 10UF 16V X6S 0603</v>
      </c>
      <c r="D597" s="39" t="str">
        <f t="shared" si="9"/>
        <v>C3800-2</v>
      </c>
      <c r="E597" s="21" t="s">
        <v>320</v>
      </c>
    </row>
    <row r="598" spans="1:5" x14ac:dyDescent="0.3">
      <c r="A598" s="21" t="s">
        <v>919</v>
      </c>
      <c r="B598" s="21">
        <v>1</v>
      </c>
      <c r="C598" s="39" t="str">
        <f>VLOOKUP(A598,'COMP-VS-BOM'!$A$2:$C$1625,3,0)</f>
        <v>CAP CER 10000PF 16V 0603</v>
      </c>
      <c r="D598" s="39" t="str">
        <f t="shared" si="9"/>
        <v>C3804-1</v>
      </c>
      <c r="E598" s="21" t="s">
        <v>920</v>
      </c>
    </row>
    <row r="599" spans="1:5" x14ac:dyDescent="0.3">
      <c r="A599" s="21" t="s">
        <v>919</v>
      </c>
      <c r="B599" s="21">
        <v>2</v>
      </c>
      <c r="C599" s="39" t="str">
        <f>VLOOKUP(A599,'COMP-VS-BOM'!$A$2:$C$1625,3,0)</f>
        <v>CAP CER 10000PF 16V 0603</v>
      </c>
      <c r="D599" s="39" t="str">
        <f t="shared" si="9"/>
        <v>C3804-2</v>
      </c>
      <c r="E599" s="21" t="s">
        <v>921</v>
      </c>
    </row>
    <row r="600" spans="1:5" x14ac:dyDescent="0.3">
      <c r="A600" s="21" t="s">
        <v>922</v>
      </c>
      <c r="B600" s="21">
        <v>1</v>
      </c>
      <c r="C600" s="39" t="str">
        <f>VLOOKUP(A600,'COMP-VS-BOM'!$A$2:$C$1625,3,0)</f>
        <v>CAP CER 22UF 16V X6S 1206</v>
      </c>
      <c r="D600" s="39" t="str">
        <f t="shared" si="9"/>
        <v>C3808-1</v>
      </c>
      <c r="E600" s="21" t="s">
        <v>920</v>
      </c>
    </row>
    <row r="601" spans="1:5" x14ac:dyDescent="0.3">
      <c r="A601" s="21" t="s">
        <v>922</v>
      </c>
      <c r="B601" s="21">
        <v>2</v>
      </c>
      <c r="C601" s="39" t="str">
        <f>VLOOKUP(A601,'COMP-VS-BOM'!$A$2:$C$1625,3,0)</f>
        <v>CAP CER 22UF 16V X6S 1206</v>
      </c>
      <c r="D601" s="39" t="str">
        <f t="shared" si="9"/>
        <v>C3808-2</v>
      </c>
      <c r="E601" s="21" t="s">
        <v>320</v>
      </c>
    </row>
    <row r="602" spans="1:5" x14ac:dyDescent="0.3">
      <c r="A602" s="21" t="s">
        <v>923</v>
      </c>
      <c r="B602" s="21">
        <v>1</v>
      </c>
      <c r="C602" s="39" t="str">
        <f>VLOOKUP(A602,'COMP-VS-BOM'!$A$2:$C$1625,3,0)</f>
        <v>CAP CER 10UF 16V X6S 0603</v>
      </c>
      <c r="D602" s="39" t="str">
        <f t="shared" si="9"/>
        <v>C3809-1</v>
      </c>
      <c r="E602" s="21" t="s">
        <v>924</v>
      </c>
    </row>
    <row r="603" spans="1:5" x14ac:dyDescent="0.3">
      <c r="A603" s="21" t="s">
        <v>923</v>
      </c>
      <c r="B603" s="21">
        <v>2</v>
      </c>
      <c r="C603" s="39" t="str">
        <f>VLOOKUP(A603,'COMP-VS-BOM'!$A$2:$C$1625,3,0)</f>
        <v>CAP CER 10UF 16V X6S 0603</v>
      </c>
      <c r="D603" s="39" t="str">
        <f t="shared" si="9"/>
        <v>C3809-2</v>
      </c>
      <c r="E603" s="21" t="s">
        <v>320</v>
      </c>
    </row>
    <row r="604" spans="1:5" x14ac:dyDescent="0.3">
      <c r="A604" s="21" t="s">
        <v>925</v>
      </c>
      <c r="B604" s="21">
        <v>1</v>
      </c>
      <c r="C604" s="39" t="str">
        <f>VLOOKUP(A604,'COMP-VS-BOM'!$A$2:$C$1625,3,0)</f>
        <v>CAP CER 10000PF 16V 0603</v>
      </c>
      <c r="D604" s="39" t="str">
        <f t="shared" si="9"/>
        <v>C3810-1</v>
      </c>
      <c r="E604" s="21" t="s">
        <v>926</v>
      </c>
    </row>
    <row r="605" spans="1:5" x14ac:dyDescent="0.3">
      <c r="A605" s="21" t="s">
        <v>925</v>
      </c>
      <c r="B605" s="21">
        <v>2</v>
      </c>
      <c r="C605" s="39" t="str">
        <f>VLOOKUP(A605,'COMP-VS-BOM'!$A$2:$C$1625,3,0)</f>
        <v>CAP CER 10000PF 16V 0603</v>
      </c>
      <c r="D605" s="39" t="str">
        <f t="shared" si="9"/>
        <v>C3810-2</v>
      </c>
      <c r="E605" s="21" t="s">
        <v>320</v>
      </c>
    </row>
    <row r="606" spans="1:5" x14ac:dyDescent="0.3">
      <c r="A606" s="21" t="s">
        <v>927</v>
      </c>
      <c r="B606" s="21">
        <v>1</v>
      </c>
      <c r="C606" s="39" t="str">
        <f>VLOOKUP(A606,'COMP-VS-BOM'!$A$2:$C$1625,3,0)</f>
        <v>CAP CER 10UF 16V X6S 0603</v>
      </c>
      <c r="D606" s="39" t="str">
        <f t="shared" si="9"/>
        <v>C3811-1</v>
      </c>
      <c r="E606" s="21" t="s">
        <v>928</v>
      </c>
    </row>
    <row r="607" spans="1:5" x14ac:dyDescent="0.3">
      <c r="A607" s="21" t="s">
        <v>927</v>
      </c>
      <c r="B607" s="21">
        <v>2</v>
      </c>
      <c r="C607" s="39" t="str">
        <f>VLOOKUP(A607,'COMP-VS-BOM'!$A$2:$C$1625,3,0)</f>
        <v>CAP CER 10UF 16V X6S 0603</v>
      </c>
      <c r="D607" s="39" t="str">
        <f t="shared" si="9"/>
        <v>C3811-2</v>
      </c>
      <c r="E607" s="21" t="s">
        <v>320</v>
      </c>
    </row>
    <row r="608" spans="1:5" x14ac:dyDescent="0.3">
      <c r="A608" s="21" t="s">
        <v>929</v>
      </c>
      <c r="B608" s="21">
        <v>1</v>
      </c>
      <c r="C608" s="39" t="str">
        <f>VLOOKUP(A608,'COMP-VS-BOM'!$A$2:$C$1625,3,0)</f>
        <v>CAP CER 10000PF 16V 0603</v>
      </c>
      <c r="D608" s="39" t="str">
        <f t="shared" si="9"/>
        <v>C3815-1</v>
      </c>
      <c r="E608" s="21" t="s">
        <v>930</v>
      </c>
    </row>
    <row r="609" spans="1:5" x14ac:dyDescent="0.3">
      <c r="A609" s="21" t="s">
        <v>929</v>
      </c>
      <c r="B609" s="21">
        <v>2</v>
      </c>
      <c r="C609" s="39" t="str">
        <f>VLOOKUP(A609,'COMP-VS-BOM'!$A$2:$C$1625,3,0)</f>
        <v>CAP CER 10000PF 16V 0603</v>
      </c>
      <c r="D609" s="39" t="str">
        <f t="shared" si="9"/>
        <v>C3815-2</v>
      </c>
      <c r="E609" s="21" t="s">
        <v>931</v>
      </c>
    </row>
    <row r="610" spans="1:5" x14ac:dyDescent="0.3">
      <c r="A610" s="21" t="s">
        <v>932</v>
      </c>
      <c r="B610" s="21">
        <v>1</v>
      </c>
      <c r="C610" s="39" t="str">
        <f>VLOOKUP(A610,'COMP-VS-BOM'!$A$2:$C$1625,3,0)</f>
        <v>CAP CER 22UF 16V X6S 1206</v>
      </c>
      <c r="D610" s="39" t="str">
        <f t="shared" si="9"/>
        <v>C3819-1</v>
      </c>
      <c r="E610" s="21" t="s">
        <v>930</v>
      </c>
    </row>
    <row r="611" spans="1:5" x14ac:dyDescent="0.3">
      <c r="A611" s="21" t="s">
        <v>932</v>
      </c>
      <c r="B611" s="21">
        <v>2</v>
      </c>
      <c r="C611" s="39" t="str">
        <f>VLOOKUP(A611,'COMP-VS-BOM'!$A$2:$C$1625,3,0)</f>
        <v>CAP CER 22UF 16V X6S 1206</v>
      </c>
      <c r="D611" s="39" t="str">
        <f t="shared" si="9"/>
        <v>C3819-2</v>
      </c>
      <c r="E611" s="21" t="s">
        <v>320</v>
      </c>
    </row>
    <row r="612" spans="1:5" x14ac:dyDescent="0.3">
      <c r="A612" s="21" t="s">
        <v>933</v>
      </c>
      <c r="B612" s="21">
        <v>1</v>
      </c>
      <c r="C612" s="39" t="str">
        <f>VLOOKUP(A612,'COMP-VS-BOM'!$A$2:$C$1625,3,0)</f>
        <v>CAP CER 10UF 16V X6S 0603</v>
      </c>
      <c r="D612" s="39" t="str">
        <f t="shared" si="9"/>
        <v>C3820-1</v>
      </c>
      <c r="E612" s="21" t="s">
        <v>934</v>
      </c>
    </row>
    <row r="613" spans="1:5" x14ac:dyDescent="0.3">
      <c r="A613" s="21" t="s">
        <v>933</v>
      </c>
      <c r="B613" s="21">
        <v>2</v>
      </c>
      <c r="C613" s="39" t="str">
        <f>VLOOKUP(A613,'COMP-VS-BOM'!$A$2:$C$1625,3,0)</f>
        <v>CAP CER 10UF 16V X6S 0603</v>
      </c>
      <c r="D613" s="39" t="str">
        <f t="shared" si="9"/>
        <v>C3820-2</v>
      </c>
      <c r="E613" s="21" t="s">
        <v>320</v>
      </c>
    </row>
    <row r="614" spans="1:5" x14ac:dyDescent="0.3">
      <c r="A614" s="21" t="s">
        <v>935</v>
      </c>
      <c r="B614" s="21">
        <v>1</v>
      </c>
      <c r="C614" s="39" t="str">
        <f>VLOOKUP(A614,'COMP-VS-BOM'!$A$2:$C$1625,3,0)</f>
        <v>CAP CER 10000PF 16V 0603</v>
      </c>
      <c r="D614" s="39" t="str">
        <f t="shared" si="9"/>
        <v>C3821-1</v>
      </c>
      <c r="E614" s="21" t="s">
        <v>936</v>
      </c>
    </row>
    <row r="615" spans="1:5" x14ac:dyDescent="0.3">
      <c r="A615" s="21" t="s">
        <v>935</v>
      </c>
      <c r="B615" s="21">
        <v>2</v>
      </c>
      <c r="C615" s="39" t="str">
        <f>VLOOKUP(A615,'COMP-VS-BOM'!$A$2:$C$1625,3,0)</f>
        <v>CAP CER 10000PF 16V 0603</v>
      </c>
      <c r="D615" s="39" t="str">
        <f t="shared" si="9"/>
        <v>C3821-2</v>
      </c>
      <c r="E615" s="21" t="s">
        <v>320</v>
      </c>
    </row>
    <row r="616" spans="1:5" x14ac:dyDescent="0.3">
      <c r="A616" s="21" t="s">
        <v>937</v>
      </c>
      <c r="B616" s="21">
        <v>1</v>
      </c>
      <c r="C616" s="39" t="str">
        <f>VLOOKUP(A616,'COMP-VS-BOM'!$A$2:$C$1625,3,0)</f>
        <v>CAP CER 1UF 16V X6S 0402</v>
      </c>
      <c r="D616" s="39" t="str">
        <f t="shared" si="9"/>
        <v>C4013-1</v>
      </c>
      <c r="E616" s="21" t="s">
        <v>938</v>
      </c>
    </row>
    <row r="617" spans="1:5" x14ac:dyDescent="0.3">
      <c r="A617" s="21" t="s">
        <v>937</v>
      </c>
      <c r="B617" s="21">
        <v>2</v>
      </c>
      <c r="C617" s="39" t="str">
        <f>VLOOKUP(A617,'COMP-VS-BOM'!$A$2:$C$1625,3,0)</f>
        <v>CAP CER 1UF 16V X6S 0402</v>
      </c>
      <c r="D617" s="39" t="str">
        <f t="shared" si="9"/>
        <v>C4013-2</v>
      </c>
      <c r="E617" s="21" t="s">
        <v>320</v>
      </c>
    </row>
    <row r="618" spans="1:5" x14ac:dyDescent="0.3">
      <c r="A618" s="21" t="s">
        <v>939</v>
      </c>
      <c r="B618" s="21">
        <v>1</v>
      </c>
      <c r="C618" s="39" t="str">
        <f>VLOOKUP(A618,'COMP-VS-BOM'!$A$2:$C$1625,3,0)</f>
        <v>CAP CER 4.7UF 16V X6S 0603</v>
      </c>
      <c r="D618" s="39" t="str">
        <f t="shared" si="9"/>
        <v>C4018-1</v>
      </c>
      <c r="E618" s="21" t="s">
        <v>940</v>
      </c>
    </row>
    <row r="619" spans="1:5" x14ac:dyDescent="0.3">
      <c r="A619" s="21" t="s">
        <v>939</v>
      </c>
      <c r="B619" s="21">
        <v>2</v>
      </c>
      <c r="C619" s="39" t="str">
        <f>VLOOKUP(A619,'COMP-VS-BOM'!$A$2:$C$1625,3,0)</f>
        <v>CAP CER 4.7UF 16V X6S 0603</v>
      </c>
      <c r="D619" s="39" t="str">
        <f t="shared" si="9"/>
        <v>C4018-2</v>
      </c>
      <c r="E619" s="21" t="s">
        <v>320</v>
      </c>
    </row>
    <row r="620" spans="1:5" x14ac:dyDescent="0.3">
      <c r="A620" s="21" t="s">
        <v>941</v>
      </c>
      <c r="B620" s="21">
        <v>1</v>
      </c>
      <c r="C620" s="39" t="str">
        <f>VLOOKUP(A620,'COMP-VS-BOM'!$A$2:$C$1625,3,0)</f>
        <v>CAP CER 10000PF 16V X7R 0402</v>
      </c>
      <c r="D620" s="39" t="str">
        <f t="shared" si="9"/>
        <v>C4019-1</v>
      </c>
      <c r="E620" s="21" t="s">
        <v>942</v>
      </c>
    </row>
    <row r="621" spans="1:5" x14ac:dyDescent="0.3">
      <c r="A621" s="21" t="s">
        <v>941</v>
      </c>
      <c r="B621" s="21">
        <v>2</v>
      </c>
      <c r="C621" s="39" t="str">
        <f>VLOOKUP(A621,'COMP-VS-BOM'!$A$2:$C$1625,3,0)</f>
        <v>CAP CER 10000PF 16V X7R 0402</v>
      </c>
      <c r="D621" s="39" t="str">
        <f t="shared" si="9"/>
        <v>C4019-2</v>
      </c>
      <c r="E621" s="21" t="s">
        <v>320</v>
      </c>
    </row>
    <row r="622" spans="1:5" x14ac:dyDescent="0.3">
      <c r="A622" s="21" t="s">
        <v>943</v>
      </c>
      <c r="B622" s="21">
        <v>1</v>
      </c>
      <c r="C622" s="39" t="str">
        <f>VLOOKUP(A622,'COMP-VS-BOM'!$A$2:$C$1625,3,0)</f>
        <v>CAP CER 10UF 16V X6S 0603</v>
      </c>
      <c r="D622" s="39" t="str">
        <f t="shared" si="9"/>
        <v>C4100-1</v>
      </c>
      <c r="E622" s="21" t="s">
        <v>944</v>
      </c>
    </row>
    <row r="623" spans="1:5" x14ac:dyDescent="0.3">
      <c r="A623" s="21" t="s">
        <v>943</v>
      </c>
      <c r="B623" s="21">
        <v>2</v>
      </c>
      <c r="C623" s="39" t="str">
        <f>VLOOKUP(A623,'COMP-VS-BOM'!$A$2:$C$1625,3,0)</f>
        <v>CAP CER 10UF 16V X6S 0603</v>
      </c>
      <c r="D623" s="39" t="str">
        <f t="shared" si="9"/>
        <v>C4100-2</v>
      </c>
      <c r="E623" s="21" t="s">
        <v>320</v>
      </c>
    </row>
    <row r="624" spans="1:5" x14ac:dyDescent="0.3">
      <c r="A624" s="21" t="s">
        <v>945</v>
      </c>
      <c r="B624" s="21">
        <v>1</v>
      </c>
      <c r="C624" s="39" t="str">
        <f>VLOOKUP(A624,'COMP-VS-BOM'!$A$2:$C$1625,3,0)</f>
        <v>CAP CER 10000PF 16V 0603</v>
      </c>
      <c r="D624" s="39" t="str">
        <f t="shared" si="9"/>
        <v>C4104-1</v>
      </c>
      <c r="E624" s="21" t="s">
        <v>946</v>
      </c>
    </row>
    <row r="625" spans="1:5" x14ac:dyDescent="0.3">
      <c r="A625" s="21" t="s">
        <v>945</v>
      </c>
      <c r="B625" s="21">
        <v>2</v>
      </c>
      <c r="C625" s="39" t="str">
        <f>VLOOKUP(A625,'COMP-VS-BOM'!$A$2:$C$1625,3,0)</f>
        <v>CAP CER 10000PF 16V 0603</v>
      </c>
      <c r="D625" s="39" t="str">
        <f t="shared" si="9"/>
        <v>C4104-2</v>
      </c>
      <c r="E625" s="21" t="s">
        <v>947</v>
      </c>
    </row>
    <row r="626" spans="1:5" x14ac:dyDescent="0.3">
      <c r="A626" s="21" t="s">
        <v>948</v>
      </c>
      <c r="B626" s="21">
        <v>1</v>
      </c>
      <c r="C626" s="39" t="str">
        <f>VLOOKUP(A626,'COMP-VS-BOM'!$A$2:$C$1625,3,0)</f>
        <v>CAP CER 22UF 16V X6S 1206</v>
      </c>
      <c r="D626" s="39" t="str">
        <f t="shared" si="9"/>
        <v>C4108-1</v>
      </c>
      <c r="E626" s="21" t="s">
        <v>946</v>
      </c>
    </row>
    <row r="627" spans="1:5" x14ac:dyDescent="0.3">
      <c r="A627" s="21" t="s">
        <v>948</v>
      </c>
      <c r="B627" s="21">
        <v>2</v>
      </c>
      <c r="C627" s="39" t="str">
        <f>VLOOKUP(A627,'COMP-VS-BOM'!$A$2:$C$1625,3,0)</f>
        <v>CAP CER 22UF 16V X6S 1206</v>
      </c>
      <c r="D627" s="39" t="str">
        <f t="shared" si="9"/>
        <v>C4108-2</v>
      </c>
      <c r="E627" s="21" t="s">
        <v>320</v>
      </c>
    </row>
    <row r="628" spans="1:5" x14ac:dyDescent="0.3">
      <c r="A628" s="21" t="s">
        <v>949</v>
      </c>
      <c r="B628" s="21">
        <v>1</v>
      </c>
      <c r="C628" s="39" t="str">
        <f>VLOOKUP(A628,'COMP-VS-BOM'!$A$2:$C$1625,3,0)</f>
        <v>CAP CER 10UF 16V X6S 0603</v>
      </c>
      <c r="D628" s="39" t="str">
        <f t="shared" si="9"/>
        <v>C4109-1</v>
      </c>
      <c r="E628" s="21" t="s">
        <v>950</v>
      </c>
    </row>
    <row r="629" spans="1:5" x14ac:dyDescent="0.3">
      <c r="A629" s="21" t="s">
        <v>949</v>
      </c>
      <c r="B629" s="21">
        <v>2</v>
      </c>
      <c r="C629" s="39" t="str">
        <f>VLOOKUP(A629,'COMP-VS-BOM'!$A$2:$C$1625,3,0)</f>
        <v>CAP CER 10UF 16V X6S 0603</v>
      </c>
      <c r="D629" s="39" t="str">
        <f t="shared" si="9"/>
        <v>C4109-2</v>
      </c>
      <c r="E629" s="21" t="s">
        <v>320</v>
      </c>
    </row>
    <row r="630" spans="1:5" x14ac:dyDescent="0.3">
      <c r="A630" s="21" t="s">
        <v>951</v>
      </c>
      <c r="B630" s="21">
        <v>1</v>
      </c>
      <c r="C630" s="39" t="str">
        <f>VLOOKUP(A630,'COMP-VS-BOM'!$A$2:$C$1625,3,0)</f>
        <v>CAP CER 10000PF 16V 0603</v>
      </c>
      <c r="D630" s="39" t="str">
        <f t="shared" si="9"/>
        <v>C4110-1</v>
      </c>
      <c r="E630" s="21" t="s">
        <v>952</v>
      </c>
    </row>
    <row r="631" spans="1:5" x14ac:dyDescent="0.3">
      <c r="A631" s="21" t="s">
        <v>951</v>
      </c>
      <c r="B631" s="21">
        <v>2</v>
      </c>
      <c r="C631" s="39" t="str">
        <f>VLOOKUP(A631,'COMP-VS-BOM'!$A$2:$C$1625,3,0)</f>
        <v>CAP CER 10000PF 16V 0603</v>
      </c>
      <c r="D631" s="39" t="str">
        <f t="shared" si="9"/>
        <v>C4110-2</v>
      </c>
      <c r="E631" s="21" t="s">
        <v>320</v>
      </c>
    </row>
    <row r="632" spans="1:5" x14ac:dyDescent="0.3">
      <c r="A632" s="21" t="s">
        <v>953</v>
      </c>
      <c r="B632" s="21">
        <v>1</v>
      </c>
      <c r="C632" s="39" t="str">
        <f>VLOOKUP(A632,'COMP-VS-BOM'!$A$2:$C$1625,3,0)</f>
        <v>CAP CER 0.1UF 25V X7R 0402</v>
      </c>
      <c r="D632" s="39" t="str">
        <f t="shared" si="9"/>
        <v>C4200-1</v>
      </c>
      <c r="E632" s="21" t="s">
        <v>900</v>
      </c>
    </row>
    <row r="633" spans="1:5" x14ac:dyDescent="0.3">
      <c r="A633" s="21" t="s">
        <v>953</v>
      </c>
      <c r="B633" s="21">
        <v>2</v>
      </c>
      <c r="C633" s="39" t="str">
        <f>VLOOKUP(A633,'COMP-VS-BOM'!$A$2:$C$1625,3,0)</f>
        <v>CAP CER 0.1UF 25V X7R 0402</v>
      </c>
      <c r="D633" s="39" t="str">
        <f t="shared" si="9"/>
        <v>C4200-2</v>
      </c>
      <c r="E633" s="21" t="s">
        <v>320</v>
      </c>
    </row>
    <row r="634" spans="1:5" x14ac:dyDescent="0.3">
      <c r="A634" s="21" t="s">
        <v>954</v>
      </c>
      <c r="B634" s="21">
        <v>1</v>
      </c>
      <c r="C634" s="39" t="str">
        <f>VLOOKUP(A634,'COMP-VS-BOM'!$A$2:$C$1625,3,0)</f>
        <v>CAP CER 0.1UF 25V X7R 0402</v>
      </c>
      <c r="D634" s="39" t="str">
        <f t="shared" si="9"/>
        <v>C4201-1</v>
      </c>
      <c r="E634" s="21" t="s">
        <v>955</v>
      </c>
    </row>
    <row r="635" spans="1:5" x14ac:dyDescent="0.3">
      <c r="A635" s="21" t="s">
        <v>954</v>
      </c>
      <c r="B635" s="21">
        <v>2</v>
      </c>
      <c r="C635" s="39" t="str">
        <f>VLOOKUP(A635,'COMP-VS-BOM'!$A$2:$C$1625,3,0)</f>
        <v>CAP CER 0.1UF 25V X7R 0402</v>
      </c>
      <c r="D635" s="39" t="str">
        <f t="shared" si="9"/>
        <v>C4201-2</v>
      </c>
      <c r="E635" s="21" t="s">
        <v>320</v>
      </c>
    </row>
    <row r="636" spans="1:5" x14ac:dyDescent="0.3">
      <c r="A636" s="21" t="s">
        <v>956</v>
      </c>
      <c r="B636" s="21">
        <v>1</v>
      </c>
      <c r="C636" s="39" t="str">
        <f>VLOOKUP(A636,'COMP-VS-BOM'!$A$2:$C$1625,3,0)</f>
        <v>CAP CER 0.1UF 25V X7R 0402</v>
      </c>
      <c r="D636" s="39" t="str">
        <f t="shared" si="9"/>
        <v>C4203-1</v>
      </c>
      <c r="E636" s="21" t="s">
        <v>910</v>
      </c>
    </row>
    <row r="637" spans="1:5" x14ac:dyDescent="0.3">
      <c r="A637" s="21" t="s">
        <v>956</v>
      </c>
      <c r="B637" s="21">
        <v>2</v>
      </c>
      <c r="C637" s="39" t="str">
        <f>VLOOKUP(A637,'COMP-VS-BOM'!$A$2:$C$1625,3,0)</f>
        <v>CAP CER 0.1UF 25V X7R 0402</v>
      </c>
      <c r="D637" s="39" t="str">
        <f t="shared" si="9"/>
        <v>C4203-2</v>
      </c>
      <c r="E637" s="21" t="s">
        <v>320</v>
      </c>
    </row>
    <row r="638" spans="1:5" x14ac:dyDescent="0.3">
      <c r="A638" s="21" t="s">
        <v>957</v>
      </c>
      <c r="B638" s="21">
        <v>1</v>
      </c>
      <c r="C638" s="39" t="str">
        <f>VLOOKUP(A638,'COMP-VS-BOM'!$A$2:$C$1625,3,0)</f>
        <v>CAP CER 0.1UF 25V X7R 0402</v>
      </c>
      <c r="D638" s="39" t="str">
        <f t="shared" si="9"/>
        <v>C4206-1</v>
      </c>
      <c r="E638" s="21" t="s">
        <v>920</v>
      </c>
    </row>
    <row r="639" spans="1:5" x14ac:dyDescent="0.3">
      <c r="A639" s="21" t="s">
        <v>957</v>
      </c>
      <c r="B639" s="21">
        <v>2</v>
      </c>
      <c r="C639" s="39" t="str">
        <f>VLOOKUP(A639,'COMP-VS-BOM'!$A$2:$C$1625,3,0)</f>
        <v>CAP CER 0.1UF 25V X7R 0402</v>
      </c>
      <c r="D639" s="39" t="str">
        <f t="shared" si="9"/>
        <v>C4206-2</v>
      </c>
      <c r="E639" s="21" t="s">
        <v>320</v>
      </c>
    </row>
    <row r="640" spans="1:5" x14ac:dyDescent="0.3">
      <c r="A640" s="21" t="s">
        <v>958</v>
      </c>
      <c r="B640" s="21">
        <v>1</v>
      </c>
      <c r="C640" s="39" t="str">
        <f>VLOOKUP(A640,'COMP-VS-BOM'!$A$2:$C$1625,3,0)</f>
        <v>CAP CER 0.1UF 25V X7R 0402</v>
      </c>
      <c r="D640" s="39" t="str">
        <f t="shared" si="9"/>
        <v>C4208-1</v>
      </c>
      <c r="E640" s="21" t="s">
        <v>930</v>
      </c>
    </row>
    <row r="641" spans="1:5" x14ac:dyDescent="0.3">
      <c r="A641" s="21" t="s">
        <v>958</v>
      </c>
      <c r="B641" s="21">
        <v>2</v>
      </c>
      <c r="C641" s="39" t="str">
        <f>VLOOKUP(A641,'COMP-VS-BOM'!$A$2:$C$1625,3,0)</f>
        <v>CAP CER 0.1UF 25V X7R 0402</v>
      </c>
      <c r="D641" s="39" t="str">
        <f t="shared" si="9"/>
        <v>C4208-2</v>
      </c>
      <c r="E641" s="21" t="s">
        <v>320</v>
      </c>
    </row>
    <row r="642" spans="1:5" x14ac:dyDescent="0.3">
      <c r="A642" s="21" t="s">
        <v>959</v>
      </c>
      <c r="B642" s="21">
        <v>1</v>
      </c>
      <c r="C642" s="39" t="str">
        <f>VLOOKUP(A642,'COMP-VS-BOM'!$A$2:$C$1625,3,0)</f>
        <v>CAP CER 4.7UF 16V X7R 0805</v>
      </c>
      <c r="D642" s="39" t="str">
        <f t="shared" si="9"/>
        <v>C4317-1</v>
      </c>
      <c r="E642" s="21" t="s">
        <v>320</v>
      </c>
    </row>
    <row r="643" spans="1:5" x14ac:dyDescent="0.3">
      <c r="A643" s="21" t="s">
        <v>959</v>
      </c>
      <c r="B643" s="21">
        <v>2</v>
      </c>
      <c r="C643" s="39" t="str">
        <f>VLOOKUP(A643,'COMP-VS-BOM'!$A$2:$C$1625,3,0)</f>
        <v>CAP CER 4.7UF 16V X7R 0805</v>
      </c>
      <c r="D643" s="39" t="str">
        <f t="shared" si="9"/>
        <v>C4317-2</v>
      </c>
      <c r="E643" s="21" t="s">
        <v>960</v>
      </c>
    </row>
    <row r="644" spans="1:5" x14ac:dyDescent="0.3">
      <c r="A644" s="21" t="s">
        <v>961</v>
      </c>
      <c r="B644" s="21">
        <v>1</v>
      </c>
      <c r="C644" s="39" t="str">
        <f>VLOOKUP(A644,'COMP-VS-BOM'!$A$2:$C$1625,3,0)</f>
        <v>47pF ±1% 50V Ceramic Capacitor C0G, NP0 0402 (1005 Metric)</v>
      </c>
      <c r="D644" s="39" t="str">
        <f t="shared" ref="D644:D707" si="10">CONCATENATE(A644,"-",B644)</f>
        <v>C4393-1</v>
      </c>
      <c r="E644" s="21" t="s">
        <v>962</v>
      </c>
    </row>
    <row r="645" spans="1:5" x14ac:dyDescent="0.3">
      <c r="A645" s="21" t="s">
        <v>961</v>
      </c>
      <c r="B645" s="21">
        <v>2</v>
      </c>
      <c r="C645" s="39" t="str">
        <f>VLOOKUP(A645,'COMP-VS-BOM'!$A$2:$C$1625,3,0)</f>
        <v>47pF ±1% 50V Ceramic Capacitor C0G, NP0 0402 (1005 Metric)</v>
      </c>
      <c r="D645" s="39" t="str">
        <f t="shared" si="10"/>
        <v>C4393-2</v>
      </c>
      <c r="E645" s="21" t="s">
        <v>963</v>
      </c>
    </row>
    <row r="646" spans="1:5" x14ac:dyDescent="0.3">
      <c r="A646" s="21" t="s">
        <v>964</v>
      </c>
      <c r="B646" s="21">
        <v>1</v>
      </c>
      <c r="C646" s="39" t="str">
        <f>VLOOKUP(A646,'COMP-VS-BOM'!$A$2:$C$1625,3,0)</f>
        <v>47pF ±1% 50V Ceramic Capacitor C0G, NP0 0402 (1005 Metric)</v>
      </c>
      <c r="D646" s="39" t="str">
        <f t="shared" si="10"/>
        <v>C4394-1</v>
      </c>
      <c r="E646" s="21" t="s">
        <v>962</v>
      </c>
    </row>
    <row r="647" spans="1:5" x14ac:dyDescent="0.3">
      <c r="A647" s="21" t="s">
        <v>964</v>
      </c>
      <c r="B647" s="21">
        <v>2</v>
      </c>
      <c r="C647" s="39" t="str">
        <f>VLOOKUP(A647,'COMP-VS-BOM'!$A$2:$C$1625,3,0)</f>
        <v>47pF ±1% 50V Ceramic Capacitor C0G, NP0 0402 (1005 Metric)</v>
      </c>
      <c r="D647" s="39" t="str">
        <f t="shared" si="10"/>
        <v>C4394-2</v>
      </c>
      <c r="E647" s="21" t="s">
        <v>965</v>
      </c>
    </row>
    <row r="648" spans="1:5" x14ac:dyDescent="0.3">
      <c r="A648" s="21" t="s">
        <v>966</v>
      </c>
      <c r="B648" s="21">
        <v>1</v>
      </c>
      <c r="C648" s="39" t="str">
        <f>VLOOKUP(A648,'COMP-VS-BOM'!$A$2:$C$1625,3,0)</f>
        <v>CAP CER 10PF 16V NP0 0402</v>
      </c>
      <c r="D648" s="39" t="str">
        <f t="shared" si="10"/>
        <v>C4395-1</v>
      </c>
      <c r="E648" s="21" t="s">
        <v>967</v>
      </c>
    </row>
    <row r="649" spans="1:5" x14ac:dyDescent="0.3">
      <c r="A649" s="21" t="s">
        <v>966</v>
      </c>
      <c r="B649" s="21">
        <v>2</v>
      </c>
      <c r="C649" s="39" t="str">
        <f>VLOOKUP(A649,'COMP-VS-BOM'!$A$2:$C$1625,3,0)</f>
        <v>CAP CER 10PF 16V NP0 0402</v>
      </c>
      <c r="D649" s="39" t="str">
        <f t="shared" si="10"/>
        <v>C4395-2</v>
      </c>
      <c r="E649" s="21" t="s">
        <v>968</v>
      </c>
    </row>
    <row r="650" spans="1:5" x14ac:dyDescent="0.3">
      <c r="A650" s="21" t="s">
        <v>969</v>
      </c>
      <c r="B650" s="21">
        <v>1</v>
      </c>
      <c r="C650" s="39" t="str">
        <f>VLOOKUP(A650,'COMP-VS-BOM'!$A$2:$C$1625,3,0)</f>
        <v>CAP CER 10PF 16V NP0 0402</v>
      </c>
      <c r="D650" s="39" t="str">
        <f t="shared" si="10"/>
        <v>C4396-1</v>
      </c>
      <c r="E650" s="21" t="s">
        <v>967</v>
      </c>
    </row>
    <row r="651" spans="1:5" x14ac:dyDescent="0.3">
      <c r="A651" s="21" t="s">
        <v>969</v>
      </c>
      <c r="B651" s="21">
        <v>2</v>
      </c>
      <c r="C651" s="39" t="str">
        <f>VLOOKUP(A651,'COMP-VS-BOM'!$A$2:$C$1625,3,0)</f>
        <v>CAP CER 10PF 16V NP0 0402</v>
      </c>
      <c r="D651" s="39" t="str">
        <f t="shared" si="10"/>
        <v>C4396-2</v>
      </c>
      <c r="E651" s="21" t="s">
        <v>970</v>
      </c>
    </row>
    <row r="652" spans="1:5" x14ac:dyDescent="0.3">
      <c r="A652" s="21" t="s">
        <v>971</v>
      </c>
      <c r="B652" s="21">
        <v>1</v>
      </c>
      <c r="C652" s="39" t="str">
        <f>VLOOKUP(A652,'COMP-VS-BOM'!$A$2:$C$1625,3,0)</f>
        <v>CAP CER 10PF 16V NP0 0402</v>
      </c>
      <c r="D652" s="39" t="str">
        <f t="shared" si="10"/>
        <v>C4397-1</v>
      </c>
      <c r="E652" s="21" t="s">
        <v>972</v>
      </c>
    </row>
    <row r="653" spans="1:5" x14ac:dyDescent="0.3">
      <c r="A653" s="21" t="s">
        <v>971</v>
      </c>
      <c r="B653" s="21">
        <v>2</v>
      </c>
      <c r="C653" s="39" t="str">
        <f>VLOOKUP(A653,'COMP-VS-BOM'!$A$2:$C$1625,3,0)</f>
        <v>CAP CER 10PF 16V NP0 0402</v>
      </c>
      <c r="D653" s="39" t="str">
        <f t="shared" si="10"/>
        <v>C4397-2</v>
      </c>
      <c r="E653" s="21" t="s">
        <v>973</v>
      </c>
    </row>
    <row r="654" spans="1:5" x14ac:dyDescent="0.3">
      <c r="A654" s="21" t="s">
        <v>974</v>
      </c>
      <c r="B654" s="21">
        <v>1</v>
      </c>
      <c r="C654" s="39" t="str">
        <f>VLOOKUP(A654,'COMP-VS-BOM'!$A$2:$C$1625,3,0)</f>
        <v>CAP CER 10PF 16V NP0 0402</v>
      </c>
      <c r="D654" s="39" t="str">
        <f t="shared" si="10"/>
        <v>C4398-1</v>
      </c>
      <c r="E654" s="21" t="s">
        <v>972</v>
      </c>
    </row>
    <row r="655" spans="1:5" x14ac:dyDescent="0.3">
      <c r="A655" s="21" t="s">
        <v>974</v>
      </c>
      <c r="B655" s="21">
        <v>2</v>
      </c>
      <c r="C655" s="39" t="str">
        <f>VLOOKUP(A655,'COMP-VS-BOM'!$A$2:$C$1625,3,0)</f>
        <v>CAP CER 10PF 16V NP0 0402</v>
      </c>
      <c r="D655" s="39" t="str">
        <f t="shared" si="10"/>
        <v>C4398-2</v>
      </c>
      <c r="E655" s="21" t="s">
        <v>975</v>
      </c>
    </row>
    <row r="656" spans="1:5" x14ac:dyDescent="0.3">
      <c r="A656" s="21" t="s">
        <v>976</v>
      </c>
      <c r="B656" s="21">
        <v>1</v>
      </c>
      <c r="C656" s="39" t="str">
        <f>VLOOKUP(A656,'COMP-VS-BOM'!$A$2:$C$1625,3,0)</f>
        <v>CAP CER 10PF 16V NP0 0402</v>
      </c>
      <c r="D656" s="39" t="str">
        <f t="shared" si="10"/>
        <v>C4399-1</v>
      </c>
      <c r="E656" s="21" t="s">
        <v>977</v>
      </c>
    </row>
    <row r="657" spans="1:5" x14ac:dyDescent="0.3">
      <c r="A657" s="21" t="s">
        <v>976</v>
      </c>
      <c r="B657" s="21">
        <v>2</v>
      </c>
      <c r="C657" s="39" t="str">
        <f>VLOOKUP(A657,'COMP-VS-BOM'!$A$2:$C$1625,3,0)</f>
        <v>CAP CER 10PF 16V NP0 0402</v>
      </c>
      <c r="D657" s="39" t="str">
        <f t="shared" si="10"/>
        <v>C4399-2</v>
      </c>
      <c r="E657" s="21" t="s">
        <v>978</v>
      </c>
    </row>
    <row r="658" spans="1:5" x14ac:dyDescent="0.3">
      <c r="A658" s="21" t="s">
        <v>979</v>
      </c>
      <c r="B658" s="21">
        <v>1</v>
      </c>
      <c r="C658" s="39" t="str">
        <f>VLOOKUP(A658,'COMP-VS-BOM'!$A$2:$C$1625,3,0)</f>
        <v>CAP CER 10PF 16V NP0 0402</v>
      </c>
      <c r="D658" s="39" t="str">
        <f t="shared" si="10"/>
        <v>C4400-1</v>
      </c>
      <c r="E658" s="21" t="s">
        <v>977</v>
      </c>
    </row>
    <row r="659" spans="1:5" x14ac:dyDescent="0.3">
      <c r="A659" s="21" t="s">
        <v>979</v>
      </c>
      <c r="B659" s="21">
        <v>2</v>
      </c>
      <c r="C659" s="39" t="str">
        <f>VLOOKUP(A659,'COMP-VS-BOM'!$A$2:$C$1625,3,0)</f>
        <v>CAP CER 10PF 16V NP0 0402</v>
      </c>
      <c r="D659" s="39" t="str">
        <f t="shared" si="10"/>
        <v>C4400-2</v>
      </c>
      <c r="E659" s="21" t="s">
        <v>980</v>
      </c>
    </row>
    <row r="660" spans="1:5" x14ac:dyDescent="0.3">
      <c r="A660" s="21" t="s">
        <v>981</v>
      </c>
      <c r="B660" s="21">
        <v>1</v>
      </c>
      <c r="C660" s="39" t="str">
        <f>VLOOKUP(A660,'COMP-VS-BOM'!$A$2:$C$1625,3,0)</f>
        <v>47pF ±1% 50V Ceramic Capacitor C0G, NP0 0402 (1005 Metric)</v>
      </c>
      <c r="D660" s="39" t="str">
        <f t="shared" si="10"/>
        <v>C4401-1</v>
      </c>
      <c r="E660" s="21" t="s">
        <v>982</v>
      </c>
    </row>
    <row r="661" spans="1:5" x14ac:dyDescent="0.3">
      <c r="A661" s="21" t="s">
        <v>981</v>
      </c>
      <c r="B661" s="21">
        <v>2</v>
      </c>
      <c r="C661" s="39" t="str">
        <f>VLOOKUP(A661,'COMP-VS-BOM'!$A$2:$C$1625,3,0)</f>
        <v>47pF ±1% 50V Ceramic Capacitor C0G, NP0 0402 (1005 Metric)</v>
      </c>
      <c r="D661" s="39" t="str">
        <f t="shared" si="10"/>
        <v>C4401-2</v>
      </c>
      <c r="E661" s="21" t="s">
        <v>983</v>
      </c>
    </row>
    <row r="662" spans="1:5" x14ac:dyDescent="0.3">
      <c r="A662" s="21" t="s">
        <v>984</v>
      </c>
      <c r="B662" s="21">
        <v>1</v>
      </c>
      <c r="C662" s="39" t="str">
        <f>VLOOKUP(A662,'COMP-VS-BOM'!$A$2:$C$1625,3,0)</f>
        <v>47pF ±1% 50V Ceramic Capacitor C0G, NP0 0402 (1005 Metric)</v>
      </c>
      <c r="D662" s="39" t="str">
        <f t="shared" si="10"/>
        <v>C4402-1</v>
      </c>
      <c r="E662" s="21" t="s">
        <v>985</v>
      </c>
    </row>
    <row r="663" spans="1:5" x14ac:dyDescent="0.3">
      <c r="A663" s="21" t="s">
        <v>984</v>
      </c>
      <c r="B663" s="21">
        <v>2</v>
      </c>
      <c r="C663" s="39" t="str">
        <f>VLOOKUP(A663,'COMP-VS-BOM'!$A$2:$C$1625,3,0)</f>
        <v>47pF ±1% 50V Ceramic Capacitor C0G, NP0 0402 (1005 Metric)</v>
      </c>
      <c r="D663" s="39" t="str">
        <f t="shared" si="10"/>
        <v>C4402-2</v>
      </c>
      <c r="E663" s="21" t="s">
        <v>983</v>
      </c>
    </row>
    <row r="664" spans="1:5" x14ac:dyDescent="0.3">
      <c r="A664" s="21" t="s">
        <v>986</v>
      </c>
      <c r="B664" s="21">
        <v>1</v>
      </c>
      <c r="C664" s="39" t="str">
        <f>VLOOKUP(A664,'COMP-VS-BOM'!$A$2:$C$1625,3,0)</f>
        <v>CAP CER 10PF 16V NP0 0402</v>
      </c>
      <c r="D664" s="39" t="str">
        <f t="shared" si="10"/>
        <v>C4403-1</v>
      </c>
      <c r="E664" s="21" t="s">
        <v>987</v>
      </c>
    </row>
    <row r="665" spans="1:5" x14ac:dyDescent="0.3">
      <c r="A665" s="21" t="s">
        <v>986</v>
      </c>
      <c r="B665" s="21">
        <v>2</v>
      </c>
      <c r="C665" s="39" t="str">
        <f>VLOOKUP(A665,'COMP-VS-BOM'!$A$2:$C$1625,3,0)</f>
        <v>CAP CER 10PF 16V NP0 0402</v>
      </c>
      <c r="D665" s="39" t="str">
        <f t="shared" si="10"/>
        <v>C4403-2</v>
      </c>
      <c r="E665" s="21" t="s">
        <v>988</v>
      </c>
    </row>
    <row r="666" spans="1:5" x14ac:dyDescent="0.3">
      <c r="A666" s="21" t="s">
        <v>989</v>
      </c>
      <c r="B666" s="21">
        <v>1</v>
      </c>
      <c r="C666" s="39" t="str">
        <f>VLOOKUP(A666,'COMP-VS-BOM'!$A$2:$C$1625,3,0)</f>
        <v>CAP CER 10PF 16V NP0 0402</v>
      </c>
      <c r="D666" s="39" t="str">
        <f t="shared" si="10"/>
        <v>C4404-1</v>
      </c>
      <c r="E666" s="21" t="s">
        <v>990</v>
      </c>
    </row>
    <row r="667" spans="1:5" x14ac:dyDescent="0.3">
      <c r="A667" s="21" t="s">
        <v>989</v>
      </c>
      <c r="B667" s="21">
        <v>2</v>
      </c>
      <c r="C667" s="39" t="str">
        <f>VLOOKUP(A667,'COMP-VS-BOM'!$A$2:$C$1625,3,0)</f>
        <v>CAP CER 10PF 16V NP0 0402</v>
      </c>
      <c r="D667" s="39" t="str">
        <f t="shared" si="10"/>
        <v>C4404-2</v>
      </c>
      <c r="E667" s="21" t="s">
        <v>988</v>
      </c>
    </row>
    <row r="668" spans="1:5" x14ac:dyDescent="0.3">
      <c r="A668" s="21" t="s">
        <v>991</v>
      </c>
      <c r="B668" s="21">
        <v>1</v>
      </c>
      <c r="C668" s="39" t="str">
        <f>VLOOKUP(A668,'COMP-VS-BOM'!$A$2:$C$1625,3,0)</f>
        <v>CAP CER 10PF 16V NP0 0402</v>
      </c>
      <c r="D668" s="39" t="str">
        <f t="shared" si="10"/>
        <v>C4411-1</v>
      </c>
      <c r="E668" s="21" t="s">
        <v>992</v>
      </c>
    </row>
    <row r="669" spans="1:5" x14ac:dyDescent="0.3">
      <c r="A669" s="21" t="s">
        <v>991</v>
      </c>
      <c r="B669" s="21">
        <v>2</v>
      </c>
      <c r="C669" s="39" t="str">
        <f>VLOOKUP(A669,'COMP-VS-BOM'!$A$2:$C$1625,3,0)</f>
        <v>CAP CER 10PF 16V NP0 0402</v>
      </c>
      <c r="D669" s="39" t="str">
        <f t="shared" si="10"/>
        <v>C4411-2</v>
      </c>
      <c r="E669" s="21" t="s">
        <v>993</v>
      </c>
    </row>
    <row r="670" spans="1:5" x14ac:dyDescent="0.3">
      <c r="A670" s="21" t="s">
        <v>994</v>
      </c>
      <c r="B670" s="21">
        <v>1</v>
      </c>
      <c r="C670" s="39" t="str">
        <f>VLOOKUP(A670,'COMP-VS-BOM'!$A$2:$C$1625,3,0)</f>
        <v>CAP CER 10PF 16V NP0 0402</v>
      </c>
      <c r="D670" s="39" t="str">
        <f t="shared" si="10"/>
        <v>C4413-1</v>
      </c>
      <c r="E670" s="21" t="s">
        <v>995</v>
      </c>
    </row>
    <row r="671" spans="1:5" x14ac:dyDescent="0.3">
      <c r="A671" s="21" t="s">
        <v>994</v>
      </c>
      <c r="B671" s="21">
        <v>2</v>
      </c>
      <c r="C671" s="39" t="str">
        <f>VLOOKUP(A671,'COMP-VS-BOM'!$A$2:$C$1625,3,0)</f>
        <v>CAP CER 10PF 16V NP0 0402</v>
      </c>
      <c r="D671" s="39" t="str">
        <f t="shared" si="10"/>
        <v>C4413-2</v>
      </c>
      <c r="E671" s="21" t="s">
        <v>996</v>
      </c>
    </row>
    <row r="672" spans="1:5" x14ac:dyDescent="0.3">
      <c r="A672" s="21" t="s">
        <v>997</v>
      </c>
      <c r="B672" s="21">
        <v>1</v>
      </c>
      <c r="C672" s="39" t="str">
        <f>VLOOKUP(A672,'COMP-VS-BOM'!$A$2:$C$1625,3,0)</f>
        <v>CAP CER 10PF 16V NP0 0402</v>
      </c>
      <c r="D672" s="39" t="str">
        <f t="shared" si="10"/>
        <v>C4414-1</v>
      </c>
      <c r="E672" s="21" t="s">
        <v>998</v>
      </c>
    </row>
    <row r="673" spans="1:5" x14ac:dyDescent="0.3">
      <c r="A673" s="21" t="s">
        <v>997</v>
      </c>
      <c r="B673" s="21">
        <v>2</v>
      </c>
      <c r="C673" s="39" t="str">
        <f>VLOOKUP(A673,'COMP-VS-BOM'!$A$2:$C$1625,3,0)</f>
        <v>CAP CER 10PF 16V NP0 0402</v>
      </c>
      <c r="D673" s="39" t="str">
        <f t="shared" si="10"/>
        <v>C4414-2</v>
      </c>
      <c r="E673" s="21" t="s">
        <v>999</v>
      </c>
    </row>
    <row r="674" spans="1:5" x14ac:dyDescent="0.3">
      <c r="A674" s="21" t="s">
        <v>1000</v>
      </c>
      <c r="B674" s="21">
        <v>1</v>
      </c>
      <c r="C674" s="39" t="str">
        <f>VLOOKUP(A674,'COMP-VS-BOM'!$A$2:$C$1625,3,0)</f>
        <v>CAP CER 10PF 16V NP0 0402</v>
      </c>
      <c r="D674" s="39" t="str">
        <f t="shared" si="10"/>
        <v>C4415-1</v>
      </c>
      <c r="E674" s="21" t="s">
        <v>1001</v>
      </c>
    </row>
    <row r="675" spans="1:5" x14ac:dyDescent="0.3">
      <c r="A675" s="21" t="s">
        <v>1000</v>
      </c>
      <c r="B675" s="21">
        <v>2</v>
      </c>
      <c r="C675" s="39" t="str">
        <f>VLOOKUP(A675,'COMP-VS-BOM'!$A$2:$C$1625,3,0)</f>
        <v>CAP CER 10PF 16V NP0 0402</v>
      </c>
      <c r="D675" s="39" t="str">
        <f t="shared" si="10"/>
        <v>C4415-2</v>
      </c>
      <c r="E675" s="21" t="s">
        <v>1002</v>
      </c>
    </row>
    <row r="676" spans="1:5" x14ac:dyDescent="0.3">
      <c r="A676" s="21" t="s">
        <v>1003</v>
      </c>
      <c r="B676" s="21">
        <v>1</v>
      </c>
      <c r="C676" s="39" t="str">
        <f>VLOOKUP(A676,'COMP-VS-BOM'!$A$2:$C$1625,3,0)</f>
        <v>CAP CER 10PF 16V NP0 0402</v>
      </c>
      <c r="D676" s="39" t="str">
        <f t="shared" si="10"/>
        <v>C4416-1</v>
      </c>
      <c r="E676" s="21" t="s">
        <v>1004</v>
      </c>
    </row>
    <row r="677" spans="1:5" x14ac:dyDescent="0.3">
      <c r="A677" s="21" t="s">
        <v>1003</v>
      </c>
      <c r="B677" s="21">
        <v>2</v>
      </c>
      <c r="C677" s="39" t="str">
        <f>VLOOKUP(A677,'COMP-VS-BOM'!$A$2:$C$1625,3,0)</f>
        <v>CAP CER 10PF 16V NP0 0402</v>
      </c>
      <c r="D677" s="39" t="str">
        <f t="shared" si="10"/>
        <v>C4416-2</v>
      </c>
      <c r="E677" s="21" t="s">
        <v>1005</v>
      </c>
    </row>
    <row r="678" spans="1:5" x14ac:dyDescent="0.3">
      <c r="A678" s="21" t="s">
        <v>1006</v>
      </c>
      <c r="B678" s="21">
        <v>1</v>
      </c>
      <c r="C678" s="39" t="str">
        <f>VLOOKUP(A678,'COMP-VS-BOM'!$A$2:$C$1625,3,0)</f>
        <v>Multilayer Ceramic Capacitors MLCC - SMD/SMT 25V 100pF X7R 0402 5% Tol</v>
      </c>
      <c r="D678" s="39" t="str">
        <f t="shared" si="10"/>
        <v>C4419-1</v>
      </c>
      <c r="E678" s="21" t="s">
        <v>573</v>
      </c>
    </row>
    <row r="679" spans="1:5" x14ac:dyDescent="0.3">
      <c r="A679" s="21" t="s">
        <v>1006</v>
      </c>
      <c r="B679" s="21">
        <v>2</v>
      </c>
      <c r="C679" s="39" t="str">
        <f>VLOOKUP(A679,'COMP-VS-BOM'!$A$2:$C$1625,3,0)</f>
        <v>Multilayer Ceramic Capacitors MLCC - SMD/SMT 25V 100pF X7R 0402 5% Tol</v>
      </c>
      <c r="D679" s="39" t="str">
        <f t="shared" si="10"/>
        <v>C4419-2</v>
      </c>
      <c r="E679" s="21" t="s">
        <v>1007</v>
      </c>
    </row>
    <row r="680" spans="1:5" x14ac:dyDescent="0.3">
      <c r="A680" s="21" t="s">
        <v>1008</v>
      </c>
      <c r="B680" s="21">
        <v>1</v>
      </c>
      <c r="C680" s="39" t="str">
        <f>VLOOKUP(A680,'COMP-VS-BOM'!$A$2:$C$1625,3,0)</f>
        <v>Multilayer Ceramic Capacitors MLCC - SMD/SMT 25V 100pF X7R 0402 5% Tol</v>
      </c>
      <c r="D680" s="39" t="str">
        <f t="shared" si="10"/>
        <v>C4420-1</v>
      </c>
      <c r="E680" s="21" t="s">
        <v>732</v>
      </c>
    </row>
    <row r="681" spans="1:5" x14ac:dyDescent="0.3">
      <c r="A681" s="21" t="s">
        <v>1008</v>
      </c>
      <c r="B681" s="21">
        <v>2</v>
      </c>
      <c r="C681" s="39" t="str">
        <f>VLOOKUP(A681,'COMP-VS-BOM'!$A$2:$C$1625,3,0)</f>
        <v>Multilayer Ceramic Capacitors MLCC - SMD/SMT 25V 100pF X7R 0402 5% Tol</v>
      </c>
      <c r="D681" s="39" t="str">
        <f t="shared" si="10"/>
        <v>C4420-2</v>
      </c>
      <c r="E681" s="21" t="s">
        <v>1009</v>
      </c>
    </row>
    <row r="682" spans="1:5" x14ac:dyDescent="0.3">
      <c r="A682" s="21" t="s">
        <v>1010</v>
      </c>
      <c r="B682" s="21">
        <v>1</v>
      </c>
      <c r="C682" s="39" t="str">
        <f>VLOOKUP(A682,'COMP-VS-BOM'!$A$2:$C$1625,3,0)</f>
        <v>Multilayer Ceramic Capacitors MLCC - SMD/SMT 25V 100pF X7R 0402 5% Tol</v>
      </c>
      <c r="D682" s="39" t="str">
        <f t="shared" si="10"/>
        <v>C4421-1</v>
      </c>
      <c r="E682" s="21" t="s">
        <v>1011</v>
      </c>
    </row>
    <row r="683" spans="1:5" x14ac:dyDescent="0.3">
      <c r="A683" s="21" t="s">
        <v>1010</v>
      </c>
      <c r="B683" s="21">
        <v>2</v>
      </c>
      <c r="C683" s="39" t="str">
        <f>VLOOKUP(A683,'COMP-VS-BOM'!$A$2:$C$1625,3,0)</f>
        <v>Multilayer Ceramic Capacitors MLCC - SMD/SMT 25V 100pF X7R 0402 5% Tol</v>
      </c>
      <c r="D683" s="39" t="str">
        <f t="shared" si="10"/>
        <v>C4421-2</v>
      </c>
      <c r="E683" s="21" t="s">
        <v>649</v>
      </c>
    </row>
    <row r="684" spans="1:5" x14ac:dyDescent="0.3">
      <c r="A684" s="21" t="s">
        <v>1012</v>
      </c>
      <c r="B684" s="21">
        <v>1</v>
      </c>
      <c r="C684" s="39" t="str">
        <f>VLOOKUP(A684,'COMP-VS-BOM'!$A$2:$C$1625,3,0)</f>
        <v>Multilayer Ceramic Capacitors MLCC - SMD/SMT 25V 100pF X7R 0402 5% Tol</v>
      </c>
      <c r="D684" s="39" t="str">
        <f t="shared" si="10"/>
        <v>C4422-1</v>
      </c>
      <c r="E684" s="21" t="s">
        <v>1013</v>
      </c>
    </row>
    <row r="685" spans="1:5" x14ac:dyDescent="0.3">
      <c r="A685" s="21" t="s">
        <v>1012</v>
      </c>
      <c r="B685" s="21">
        <v>2</v>
      </c>
      <c r="C685" s="39" t="str">
        <f>VLOOKUP(A685,'COMP-VS-BOM'!$A$2:$C$1625,3,0)</f>
        <v>Multilayer Ceramic Capacitors MLCC - SMD/SMT 25V 100pF X7R 0402 5% Tol</v>
      </c>
      <c r="D685" s="39" t="str">
        <f t="shared" si="10"/>
        <v>C4422-2</v>
      </c>
      <c r="E685" s="21" t="s">
        <v>670</v>
      </c>
    </row>
    <row r="686" spans="1:5" x14ac:dyDescent="0.3">
      <c r="A686" s="21" t="s">
        <v>1014</v>
      </c>
      <c r="B686" s="21">
        <v>1</v>
      </c>
      <c r="C686" s="39" t="str">
        <f>VLOOKUP(A686,'COMP-VS-BOM'!$A$2:$C$1625,3,0)</f>
        <v>Multilayer Ceramic Capacitors MLCC - SMD/SMT 25V 100pF X7R 0402 5% Tol</v>
      </c>
      <c r="D686" s="39" t="str">
        <f t="shared" si="10"/>
        <v>C4423-1</v>
      </c>
      <c r="E686" s="21" t="s">
        <v>1015</v>
      </c>
    </row>
    <row r="687" spans="1:5" x14ac:dyDescent="0.3">
      <c r="A687" s="21" t="s">
        <v>1014</v>
      </c>
      <c r="B687" s="21">
        <v>2</v>
      </c>
      <c r="C687" s="39" t="str">
        <f>VLOOKUP(A687,'COMP-VS-BOM'!$A$2:$C$1625,3,0)</f>
        <v>Multilayer Ceramic Capacitors MLCC - SMD/SMT 25V 100pF X7R 0402 5% Tol</v>
      </c>
      <c r="D687" s="39" t="str">
        <f t="shared" si="10"/>
        <v>C4423-2</v>
      </c>
      <c r="E687" s="21" t="s">
        <v>809</v>
      </c>
    </row>
    <row r="688" spans="1:5" x14ac:dyDescent="0.3">
      <c r="A688" s="21" t="s">
        <v>1016</v>
      </c>
      <c r="B688" s="21">
        <v>1</v>
      </c>
      <c r="C688" s="39" t="str">
        <f>VLOOKUP(A688,'COMP-VS-BOM'!$A$2:$C$1625,3,0)</f>
        <v>Multilayer Ceramic Capacitors MLCC - SMD/SMT 25V 100pF X7R 0402 5% Tol</v>
      </c>
      <c r="D688" s="39" t="str">
        <f t="shared" si="10"/>
        <v>C4424-1</v>
      </c>
      <c r="E688" s="21" t="s">
        <v>1017</v>
      </c>
    </row>
    <row r="689" spans="1:5" x14ac:dyDescent="0.3">
      <c r="A689" s="21" t="s">
        <v>1016</v>
      </c>
      <c r="B689" s="21">
        <v>2</v>
      </c>
      <c r="C689" s="39" t="str">
        <f>VLOOKUP(A689,'COMP-VS-BOM'!$A$2:$C$1625,3,0)</f>
        <v>Multilayer Ceramic Capacitors MLCC - SMD/SMT 25V 100pF X7R 0402 5% Tol</v>
      </c>
      <c r="D689" s="39" t="str">
        <f t="shared" si="10"/>
        <v>C4424-2</v>
      </c>
      <c r="E689" s="21" t="s">
        <v>829</v>
      </c>
    </row>
    <row r="690" spans="1:5" x14ac:dyDescent="0.3">
      <c r="A690" s="21" t="s">
        <v>1018</v>
      </c>
      <c r="B690" s="21">
        <v>1</v>
      </c>
      <c r="C690" s="39" t="str">
        <f>VLOOKUP(A690,'COMP-VS-BOM'!$A$2:$C$1625,3,0)</f>
        <v>CAP CER 10PF 16V NP0 0402</v>
      </c>
      <c r="D690" s="39" t="str">
        <f t="shared" si="10"/>
        <v>C4425-1</v>
      </c>
      <c r="E690" s="21" t="s">
        <v>1019</v>
      </c>
    </row>
    <row r="691" spans="1:5" x14ac:dyDescent="0.3">
      <c r="A691" s="21" t="s">
        <v>1018</v>
      </c>
      <c r="B691" s="21">
        <v>2</v>
      </c>
      <c r="C691" s="39" t="str">
        <f>VLOOKUP(A691,'COMP-VS-BOM'!$A$2:$C$1625,3,0)</f>
        <v>CAP CER 10PF 16V NP0 0402</v>
      </c>
      <c r="D691" s="39" t="str">
        <f t="shared" si="10"/>
        <v>C4425-2</v>
      </c>
      <c r="E691" s="21" t="s">
        <v>1020</v>
      </c>
    </row>
    <row r="692" spans="1:5" x14ac:dyDescent="0.3">
      <c r="A692" s="21" t="s">
        <v>1021</v>
      </c>
      <c r="B692" s="21">
        <v>1</v>
      </c>
      <c r="C692" s="39" t="str">
        <f>VLOOKUP(A692,'COMP-VS-BOM'!$A$2:$C$1625,3,0)</f>
        <v>CAP CER 10PF 16V NP0 0402</v>
      </c>
      <c r="D692" s="39" t="str">
        <f t="shared" si="10"/>
        <v>C4426-1</v>
      </c>
      <c r="E692" s="21" t="s">
        <v>1022</v>
      </c>
    </row>
    <row r="693" spans="1:5" x14ac:dyDescent="0.3">
      <c r="A693" s="21" t="s">
        <v>1021</v>
      </c>
      <c r="B693" s="21">
        <v>2</v>
      </c>
      <c r="C693" s="39" t="str">
        <f>VLOOKUP(A693,'COMP-VS-BOM'!$A$2:$C$1625,3,0)</f>
        <v>CAP CER 10PF 16V NP0 0402</v>
      </c>
      <c r="D693" s="39" t="str">
        <f t="shared" si="10"/>
        <v>C4426-2</v>
      </c>
      <c r="E693" s="21" t="s">
        <v>1023</v>
      </c>
    </row>
    <row r="694" spans="1:5" x14ac:dyDescent="0.3">
      <c r="A694" s="21" t="s">
        <v>1024</v>
      </c>
      <c r="B694" s="21">
        <v>1</v>
      </c>
      <c r="C694" s="39" t="str">
        <f>VLOOKUP(A694,'COMP-VS-BOM'!$A$2:$C$1625,3,0)</f>
        <v>CAP CER 0.1UF 25V X7R 0402</v>
      </c>
      <c r="D694" s="39" t="str">
        <f t="shared" si="10"/>
        <v>C4428-1</v>
      </c>
      <c r="E694" s="21" t="s">
        <v>946</v>
      </c>
    </row>
    <row r="695" spans="1:5" x14ac:dyDescent="0.3">
      <c r="A695" s="21" t="s">
        <v>1024</v>
      </c>
      <c r="B695" s="21">
        <v>2</v>
      </c>
      <c r="C695" s="39" t="str">
        <f>VLOOKUP(A695,'COMP-VS-BOM'!$A$2:$C$1625,3,0)</f>
        <v>CAP CER 0.1UF 25V X7R 0402</v>
      </c>
      <c r="D695" s="39" t="str">
        <f t="shared" si="10"/>
        <v>C4428-2</v>
      </c>
      <c r="E695" s="21" t="s">
        <v>320</v>
      </c>
    </row>
    <row r="696" spans="1:5" x14ac:dyDescent="0.3">
      <c r="A696" s="21" t="s">
        <v>1025</v>
      </c>
      <c r="B696" s="21">
        <v>1</v>
      </c>
      <c r="C696" s="39" t="str">
        <f>VLOOKUP(A696,'COMP-VS-BOM'!$A$2:$C$1625,3,0)</f>
        <v>CAP CER 0.1UF 25V X7R 0402</v>
      </c>
      <c r="D696" s="39" t="str">
        <f t="shared" si="10"/>
        <v>C4429-1</v>
      </c>
      <c r="E696" s="21" t="s">
        <v>1026</v>
      </c>
    </row>
    <row r="697" spans="1:5" x14ac:dyDescent="0.3">
      <c r="A697" s="21" t="s">
        <v>1025</v>
      </c>
      <c r="B697" s="21">
        <v>2</v>
      </c>
      <c r="C697" s="39" t="str">
        <f>VLOOKUP(A697,'COMP-VS-BOM'!$A$2:$C$1625,3,0)</f>
        <v>CAP CER 0.1UF 25V X7R 0402</v>
      </c>
      <c r="D697" s="39" t="str">
        <f t="shared" si="10"/>
        <v>C4429-2</v>
      </c>
      <c r="E697" s="21" t="s">
        <v>320</v>
      </c>
    </row>
    <row r="698" spans="1:5" x14ac:dyDescent="0.3">
      <c r="A698" s="21" t="s">
        <v>1027</v>
      </c>
      <c r="B698" s="21">
        <v>1</v>
      </c>
      <c r="C698" s="39" t="str">
        <f>VLOOKUP(A698,'COMP-VS-BOM'!$A$2:$C$1625,3,0)</f>
        <v>CAP CER 0.1UF 25V 10% X7R 0402</v>
      </c>
      <c r="D698" s="39" t="str">
        <f t="shared" si="10"/>
        <v>C4430-1</v>
      </c>
      <c r="E698" s="21" t="s">
        <v>1026</v>
      </c>
    </row>
    <row r="699" spans="1:5" x14ac:dyDescent="0.3">
      <c r="A699" s="21" t="s">
        <v>1027</v>
      </c>
      <c r="B699" s="21">
        <v>2</v>
      </c>
      <c r="C699" s="39" t="str">
        <f>VLOOKUP(A699,'COMP-VS-BOM'!$A$2:$C$1625,3,0)</f>
        <v>CAP CER 0.1UF 25V 10% X7R 0402</v>
      </c>
      <c r="D699" s="39" t="str">
        <f t="shared" si="10"/>
        <v>C4430-2</v>
      </c>
      <c r="E699" s="21" t="s">
        <v>320</v>
      </c>
    </row>
    <row r="700" spans="1:5" x14ac:dyDescent="0.3">
      <c r="A700" s="21" t="s">
        <v>1028</v>
      </c>
      <c r="B700" s="21">
        <v>1</v>
      </c>
      <c r="C700" s="39" t="str">
        <f>VLOOKUP(A700,'COMP-VS-BOM'!$A$2:$C$1625,3,0)</f>
        <v>CAP CER 0.1UF 25V 10% X7R 0402</v>
      </c>
      <c r="D700" s="39" t="str">
        <f t="shared" si="10"/>
        <v>C4432-1</v>
      </c>
      <c r="E700" s="21" t="s">
        <v>1029</v>
      </c>
    </row>
    <row r="701" spans="1:5" x14ac:dyDescent="0.3">
      <c r="A701" s="21" t="s">
        <v>1028</v>
      </c>
      <c r="B701" s="21">
        <v>2</v>
      </c>
      <c r="C701" s="39" t="str">
        <f>VLOOKUP(A701,'COMP-VS-BOM'!$A$2:$C$1625,3,0)</f>
        <v>CAP CER 0.1UF 25V 10% X7R 0402</v>
      </c>
      <c r="D701" s="39" t="str">
        <f t="shared" si="10"/>
        <v>C4432-2</v>
      </c>
      <c r="E701" s="21" t="s">
        <v>320</v>
      </c>
    </row>
    <row r="702" spans="1:5" x14ac:dyDescent="0.3">
      <c r="A702" s="21" t="s">
        <v>1030</v>
      </c>
      <c r="B702" s="21">
        <v>1</v>
      </c>
      <c r="C702" s="39" t="str">
        <f>VLOOKUP(A702,'COMP-VS-BOM'!$A$2:$C$1625,3,0)</f>
        <v>CAP CER 0.1UF 25V X7R 0402</v>
      </c>
      <c r="D702" s="39" t="str">
        <f t="shared" si="10"/>
        <v>C4433-1</v>
      </c>
      <c r="E702" s="21" t="s">
        <v>1029</v>
      </c>
    </row>
    <row r="703" spans="1:5" x14ac:dyDescent="0.3">
      <c r="A703" s="21" t="s">
        <v>1030</v>
      </c>
      <c r="B703" s="21">
        <v>2</v>
      </c>
      <c r="C703" s="39" t="str">
        <f>VLOOKUP(A703,'COMP-VS-BOM'!$A$2:$C$1625,3,0)</f>
        <v>CAP CER 0.1UF 25V X7R 0402</v>
      </c>
      <c r="D703" s="39" t="str">
        <f t="shared" si="10"/>
        <v>C4433-2</v>
      </c>
      <c r="E703" s="21" t="s">
        <v>320</v>
      </c>
    </row>
    <row r="704" spans="1:5" x14ac:dyDescent="0.3">
      <c r="A704" s="21" t="s">
        <v>1031</v>
      </c>
      <c r="B704" s="21">
        <v>1</v>
      </c>
      <c r="C704" s="39" t="str">
        <f>VLOOKUP(A704,'COMP-VS-BOM'!$A$2:$C$1625,3,0)</f>
        <v>CAP CER 0.1UF 25V X7R 0402</v>
      </c>
      <c r="D704" s="39" t="str">
        <f t="shared" si="10"/>
        <v>C4434-1</v>
      </c>
      <c r="E704" s="21" t="s">
        <v>946</v>
      </c>
    </row>
    <row r="705" spans="1:5" x14ac:dyDescent="0.3">
      <c r="A705" s="21" t="s">
        <v>1031</v>
      </c>
      <c r="B705" s="21">
        <v>2</v>
      </c>
      <c r="C705" s="39" t="str">
        <f>VLOOKUP(A705,'COMP-VS-BOM'!$A$2:$C$1625,3,0)</f>
        <v>CAP CER 0.1UF 25V X7R 0402</v>
      </c>
      <c r="D705" s="39" t="str">
        <f t="shared" si="10"/>
        <v>C4434-2</v>
      </c>
      <c r="E705" s="21" t="s">
        <v>320</v>
      </c>
    </row>
    <row r="706" spans="1:5" x14ac:dyDescent="0.3">
      <c r="A706" s="21" t="s">
        <v>1032</v>
      </c>
      <c r="B706" s="21">
        <v>1</v>
      </c>
      <c r="C706" s="39" t="str">
        <f>VLOOKUP(A706,'COMP-VS-BOM'!$A$2:$C$1625,3,0)</f>
        <v>CAP CER 1UF 16V X6S 0402</v>
      </c>
      <c r="D706" s="39" t="str">
        <f t="shared" si="10"/>
        <v>C4435-1</v>
      </c>
      <c r="E706" s="21" t="s">
        <v>946</v>
      </c>
    </row>
    <row r="707" spans="1:5" x14ac:dyDescent="0.3">
      <c r="A707" s="21" t="s">
        <v>1032</v>
      </c>
      <c r="B707" s="21">
        <v>2</v>
      </c>
      <c r="C707" s="39" t="str">
        <f>VLOOKUP(A707,'COMP-VS-BOM'!$A$2:$C$1625,3,0)</f>
        <v>CAP CER 1UF 16V X6S 0402</v>
      </c>
      <c r="D707" s="39" t="str">
        <f t="shared" si="10"/>
        <v>C4435-2</v>
      </c>
      <c r="E707" s="21" t="s">
        <v>320</v>
      </c>
    </row>
    <row r="708" spans="1:5" x14ac:dyDescent="0.3">
      <c r="A708" s="21" t="s">
        <v>1033</v>
      </c>
      <c r="B708" s="21">
        <v>1</v>
      </c>
      <c r="C708" s="39" t="str">
        <f>VLOOKUP(A708,'COMP-VS-BOM'!$A$2:$C$1625,3,0)</f>
        <v>CAP CER 0.1UF 25V X7R 0402</v>
      </c>
      <c r="D708" s="39" t="str">
        <f t="shared" ref="D708:D771" si="11">CONCATENATE(A708,"-",B708)</f>
        <v>C4436-1</v>
      </c>
      <c r="E708" s="21" t="s">
        <v>1029</v>
      </c>
    </row>
    <row r="709" spans="1:5" x14ac:dyDescent="0.3">
      <c r="A709" s="21" t="s">
        <v>1033</v>
      </c>
      <c r="B709" s="21">
        <v>2</v>
      </c>
      <c r="C709" s="39" t="str">
        <f>VLOOKUP(A709,'COMP-VS-BOM'!$A$2:$C$1625,3,0)</f>
        <v>CAP CER 0.1UF 25V X7R 0402</v>
      </c>
      <c r="D709" s="39" t="str">
        <f t="shared" si="11"/>
        <v>C4436-2</v>
      </c>
      <c r="E709" s="21" t="s">
        <v>320</v>
      </c>
    </row>
    <row r="710" spans="1:5" x14ac:dyDescent="0.3">
      <c r="A710" s="21" t="s">
        <v>1034</v>
      </c>
      <c r="B710" s="21">
        <v>1</v>
      </c>
      <c r="C710" s="39" t="str">
        <f>VLOOKUP(A710,'COMP-VS-BOM'!$A$2:$C$1625,3,0)</f>
        <v>CAP CER 0.1UF 25V X7R 0402</v>
      </c>
      <c r="D710" s="39" t="str">
        <f t="shared" si="11"/>
        <v>C4437-1</v>
      </c>
      <c r="E710" s="21" t="s">
        <v>946</v>
      </c>
    </row>
    <row r="711" spans="1:5" x14ac:dyDescent="0.3">
      <c r="A711" s="21" t="s">
        <v>1034</v>
      </c>
      <c r="B711" s="21">
        <v>2</v>
      </c>
      <c r="C711" s="39" t="str">
        <f>VLOOKUP(A711,'COMP-VS-BOM'!$A$2:$C$1625,3,0)</f>
        <v>CAP CER 0.1UF 25V X7R 0402</v>
      </c>
      <c r="D711" s="39" t="str">
        <f t="shared" si="11"/>
        <v>C4437-2</v>
      </c>
      <c r="E711" s="21" t="s">
        <v>320</v>
      </c>
    </row>
    <row r="712" spans="1:5" x14ac:dyDescent="0.3">
      <c r="A712" s="21" t="s">
        <v>1035</v>
      </c>
      <c r="B712" s="21">
        <v>1</v>
      </c>
      <c r="C712" s="39" t="str">
        <f>VLOOKUP(A712,'COMP-VS-BOM'!$A$2:$C$1625,3,0)</f>
        <v>CAP CER 1UF 16V X6S 0402</v>
      </c>
      <c r="D712" s="39" t="str">
        <f t="shared" si="11"/>
        <v>C4438-1</v>
      </c>
      <c r="E712" s="21" t="s">
        <v>946</v>
      </c>
    </row>
    <row r="713" spans="1:5" x14ac:dyDescent="0.3">
      <c r="A713" s="21" t="s">
        <v>1035</v>
      </c>
      <c r="B713" s="21">
        <v>2</v>
      </c>
      <c r="C713" s="39" t="str">
        <f>VLOOKUP(A713,'COMP-VS-BOM'!$A$2:$C$1625,3,0)</f>
        <v>CAP CER 1UF 16V X6S 0402</v>
      </c>
      <c r="D713" s="39" t="str">
        <f t="shared" si="11"/>
        <v>C4438-2</v>
      </c>
      <c r="E713" s="21" t="s">
        <v>320</v>
      </c>
    </row>
    <row r="714" spans="1:5" x14ac:dyDescent="0.3">
      <c r="A714" s="21" t="s">
        <v>1036</v>
      </c>
      <c r="B714" s="21">
        <v>1</v>
      </c>
      <c r="C714" s="39" t="str">
        <f>VLOOKUP(A714,'COMP-VS-BOM'!$A$2:$C$1625,3,0)</f>
        <v>CAP CER 0.1UF 25V X7R 0402</v>
      </c>
      <c r="D714" s="39" t="str">
        <f t="shared" si="11"/>
        <v>C4439-1</v>
      </c>
      <c r="E714" s="21" t="s">
        <v>1029</v>
      </c>
    </row>
    <row r="715" spans="1:5" x14ac:dyDescent="0.3">
      <c r="A715" s="21" t="s">
        <v>1036</v>
      </c>
      <c r="B715" s="21">
        <v>2</v>
      </c>
      <c r="C715" s="39" t="str">
        <f>VLOOKUP(A715,'COMP-VS-BOM'!$A$2:$C$1625,3,0)</f>
        <v>CAP CER 0.1UF 25V X7R 0402</v>
      </c>
      <c r="D715" s="39" t="str">
        <f t="shared" si="11"/>
        <v>C4439-2</v>
      </c>
      <c r="E715" s="21" t="s">
        <v>320</v>
      </c>
    </row>
    <row r="716" spans="1:5" x14ac:dyDescent="0.3">
      <c r="A716" s="21" t="s">
        <v>1037</v>
      </c>
      <c r="B716" s="21">
        <v>1</v>
      </c>
      <c r="C716" s="39" t="str">
        <f>VLOOKUP(A716,'COMP-VS-BOM'!$A$2:$C$1625,3,0)</f>
        <v>CAP CER 0.1UF 25V X7R 0402</v>
      </c>
      <c r="D716" s="39" t="str">
        <f t="shared" si="11"/>
        <v>C4440-1</v>
      </c>
      <c r="E716" s="21" t="s">
        <v>946</v>
      </c>
    </row>
    <row r="717" spans="1:5" x14ac:dyDescent="0.3">
      <c r="A717" s="21" t="s">
        <v>1037</v>
      </c>
      <c r="B717" s="21">
        <v>2</v>
      </c>
      <c r="C717" s="39" t="str">
        <f>VLOOKUP(A717,'COMP-VS-BOM'!$A$2:$C$1625,3,0)</f>
        <v>CAP CER 0.1UF 25V X7R 0402</v>
      </c>
      <c r="D717" s="39" t="str">
        <f t="shared" si="11"/>
        <v>C4440-2</v>
      </c>
      <c r="E717" s="21" t="s">
        <v>320</v>
      </c>
    </row>
    <row r="718" spans="1:5" x14ac:dyDescent="0.3">
      <c r="A718" s="21" t="s">
        <v>1038</v>
      </c>
      <c r="B718" s="21">
        <v>1</v>
      </c>
      <c r="C718" s="39" t="str">
        <f>VLOOKUP(A718,'COMP-VS-BOM'!$A$2:$C$1625,3,0)</f>
        <v>CAP CER 1UF 16V X6S 0402</v>
      </c>
      <c r="D718" s="39" t="str">
        <f t="shared" si="11"/>
        <v>C4441-1</v>
      </c>
      <c r="E718" s="21" t="s">
        <v>946</v>
      </c>
    </row>
    <row r="719" spans="1:5" x14ac:dyDescent="0.3">
      <c r="A719" s="21" t="s">
        <v>1038</v>
      </c>
      <c r="B719" s="21">
        <v>2</v>
      </c>
      <c r="C719" s="39" t="str">
        <f>VLOOKUP(A719,'COMP-VS-BOM'!$A$2:$C$1625,3,0)</f>
        <v>CAP CER 1UF 16V X6S 0402</v>
      </c>
      <c r="D719" s="39" t="str">
        <f t="shared" si="11"/>
        <v>C4441-2</v>
      </c>
      <c r="E719" s="21" t="s">
        <v>320</v>
      </c>
    </row>
    <row r="720" spans="1:5" x14ac:dyDescent="0.3">
      <c r="A720" s="21" t="s">
        <v>1039</v>
      </c>
      <c r="B720" s="21">
        <v>1</v>
      </c>
      <c r="C720" s="39" t="str">
        <f>VLOOKUP(A720,'COMP-VS-BOM'!$A$2:$C$1625,3,0)</f>
        <v>47pF ±1% 50V Ceramic Capacitor C0G, NP0 0402 (1005 Metric)</v>
      </c>
      <c r="D720" s="39" t="str">
        <f t="shared" si="11"/>
        <v>C4447-1</v>
      </c>
      <c r="E720" s="21" t="s">
        <v>1040</v>
      </c>
    </row>
    <row r="721" spans="1:5" x14ac:dyDescent="0.3">
      <c r="A721" s="21" t="s">
        <v>1039</v>
      </c>
      <c r="B721" s="21">
        <v>2</v>
      </c>
      <c r="C721" s="39" t="str">
        <f>VLOOKUP(A721,'COMP-VS-BOM'!$A$2:$C$1625,3,0)</f>
        <v>47pF ±1% 50V Ceramic Capacitor C0G, NP0 0402 (1005 Metric)</v>
      </c>
      <c r="D721" s="39" t="str">
        <f t="shared" si="11"/>
        <v>C4447-2</v>
      </c>
      <c r="E721" s="21" t="s">
        <v>995</v>
      </c>
    </row>
    <row r="722" spans="1:5" x14ac:dyDescent="0.3">
      <c r="A722" s="21" t="s">
        <v>1041</v>
      </c>
      <c r="B722" s="21">
        <v>1</v>
      </c>
      <c r="C722" s="39" t="str">
        <f>VLOOKUP(A722,'COMP-VS-BOM'!$A$2:$C$1625,3,0)</f>
        <v>47pF ±1% 50V Ceramic Capacitor C0G, NP0 0402 (1005 Metric)</v>
      </c>
      <c r="D722" s="39" t="str">
        <f t="shared" si="11"/>
        <v>C4449-1</v>
      </c>
      <c r="E722" s="21" t="s">
        <v>1042</v>
      </c>
    </row>
    <row r="723" spans="1:5" x14ac:dyDescent="0.3">
      <c r="A723" s="21" t="s">
        <v>1041</v>
      </c>
      <c r="B723" s="21">
        <v>2</v>
      </c>
      <c r="C723" s="39" t="str">
        <f>VLOOKUP(A723,'COMP-VS-BOM'!$A$2:$C$1625,3,0)</f>
        <v>47pF ±1% 50V Ceramic Capacitor C0G, NP0 0402 (1005 Metric)</v>
      </c>
      <c r="D723" s="39" t="str">
        <f t="shared" si="11"/>
        <v>C4449-2</v>
      </c>
      <c r="E723" s="21" t="s">
        <v>1043</v>
      </c>
    </row>
    <row r="724" spans="1:5" x14ac:dyDescent="0.3">
      <c r="A724" s="21" t="s">
        <v>1044</v>
      </c>
      <c r="B724" s="21">
        <v>1</v>
      </c>
      <c r="C724" s="39" t="str">
        <f>VLOOKUP(A724,'COMP-VS-BOM'!$A$2:$C$1625,3,0)</f>
        <v>CAP CER 10PF 16V NP0 0402</v>
      </c>
      <c r="D724" s="39" t="str">
        <f t="shared" si="11"/>
        <v>C4450-1</v>
      </c>
      <c r="E724" s="21" t="s">
        <v>1045</v>
      </c>
    </row>
    <row r="725" spans="1:5" x14ac:dyDescent="0.3">
      <c r="A725" s="21" t="s">
        <v>1044</v>
      </c>
      <c r="B725" s="21">
        <v>2</v>
      </c>
      <c r="C725" s="39" t="str">
        <f>VLOOKUP(A725,'COMP-VS-BOM'!$A$2:$C$1625,3,0)</f>
        <v>CAP CER 10PF 16V NP0 0402</v>
      </c>
      <c r="D725" s="39" t="str">
        <f t="shared" si="11"/>
        <v>C4450-2</v>
      </c>
      <c r="E725" s="21" t="s">
        <v>1001</v>
      </c>
    </row>
    <row r="726" spans="1:5" x14ac:dyDescent="0.3">
      <c r="A726" s="21" t="s">
        <v>1046</v>
      </c>
      <c r="B726" s="21">
        <v>1</v>
      </c>
      <c r="C726" s="39" t="str">
        <f>VLOOKUP(A726,'COMP-VS-BOM'!$A$2:$C$1625,3,0)</f>
        <v>CAP CER 10PF 16V NP0 0402</v>
      </c>
      <c r="D726" s="39" t="str">
        <f t="shared" si="11"/>
        <v>C4452-1</v>
      </c>
      <c r="E726" s="21" t="s">
        <v>1047</v>
      </c>
    </row>
    <row r="727" spans="1:5" x14ac:dyDescent="0.3">
      <c r="A727" s="21" t="s">
        <v>1046</v>
      </c>
      <c r="B727" s="21">
        <v>2</v>
      </c>
      <c r="C727" s="39" t="str">
        <f>VLOOKUP(A727,'COMP-VS-BOM'!$A$2:$C$1625,3,0)</f>
        <v>CAP CER 10PF 16V NP0 0402</v>
      </c>
      <c r="D727" s="39" t="str">
        <f t="shared" si="11"/>
        <v>C4452-2</v>
      </c>
      <c r="E727" s="21" t="s">
        <v>1048</v>
      </c>
    </row>
    <row r="728" spans="1:5" x14ac:dyDescent="0.3">
      <c r="A728" s="21" t="s">
        <v>1049</v>
      </c>
      <c r="B728" s="21">
        <v>1</v>
      </c>
      <c r="C728" s="39" t="str">
        <f>VLOOKUP(A728,'COMP-VS-BOM'!$A$2:$C$1625,3,0)</f>
        <v>CAP CER 10PF 16V NP0 0402</v>
      </c>
      <c r="D728" s="39" t="str">
        <f t="shared" si="11"/>
        <v>C4453-1</v>
      </c>
      <c r="E728" s="21" t="s">
        <v>1050</v>
      </c>
    </row>
    <row r="729" spans="1:5" x14ac:dyDescent="0.3">
      <c r="A729" s="21" t="s">
        <v>1049</v>
      </c>
      <c r="B729" s="21">
        <v>2</v>
      </c>
      <c r="C729" s="39" t="str">
        <f>VLOOKUP(A729,'COMP-VS-BOM'!$A$2:$C$1625,3,0)</f>
        <v>CAP CER 10PF 16V NP0 0402</v>
      </c>
      <c r="D729" s="39" t="str">
        <f t="shared" si="11"/>
        <v>C4453-2</v>
      </c>
      <c r="E729" s="21" t="s">
        <v>1051</v>
      </c>
    </row>
    <row r="730" spans="1:5" x14ac:dyDescent="0.3">
      <c r="A730" s="21" t="s">
        <v>1052</v>
      </c>
      <c r="B730" s="21">
        <v>1</v>
      </c>
      <c r="C730" s="39" t="str">
        <f>VLOOKUP(A730,'COMP-VS-BOM'!$A$2:$C$1625,3,0)</f>
        <v>CAP CER 10PF 16V NP0 0402</v>
      </c>
      <c r="D730" s="39" t="str">
        <f t="shared" si="11"/>
        <v>C4454-1</v>
      </c>
      <c r="E730" s="21" t="s">
        <v>1053</v>
      </c>
    </row>
    <row r="731" spans="1:5" x14ac:dyDescent="0.3">
      <c r="A731" s="21" t="s">
        <v>1052</v>
      </c>
      <c r="B731" s="21">
        <v>2</v>
      </c>
      <c r="C731" s="39" t="str">
        <f>VLOOKUP(A731,'COMP-VS-BOM'!$A$2:$C$1625,3,0)</f>
        <v>CAP CER 10PF 16V NP0 0402</v>
      </c>
      <c r="D731" s="39" t="str">
        <f t="shared" si="11"/>
        <v>C4454-2</v>
      </c>
      <c r="E731" s="21" t="s">
        <v>1054</v>
      </c>
    </row>
    <row r="732" spans="1:5" x14ac:dyDescent="0.3">
      <c r="A732" s="21" t="s">
        <v>1055</v>
      </c>
      <c r="B732" s="21">
        <v>1</v>
      </c>
      <c r="C732" s="39" t="str">
        <f>VLOOKUP(A732,'COMP-VS-BOM'!$A$2:$C$1625,3,0)</f>
        <v>CAP CER 10PF 16V NP0 0402</v>
      </c>
      <c r="D732" s="39" t="str">
        <f t="shared" si="11"/>
        <v>C4455-1</v>
      </c>
      <c r="E732" s="21" t="s">
        <v>1056</v>
      </c>
    </row>
    <row r="733" spans="1:5" x14ac:dyDescent="0.3">
      <c r="A733" s="21" t="s">
        <v>1055</v>
      </c>
      <c r="B733" s="21">
        <v>2</v>
      </c>
      <c r="C733" s="39" t="str">
        <f>VLOOKUP(A733,'COMP-VS-BOM'!$A$2:$C$1625,3,0)</f>
        <v>CAP CER 10PF 16V NP0 0402</v>
      </c>
      <c r="D733" s="39" t="str">
        <f t="shared" si="11"/>
        <v>C4455-2</v>
      </c>
      <c r="E733" s="21" t="s">
        <v>1050</v>
      </c>
    </row>
    <row r="734" spans="1:5" x14ac:dyDescent="0.3">
      <c r="A734" s="21" t="s">
        <v>1057</v>
      </c>
      <c r="B734" s="21">
        <v>1</v>
      </c>
      <c r="C734" s="39" t="str">
        <f>VLOOKUP(A734,'COMP-VS-BOM'!$A$2:$C$1625,3,0)</f>
        <v>CAP CER 10PF 16V NP0 0402</v>
      </c>
      <c r="D734" s="39" t="str">
        <f t="shared" si="11"/>
        <v>C4457-1</v>
      </c>
      <c r="E734" s="21" t="s">
        <v>1058</v>
      </c>
    </row>
    <row r="735" spans="1:5" x14ac:dyDescent="0.3">
      <c r="A735" s="21" t="s">
        <v>1057</v>
      </c>
      <c r="B735" s="21">
        <v>2</v>
      </c>
      <c r="C735" s="39" t="str">
        <f>VLOOKUP(A735,'COMP-VS-BOM'!$A$2:$C$1625,3,0)</f>
        <v>CAP CER 10PF 16V NP0 0402</v>
      </c>
      <c r="D735" s="39" t="str">
        <f t="shared" si="11"/>
        <v>C4457-2</v>
      </c>
      <c r="E735" s="21" t="s">
        <v>1059</v>
      </c>
    </row>
    <row r="736" spans="1:5" x14ac:dyDescent="0.3">
      <c r="A736" s="21" t="s">
        <v>1060</v>
      </c>
      <c r="B736" s="21">
        <v>1</v>
      </c>
      <c r="C736" s="39" t="str">
        <f>VLOOKUP(A736,'COMP-VS-BOM'!$A$2:$C$1625,3,0)</f>
        <v>CAP CER 10PF 16V NP0 0402</v>
      </c>
      <c r="D736" s="39" t="str">
        <f t="shared" si="11"/>
        <v>C4458-1</v>
      </c>
      <c r="E736" s="21" t="s">
        <v>1061</v>
      </c>
    </row>
    <row r="737" spans="1:5" x14ac:dyDescent="0.3">
      <c r="A737" s="21" t="s">
        <v>1060</v>
      </c>
      <c r="B737" s="21">
        <v>2</v>
      </c>
      <c r="C737" s="39" t="str">
        <f>VLOOKUP(A737,'COMP-VS-BOM'!$A$2:$C$1625,3,0)</f>
        <v>CAP CER 10PF 16V NP0 0402</v>
      </c>
      <c r="D737" s="39" t="str">
        <f t="shared" si="11"/>
        <v>C4458-2</v>
      </c>
      <c r="E737" s="21" t="s">
        <v>1062</v>
      </c>
    </row>
    <row r="738" spans="1:5" x14ac:dyDescent="0.3">
      <c r="A738" s="21" t="s">
        <v>1063</v>
      </c>
      <c r="B738" s="21">
        <v>1</v>
      </c>
      <c r="C738" s="39" t="str">
        <f>VLOOKUP(A738,'COMP-VS-BOM'!$A$2:$C$1625,3,0)</f>
        <v>CAP CER 10PF 16V NP0 0402</v>
      </c>
      <c r="D738" s="39" t="str">
        <f t="shared" si="11"/>
        <v>C4459-1</v>
      </c>
      <c r="E738" s="21" t="s">
        <v>1064</v>
      </c>
    </row>
    <row r="739" spans="1:5" x14ac:dyDescent="0.3">
      <c r="A739" s="21" t="s">
        <v>1063</v>
      </c>
      <c r="B739" s="21">
        <v>2</v>
      </c>
      <c r="C739" s="39" t="str">
        <f>VLOOKUP(A739,'COMP-VS-BOM'!$A$2:$C$1625,3,0)</f>
        <v>CAP CER 10PF 16V NP0 0402</v>
      </c>
      <c r="D739" s="39" t="str">
        <f t="shared" si="11"/>
        <v>C4459-2</v>
      </c>
      <c r="E739" s="21" t="s">
        <v>1061</v>
      </c>
    </row>
    <row r="740" spans="1:5" x14ac:dyDescent="0.3">
      <c r="A740" s="21" t="s">
        <v>1065</v>
      </c>
      <c r="B740" s="21">
        <v>1</v>
      </c>
      <c r="C740" s="39" t="str">
        <f>VLOOKUP(A740,'COMP-VS-BOM'!$A$2:$C$1625,3,0)</f>
        <v>CAP CER 10PF 16V NP0 0402</v>
      </c>
      <c r="D740" s="39" t="str">
        <f t="shared" si="11"/>
        <v>C4461-1</v>
      </c>
      <c r="E740" s="21" t="s">
        <v>1066</v>
      </c>
    </row>
    <row r="741" spans="1:5" x14ac:dyDescent="0.3">
      <c r="A741" s="21" t="s">
        <v>1065</v>
      </c>
      <c r="B741" s="21">
        <v>2</v>
      </c>
      <c r="C741" s="39" t="str">
        <f>VLOOKUP(A741,'COMP-VS-BOM'!$A$2:$C$1625,3,0)</f>
        <v>CAP CER 10PF 16V NP0 0402</v>
      </c>
      <c r="D741" s="39" t="str">
        <f t="shared" si="11"/>
        <v>C4461-2</v>
      </c>
      <c r="E741" s="21" t="s">
        <v>1067</v>
      </c>
    </row>
    <row r="742" spans="1:5" x14ac:dyDescent="0.3">
      <c r="A742" s="21" t="s">
        <v>1068</v>
      </c>
      <c r="B742" s="21">
        <v>1</v>
      </c>
      <c r="C742" s="39" t="str">
        <f>VLOOKUP(A742,'COMP-VS-BOM'!$A$2:$C$1625,3,0)</f>
        <v>CAP CER 10PF 16V NP0 0402</v>
      </c>
      <c r="D742" s="39" t="str">
        <f t="shared" si="11"/>
        <v>C4462-1</v>
      </c>
      <c r="E742" s="21" t="s">
        <v>714</v>
      </c>
    </row>
    <row r="743" spans="1:5" x14ac:dyDescent="0.3">
      <c r="A743" s="21" t="s">
        <v>1068</v>
      </c>
      <c r="B743" s="21">
        <v>2</v>
      </c>
      <c r="C743" s="39" t="str">
        <f>VLOOKUP(A743,'COMP-VS-BOM'!$A$2:$C$1625,3,0)</f>
        <v>CAP CER 10PF 16V NP0 0402</v>
      </c>
      <c r="D743" s="39" t="str">
        <f t="shared" si="11"/>
        <v>C4462-2</v>
      </c>
      <c r="E743" s="21" t="s">
        <v>1069</v>
      </c>
    </row>
    <row r="744" spans="1:5" x14ac:dyDescent="0.3">
      <c r="A744" s="21" t="s">
        <v>1070</v>
      </c>
      <c r="B744" s="21">
        <v>1</v>
      </c>
      <c r="C744" s="39" t="str">
        <f>VLOOKUP(A744,'COMP-VS-BOM'!$A$2:$C$1625,3,0)</f>
        <v>CAP CER 10PF 16V NP0 0402</v>
      </c>
      <c r="D744" s="39" t="str">
        <f t="shared" si="11"/>
        <v>C4463-1</v>
      </c>
      <c r="E744" s="21" t="s">
        <v>734</v>
      </c>
    </row>
    <row r="745" spans="1:5" x14ac:dyDescent="0.3">
      <c r="A745" s="21" t="s">
        <v>1070</v>
      </c>
      <c r="B745" s="21">
        <v>2</v>
      </c>
      <c r="C745" s="39" t="str">
        <f>VLOOKUP(A745,'COMP-VS-BOM'!$A$2:$C$1625,3,0)</f>
        <v>CAP CER 10PF 16V NP0 0402</v>
      </c>
      <c r="D745" s="39" t="str">
        <f t="shared" si="11"/>
        <v>C4463-2</v>
      </c>
      <c r="E745" s="21" t="s">
        <v>1071</v>
      </c>
    </row>
    <row r="746" spans="1:5" x14ac:dyDescent="0.3">
      <c r="A746" s="21" t="s">
        <v>1072</v>
      </c>
      <c r="B746" s="21">
        <v>1</v>
      </c>
      <c r="C746" s="39" t="str">
        <f>VLOOKUP(A746,'COMP-VS-BOM'!$A$2:$C$1625,3,0)</f>
        <v>CAP CER 10PF 16V NP0 0402</v>
      </c>
      <c r="D746" s="39" t="str">
        <f t="shared" si="11"/>
        <v>C4464-1</v>
      </c>
      <c r="E746" s="21" t="s">
        <v>555</v>
      </c>
    </row>
    <row r="747" spans="1:5" x14ac:dyDescent="0.3">
      <c r="A747" s="21" t="s">
        <v>1072</v>
      </c>
      <c r="B747" s="21">
        <v>2</v>
      </c>
      <c r="C747" s="39" t="str">
        <f>VLOOKUP(A747,'COMP-VS-BOM'!$A$2:$C$1625,3,0)</f>
        <v>CAP CER 10PF 16V NP0 0402</v>
      </c>
      <c r="D747" s="39" t="str">
        <f t="shared" si="11"/>
        <v>C4464-2</v>
      </c>
      <c r="E747" s="21" t="s">
        <v>1073</v>
      </c>
    </row>
    <row r="748" spans="1:5" x14ac:dyDescent="0.3">
      <c r="A748" s="21" t="s">
        <v>1074</v>
      </c>
      <c r="B748" s="21">
        <v>1</v>
      </c>
      <c r="C748" s="39" t="str">
        <f>VLOOKUP(A748,'COMP-VS-BOM'!$A$2:$C$1625,3,0)</f>
        <v>CAP CER 10PF 16V NP0 0402</v>
      </c>
      <c r="D748" s="39" t="str">
        <f t="shared" si="11"/>
        <v>C4465-1</v>
      </c>
      <c r="E748" s="21" t="s">
        <v>575</v>
      </c>
    </row>
    <row r="749" spans="1:5" x14ac:dyDescent="0.3">
      <c r="A749" s="21" t="s">
        <v>1074</v>
      </c>
      <c r="B749" s="21">
        <v>2</v>
      </c>
      <c r="C749" s="39" t="str">
        <f>VLOOKUP(A749,'COMP-VS-BOM'!$A$2:$C$1625,3,0)</f>
        <v>CAP CER 10PF 16V NP0 0402</v>
      </c>
      <c r="D749" s="39" t="str">
        <f t="shared" si="11"/>
        <v>C4465-2</v>
      </c>
      <c r="E749" s="21" t="s">
        <v>1075</v>
      </c>
    </row>
    <row r="750" spans="1:5" x14ac:dyDescent="0.3">
      <c r="A750" s="21" t="s">
        <v>1076</v>
      </c>
      <c r="B750" s="21">
        <v>1</v>
      </c>
      <c r="C750" s="39" t="str">
        <f>VLOOKUP(A750,'COMP-VS-BOM'!$A$2:$C$1625,3,0)</f>
        <v>Multilayer Ceramic Capacitors MLCC - SMD/SMT 25V 12pF C0G 0402 10% Tol</v>
      </c>
      <c r="D750" s="39" t="str">
        <f t="shared" si="11"/>
        <v>C4470-1</v>
      </c>
      <c r="E750" s="21" t="s">
        <v>670</v>
      </c>
    </row>
    <row r="751" spans="1:5" x14ac:dyDescent="0.3">
      <c r="A751" s="21" t="s">
        <v>1076</v>
      </c>
      <c r="B751" s="21">
        <v>2</v>
      </c>
      <c r="C751" s="39" t="str">
        <f>VLOOKUP(A751,'COMP-VS-BOM'!$A$2:$C$1625,3,0)</f>
        <v>Multilayer Ceramic Capacitors MLCC - SMD/SMT 25V 12pF C0G 0402 10% Tol</v>
      </c>
      <c r="D751" s="39" t="str">
        <f t="shared" si="11"/>
        <v>C4470-2</v>
      </c>
      <c r="E751" s="21" t="s">
        <v>1077</v>
      </c>
    </row>
    <row r="752" spans="1:5" x14ac:dyDescent="0.3">
      <c r="A752" s="21" t="s">
        <v>1078</v>
      </c>
      <c r="B752" s="21">
        <v>1</v>
      </c>
      <c r="C752" s="39" t="str">
        <f>VLOOKUP(A752,'COMP-VS-BOM'!$A$2:$C$1625,3,0)</f>
        <v>Multilayer Ceramic Capacitors MLCC - SMD/SMT 25V 12pF C0G 0402 10% Tol</v>
      </c>
      <c r="D752" s="39" t="str">
        <f t="shared" si="11"/>
        <v>C4471-1</v>
      </c>
      <c r="E752" s="21" t="s">
        <v>809</v>
      </c>
    </row>
    <row r="753" spans="1:5" x14ac:dyDescent="0.3">
      <c r="A753" s="21" t="s">
        <v>1078</v>
      </c>
      <c r="B753" s="21">
        <v>2</v>
      </c>
      <c r="C753" s="39" t="str">
        <f>VLOOKUP(A753,'COMP-VS-BOM'!$A$2:$C$1625,3,0)</f>
        <v>Multilayer Ceramic Capacitors MLCC - SMD/SMT 25V 12pF C0G 0402 10% Tol</v>
      </c>
      <c r="D753" s="39" t="str">
        <f t="shared" si="11"/>
        <v>C4471-2</v>
      </c>
      <c r="E753" s="21" t="s">
        <v>1079</v>
      </c>
    </row>
    <row r="754" spans="1:5" x14ac:dyDescent="0.3">
      <c r="A754" s="21" t="s">
        <v>1080</v>
      </c>
      <c r="B754" s="21">
        <v>1</v>
      </c>
      <c r="C754" s="39" t="str">
        <f>VLOOKUP(A754,'COMP-VS-BOM'!$A$2:$C$1625,3,0)</f>
        <v>Multilayer Ceramic Capacitors MLCC - SMD/SMT 25V 12pF C0G 0402 10% Tol</v>
      </c>
      <c r="D754" s="39" t="str">
        <f t="shared" si="11"/>
        <v>C4472-1</v>
      </c>
      <c r="E754" s="21" t="s">
        <v>829</v>
      </c>
    </row>
    <row r="755" spans="1:5" x14ac:dyDescent="0.3">
      <c r="A755" s="21" t="s">
        <v>1080</v>
      </c>
      <c r="B755" s="21">
        <v>2</v>
      </c>
      <c r="C755" s="39" t="str">
        <f>VLOOKUP(A755,'COMP-VS-BOM'!$A$2:$C$1625,3,0)</f>
        <v>Multilayer Ceramic Capacitors MLCC - SMD/SMT 25V 12pF C0G 0402 10% Tol</v>
      </c>
      <c r="D755" s="39" t="str">
        <f t="shared" si="11"/>
        <v>C4472-2</v>
      </c>
      <c r="E755" s="21" t="s">
        <v>1081</v>
      </c>
    </row>
    <row r="756" spans="1:5" x14ac:dyDescent="0.3">
      <c r="A756" s="21" t="s">
        <v>1082</v>
      </c>
      <c r="B756" s="21">
        <v>1</v>
      </c>
      <c r="C756" s="39" t="str">
        <f>VLOOKUP(A756,'COMP-VS-BOM'!$A$2:$C$1625,3,0)</f>
        <v>CAP CER 0.1UF 25V X7R 0402</v>
      </c>
      <c r="D756" s="39" t="str">
        <f t="shared" si="11"/>
        <v>C4477-1</v>
      </c>
      <c r="E756" s="21" t="s">
        <v>1083</v>
      </c>
    </row>
    <row r="757" spans="1:5" x14ac:dyDescent="0.3">
      <c r="A757" s="21" t="s">
        <v>1082</v>
      </c>
      <c r="B757" s="21">
        <v>2</v>
      </c>
      <c r="C757" s="39" t="str">
        <f>VLOOKUP(A757,'COMP-VS-BOM'!$A$2:$C$1625,3,0)</f>
        <v>CAP CER 0.1UF 25V X7R 0402</v>
      </c>
      <c r="D757" s="39" t="str">
        <f t="shared" si="11"/>
        <v>C4477-2</v>
      </c>
      <c r="E757" s="21" t="s">
        <v>320</v>
      </c>
    </row>
    <row r="758" spans="1:5" x14ac:dyDescent="0.3">
      <c r="A758" s="21" t="s">
        <v>1084</v>
      </c>
      <c r="B758" s="21">
        <v>1</v>
      </c>
      <c r="C758" s="39" t="str">
        <f>VLOOKUP(A758,'COMP-VS-BOM'!$A$2:$C$1625,3,0)</f>
        <v>CAP CER 10PF 16V NP0 0402</v>
      </c>
      <c r="D758" s="39" t="str">
        <f t="shared" si="11"/>
        <v>C4478-1</v>
      </c>
      <c r="E758" s="21" t="s">
        <v>1085</v>
      </c>
    </row>
    <row r="759" spans="1:5" x14ac:dyDescent="0.3">
      <c r="A759" s="21" t="s">
        <v>1084</v>
      </c>
      <c r="B759" s="21">
        <v>2</v>
      </c>
      <c r="C759" s="39" t="str">
        <f>VLOOKUP(A759,'COMP-VS-BOM'!$A$2:$C$1625,3,0)</f>
        <v>CAP CER 10PF 16V NP0 0402</v>
      </c>
      <c r="D759" s="39" t="str">
        <f t="shared" si="11"/>
        <v>C4478-2</v>
      </c>
      <c r="E759" s="21" t="s">
        <v>1086</v>
      </c>
    </row>
    <row r="760" spans="1:5" x14ac:dyDescent="0.3">
      <c r="A760" s="21" t="s">
        <v>1087</v>
      </c>
      <c r="B760" s="21">
        <v>1</v>
      </c>
      <c r="C760" s="39" t="str">
        <f>VLOOKUP(A760,'COMP-VS-BOM'!$A$2:$C$1625,3,0)</f>
        <v>47pF ±1% 50V Ceramic Capacitor C0G, NP0 0402 (1005 Metric)</v>
      </c>
      <c r="D760" s="39" t="str">
        <f t="shared" si="11"/>
        <v>C4480-1</v>
      </c>
      <c r="E760" s="21" t="s">
        <v>1088</v>
      </c>
    </row>
    <row r="761" spans="1:5" x14ac:dyDescent="0.3">
      <c r="A761" s="21" t="s">
        <v>1087</v>
      </c>
      <c r="B761" s="21">
        <v>2</v>
      </c>
      <c r="C761" s="39" t="str">
        <f>VLOOKUP(A761,'COMP-VS-BOM'!$A$2:$C$1625,3,0)</f>
        <v>47pF ±1% 50V Ceramic Capacitor C0G, NP0 0402 (1005 Metric)</v>
      </c>
      <c r="D761" s="39" t="str">
        <f t="shared" si="11"/>
        <v>C4480-2</v>
      </c>
      <c r="E761" s="21" t="s">
        <v>513</v>
      </c>
    </row>
    <row r="762" spans="1:5" x14ac:dyDescent="0.3">
      <c r="A762" s="21" t="s">
        <v>1089</v>
      </c>
      <c r="B762" s="21">
        <v>1</v>
      </c>
      <c r="C762" s="39" t="str">
        <f>VLOOKUP(A762,'COMP-VS-BOM'!$A$2:$C$1625,3,0)</f>
        <v>CAP CER 10PF 16V NP0 0402</v>
      </c>
      <c r="D762" s="39" t="str">
        <f t="shared" si="11"/>
        <v>C4481-1</v>
      </c>
      <c r="E762" s="21" t="s">
        <v>1090</v>
      </c>
    </row>
    <row r="763" spans="1:5" x14ac:dyDescent="0.3">
      <c r="A763" s="21" t="s">
        <v>1089</v>
      </c>
      <c r="B763" s="21">
        <v>2</v>
      </c>
      <c r="C763" s="39" t="str">
        <f>VLOOKUP(A763,'COMP-VS-BOM'!$A$2:$C$1625,3,0)</f>
        <v>CAP CER 10PF 16V NP0 0402</v>
      </c>
      <c r="D763" s="39" t="str">
        <f t="shared" si="11"/>
        <v>C4481-2</v>
      </c>
      <c r="E763" s="21" t="s">
        <v>1091</v>
      </c>
    </row>
    <row r="764" spans="1:5" x14ac:dyDescent="0.3">
      <c r="A764" s="21" t="s">
        <v>1092</v>
      </c>
      <c r="B764" s="21">
        <v>1</v>
      </c>
      <c r="C764" s="39" t="str">
        <f>VLOOKUP(A764,'COMP-VS-BOM'!$A$2:$C$1625,3,0)</f>
        <v>47pF ±1% 50V Ceramic Capacitor C0G, NP0 0402 (1005 Metric)</v>
      </c>
      <c r="D764" s="39" t="str">
        <f t="shared" si="11"/>
        <v>C4482-1</v>
      </c>
      <c r="E764" s="21" t="s">
        <v>508</v>
      </c>
    </row>
    <row r="765" spans="1:5" x14ac:dyDescent="0.3">
      <c r="A765" s="21" t="s">
        <v>1092</v>
      </c>
      <c r="B765" s="21">
        <v>2</v>
      </c>
      <c r="C765" s="39" t="str">
        <f>VLOOKUP(A765,'COMP-VS-BOM'!$A$2:$C$1625,3,0)</f>
        <v>47pF ±1% 50V Ceramic Capacitor C0G, NP0 0402 (1005 Metric)</v>
      </c>
      <c r="D765" s="39" t="str">
        <f t="shared" si="11"/>
        <v>C4482-2</v>
      </c>
      <c r="E765" s="21" t="s">
        <v>1093</v>
      </c>
    </row>
    <row r="766" spans="1:5" x14ac:dyDescent="0.3">
      <c r="A766" s="21" t="s">
        <v>1094</v>
      </c>
      <c r="B766" s="21">
        <v>1</v>
      </c>
      <c r="C766" s="39" t="str">
        <f>VLOOKUP(A766,'COMP-VS-BOM'!$A$2:$C$1625,3,0)</f>
        <v>47pF ±1% 50V Ceramic Capacitor C0G, NP0 0402 (1005 Metric)</v>
      </c>
      <c r="D766" s="39" t="str">
        <f t="shared" si="11"/>
        <v>C4488-1</v>
      </c>
      <c r="E766" s="21" t="s">
        <v>998</v>
      </c>
    </row>
    <row r="767" spans="1:5" x14ac:dyDescent="0.3">
      <c r="A767" s="21" t="s">
        <v>1094</v>
      </c>
      <c r="B767" s="21">
        <v>2</v>
      </c>
      <c r="C767" s="39" t="str">
        <f>VLOOKUP(A767,'COMP-VS-BOM'!$A$2:$C$1625,3,0)</f>
        <v>47pF ±1% 50V Ceramic Capacitor C0G, NP0 0402 (1005 Metric)</v>
      </c>
      <c r="D767" s="39" t="str">
        <f t="shared" si="11"/>
        <v>C4488-2</v>
      </c>
      <c r="E767" s="21" t="s">
        <v>1095</v>
      </c>
    </row>
    <row r="768" spans="1:5" x14ac:dyDescent="0.3">
      <c r="A768" s="21" t="s">
        <v>1096</v>
      </c>
      <c r="B768" s="21">
        <v>1</v>
      </c>
      <c r="C768" s="39" t="str">
        <f>VLOOKUP(A768,'COMP-VS-BOM'!$A$2:$C$1625,3,0)</f>
        <v>CAP CER 10PF 16V NP0 0402</v>
      </c>
      <c r="D768" s="39" t="str">
        <f t="shared" si="11"/>
        <v>C4489-1</v>
      </c>
      <c r="E768" s="21" t="s">
        <v>1053</v>
      </c>
    </row>
    <row r="769" spans="1:5" x14ac:dyDescent="0.3">
      <c r="A769" s="21" t="s">
        <v>1096</v>
      </c>
      <c r="B769" s="21">
        <v>2</v>
      </c>
      <c r="C769" s="39" t="str">
        <f>VLOOKUP(A769,'COMP-VS-BOM'!$A$2:$C$1625,3,0)</f>
        <v>CAP CER 10PF 16V NP0 0402</v>
      </c>
      <c r="D769" s="39" t="str">
        <f t="shared" si="11"/>
        <v>C4489-2</v>
      </c>
      <c r="E769" s="21" t="s">
        <v>1097</v>
      </c>
    </row>
    <row r="770" spans="1:5" x14ac:dyDescent="0.3">
      <c r="A770" s="21" t="s">
        <v>1098</v>
      </c>
      <c r="B770" s="21">
        <v>1</v>
      </c>
      <c r="C770" s="39" t="str">
        <f>VLOOKUP(A770,'COMP-VS-BOM'!$A$2:$C$1625,3,0)</f>
        <v>CAP CER 10PF 16V NP0 0402</v>
      </c>
      <c r="D770" s="39" t="str">
        <f t="shared" si="11"/>
        <v>C4490-1</v>
      </c>
      <c r="E770" s="21" t="s">
        <v>1004</v>
      </c>
    </row>
    <row r="771" spans="1:5" x14ac:dyDescent="0.3">
      <c r="A771" s="21" t="s">
        <v>1098</v>
      </c>
      <c r="B771" s="21">
        <v>2</v>
      </c>
      <c r="C771" s="39" t="str">
        <f>VLOOKUP(A771,'COMP-VS-BOM'!$A$2:$C$1625,3,0)</f>
        <v>CAP CER 10PF 16V NP0 0402</v>
      </c>
      <c r="D771" s="39" t="str">
        <f t="shared" si="11"/>
        <v>C4490-2</v>
      </c>
      <c r="E771" s="21" t="s">
        <v>1099</v>
      </c>
    </row>
    <row r="772" spans="1:5" x14ac:dyDescent="0.3">
      <c r="A772" s="21" t="s">
        <v>1100</v>
      </c>
      <c r="B772" s="21">
        <v>1</v>
      </c>
      <c r="C772" s="39" t="str">
        <f>VLOOKUP(A772,'COMP-VS-BOM'!$A$2:$C$1625,3,0)</f>
        <v>CAP CER 10PF 16V NP0 0402</v>
      </c>
      <c r="D772" s="39" t="str">
        <f t="shared" ref="D772:D835" si="12">CONCATENATE(A772,"-",B772)</f>
        <v>C4491-1</v>
      </c>
      <c r="E772" s="21" t="s">
        <v>992</v>
      </c>
    </row>
    <row r="773" spans="1:5" x14ac:dyDescent="0.3">
      <c r="A773" s="21" t="s">
        <v>1100</v>
      </c>
      <c r="B773" s="21">
        <v>2</v>
      </c>
      <c r="C773" s="39" t="str">
        <f>VLOOKUP(A773,'COMP-VS-BOM'!$A$2:$C$1625,3,0)</f>
        <v>CAP CER 10PF 16V NP0 0402</v>
      </c>
      <c r="D773" s="39" t="str">
        <f t="shared" si="12"/>
        <v>C4491-2</v>
      </c>
      <c r="E773" s="21" t="s">
        <v>1101</v>
      </c>
    </row>
    <row r="774" spans="1:5" x14ac:dyDescent="0.3">
      <c r="A774" s="21" t="s">
        <v>1102</v>
      </c>
      <c r="B774" s="21">
        <v>1</v>
      </c>
      <c r="C774" s="39" t="str">
        <f>VLOOKUP(A774,'COMP-VS-BOM'!$A$2:$C$1625,3,0)</f>
        <v>CAP CER 33PF 50V X7R 0402</v>
      </c>
      <c r="D774" s="39" t="str">
        <f t="shared" si="12"/>
        <v>C4493-1</v>
      </c>
      <c r="E774" s="21" t="s">
        <v>1103</v>
      </c>
    </row>
    <row r="775" spans="1:5" x14ac:dyDescent="0.3">
      <c r="A775" s="21" t="s">
        <v>1102</v>
      </c>
      <c r="B775" s="21">
        <v>2</v>
      </c>
      <c r="C775" s="39" t="str">
        <f>VLOOKUP(A775,'COMP-VS-BOM'!$A$2:$C$1625,3,0)</f>
        <v>CAP CER 33PF 50V X7R 0402</v>
      </c>
      <c r="D775" s="39" t="str">
        <f t="shared" si="12"/>
        <v>C4493-2</v>
      </c>
      <c r="E775" s="21" t="s">
        <v>320</v>
      </c>
    </row>
    <row r="776" spans="1:5" x14ac:dyDescent="0.3">
      <c r="A776" s="21" t="s">
        <v>1104</v>
      </c>
      <c r="B776" s="21">
        <v>1</v>
      </c>
      <c r="C776" s="39" t="str">
        <f>VLOOKUP(A776,'COMP-VS-BOM'!$A$2:$C$1625,3,0)</f>
        <v>CAP CER 0.1UF 25V X7R 0402</v>
      </c>
      <c r="D776" s="39" t="str">
        <f t="shared" si="12"/>
        <v>C4495-1</v>
      </c>
      <c r="E776" s="21" t="s">
        <v>946</v>
      </c>
    </row>
    <row r="777" spans="1:5" x14ac:dyDescent="0.3">
      <c r="A777" s="21" t="s">
        <v>1104</v>
      </c>
      <c r="B777" s="21">
        <v>2</v>
      </c>
      <c r="C777" s="39" t="str">
        <f>VLOOKUP(A777,'COMP-VS-BOM'!$A$2:$C$1625,3,0)</f>
        <v>CAP CER 0.1UF 25V X7R 0402</v>
      </c>
      <c r="D777" s="39" t="str">
        <f t="shared" si="12"/>
        <v>C4495-2</v>
      </c>
      <c r="E777" s="21" t="s">
        <v>320</v>
      </c>
    </row>
    <row r="778" spans="1:5" x14ac:dyDescent="0.3">
      <c r="A778" s="21" t="s">
        <v>1105</v>
      </c>
      <c r="B778" s="21">
        <v>1</v>
      </c>
      <c r="C778" s="39" t="str">
        <f>VLOOKUP(A778,'COMP-VS-BOM'!$A$2:$C$1625,3,0)</f>
        <v>CAP CER 0.1UF 25V X7R 0402</v>
      </c>
      <c r="D778" s="39" t="str">
        <f t="shared" si="12"/>
        <v>C4496-1</v>
      </c>
      <c r="E778" s="21" t="s">
        <v>1083</v>
      </c>
    </row>
    <row r="779" spans="1:5" x14ac:dyDescent="0.3">
      <c r="A779" s="21" t="s">
        <v>1105</v>
      </c>
      <c r="B779" s="21">
        <v>2</v>
      </c>
      <c r="C779" s="39" t="str">
        <f>VLOOKUP(A779,'COMP-VS-BOM'!$A$2:$C$1625,3,0)</f>
        <v>CAP CER 0.1UF 25V X7R 0402</v>
      </c>
      <c r="D779" s="39" t="str">
        <f t="shared" si="12"/>
        <v>C4496-2</v>
      </c>
      <c r="E779" s="21" t="s">
        <v>320</v>
      </c>
    </row>
    <row r="780" spans="1:5" x14ac:dyDescent="0.3">
      <c r="A780" s="21" t="s">
        <v>1106</v>
      </c>
      <c r="B780" s="21">
        <v>1</v>
      </c>
      <c r="C780" s="39" t="str">
        <f>VLOOKUP(A780,'COMP-VS-BOM'!$A$2:$C$1625,3,0)</f>
        <v>100pF 50V Ceramic Capacitor C0G, NP0 0402 (1005 Metric) 0.039" L x 0.020" W (1.00mm x 0.50mm)</v>
      </c>
      <c r="D780" s="39" t="str">
        <f t="shared" si="12"/>
        <v>C4499-1</v>
      </c>
      <c r="E780" s="21" t="s">
        <v>1107</v>
      </c>
    </row>
    <row r="781" spans="1:5" x14ac:dyDescent="0.3">
      <c r="A781" s="21" t="s">
        <v>1106</v>
      </c>
      <c r="B781" s="21">
        <v>2</v>
      </c>
      <c r="C781" s="39" t="str">
        <f>VLOOKUP(A781,'COMP-VS-BOM'!$A$2:$C$1625,3,0)</f>
        <v>100pF 50V Ceramic Capacitor C0G, NP0 0402 (1005 Metric) 0.039" L x 0.020" W (1.00mm x 0.50mm)</v>
      </c>
      <c r="D781" s="39" t="str">
        <f t="shared" si="12"/>
        <v>C4499-2</v>
      </c>
      <c r="E781" s="21" t="s">
        <v>1108</v>
      </c>
    </row>
    <row r="782" spans="1:5" x14ac:dyDescent="0.3">
      <c r="A782" s="21" t="s">
        <v>1109</v>
      </c>
      <c r="B782" s="21">
        <v>1</v>
      </c>
      <c r="C782" s="39" t="str">
        <f>VLOOKUP(A782,'COMP-VS-BOM'!$A$2:$C$1625,3,0)</f>
        <v>20pF 50V Ceramic Capacitor C0G, NP0 0402 (1005 Metric) 0.039" L x 0.020" W (1.00mm x 0.50mm)</v>
      </c>
      <c r="D782" s="39" t="str">
        <f t="shared" si="12"/>
        <v>C4500-1</v>
      </c>
      <c r="E782" s="21" t="s">
        <v>1110</v>
      </c>
    </row>
    <row r="783" spans="1:5" x14ac:dyDescent="0.3">
      <c r="A783" s="21" t="s">
        <v>1109</v>
      </c>
      <c r="B783" s="21">
        <v>2</v>
      </c>
      <c r="C783" s="39" t="str">
        <f>VLOOKUP(A783,'COMP-VS-BOM'!$A$2:$C$1625,3,0)</f>
        <v>20pF 50V Ceramic Capacitor C0G, NP0 0402 (1005 Metric) 0.039" L x 0.020" W (1.00mm x 0.50mm)</v>
      </c>
      <c r="D783" s="39" t="str">
        <f t="shared" si="12"/>
        <v>C4500-2</v>
      </c>
      <c r="E783" s="21" t="s">
        <v>1111</v>
      </c>
    </row>
    <row r="784" spans="1:5" x14ac:dyDescent="0.3">
      <c r="A784" s="21" t="s">
        <v>1112</v>
      </c>
      <c r="B784" s="21">
        <v>1</v>
      </c>
      <c r="C784" s="39" t="str">
        <f>VLOOKUP(A784,'COMP-VS-BOM'!$A$2:$C$1625,3,0)</f>
        <v>CAP CER 33PF 50V X7R 0402</v>
      </c>
      <c r="D784" s="39" t="str">
        <f t="shared" si="12"/>
        <v>C4501-1</v>
      </c>
      <c r="E784" s="21" t="s">
        <v>1111</v>
      </c>
    </row>
    <row r="785" spans="1:5" x14ac:dyDescent="0.3">
      <c r="A785" s="21" t="s">
        <v>1112</v>
      </c>
      <c r="B785" s="21">
        <v>2</v>
      </c>
      <c r="C785" s="39" t="str">
        <f>VLOOKUP(A785,'COMP-VS-BOM'!$A$2:$C$1625,3,0)</f>
        <v>CAP CER 33PF 50V X7R 0402</v>
      </c>
      <c r="D785" s="39" t="str">
        <f t="shared" si="12"/>
        <v>C4501-2</v>
      </c>
      <c r="E785" s="21" t="s">
        <v>320</v>
      </c>
    </row>
    <row r="786" spans="1:5" x14ac:dyDescent="0.3">
      <c r="A786" s="21" t="s">
        <v>1113</v>
      </c>
      <c r="B786" s="21">
        <v>1</v>
      </c>
      <c r="C786" s="39" t="str">
        <f>VLOOKUP(A786,'COMP-VS-BOM'!$A$2:$C$1625,3,0)</f>
        <v>68pF 50V Ceramic Capacitor C0G, NP0 0402 (1005 Metric) 0.039" L x 0.020" W (1.00mm x 0.50mm)</v>
      </c>
      <c r="D786" s="39" t="str">
        <f t="shared" si="12"/>
        <v>C4502-1</v>
      </c>
      <c r="E786" s="21" t="s">
        <v>1114</v>
      </c>
    </row>
    <row r="787" spans="1:5" x14ac:dyDescent="0.3">
      <c r="A787" s="21" t="s">
        <v>1113</v>
      </c>
      <c r="B787" s="21">
        <v>2</v>
      </c>
      <c r="C787" s="39" t="str">
        <f>VLOOKUP(A787,'COMP-VS-BOM'!$A$2:$C$1625,3,0)</f>
        <v>68pF 50V Ceramic Capacitor C0G, NP0 0402 (1005 Metric) 0.039" L x 0.020" W (1.00mm x 0.50mm)</v>
      </c>
      <c r="D787" s="39" t="str">
        <f t="shared" si="12"/>
        <v>C4502-2</v>
      </c>
      <c r="E787" s="21" t="s">
        <v>320</v>
      </c>
    </row>
    <row r="788" spans="1:5" x14ac:dyDescent="0.3">
      <c r="A788" s="21" t="s">
        <v>1115</v>
      </c>
      <c r="B788" s="21">
        <v>1</v>
      </c>
      <c r="C788" s="39" t="str">
        <f>VLOOKUP(A788,'COMP-VS-BOM'!$A$2:$C$1625,3,0)</f>
        <v>1000pF 50V Ceramic Capacitor X7R 0402 (1005 Metric) 0.039" L x 0.020" W (1.00mm x 0.50mm</v>
      </c>
      <c r="D788" s="39" t="str">
        <f t="shared" si="12"/>
        <v>C4504-1</v>
      </c>
      <c r="E788" s="21" t="s">
        <v>1114</v>
      </c>
    </row>
    <row r="789" spans="1:5" x14ac:dyDescent="0.3">
      <c r="A789" s="21" t="s">
        <v>1115</v>
      </c>
      <c r="B789" s="21">
        <v>2</v>
      </c>
      <c r="C789" s="39" t="str">
        <f>VLOOKUP(A789,'COMP-VS-BOM'!$A$2:$C$1625,3,0)</f>
        <v>1000pF 50V Ceramic Capacitor X7R 0402 (1005 Metric) 0.039" L x 0.020" W (1.00mm x 0.50mm</v>
      </c>
      <c r="D789" s="39" t="str">
        <f t="shared" si="12"/>
        <v>C4504-2</v>
      </c>
      <c r="E789" s="21" t="s">
        <v>320</v>
      </c>
    </row>
    <row r="790" spans="1:5" x14ac:dyDescent="0.3">
      <c r="A790" s="21" t="s">
        <v>1116</v>
      </c>
      <c r="B790" s="21">
        <v>1</v>
      </c>
      <c r="C790" s="39" t="str">
        <f>VLOOKUP(A790,'COMP-VS-BOM'!$A$2:$C$1625,3,0)</f>
        <v>1.8pF 50V Ceramic Capacitor C0G, NP0 0402 (1005 Metric) 0.039" L x 0.020" W (1.00mm x 0.50mm)</v>
      </c>
      <c r="D790" s="39" t="str">
        <f t="shared" si="12"/>
        <v>C4505-1</v>
      </c>
      <c r="E790" s="21" t="s">
        <v>1107</v>
      </c>
    </row>
    <row r="791" spans="1:5" x14ac:dyDescent="0.3">
      <c r="A791" s="21" t="s">
        <v>1116</v>
      </c>
      <c r="B791" s="21">
        <v>2</v>
      </c>
      <c r="C791" s="39" t="str">
        <f>VLOOKUP(A791,'COMP-VS-BOM'!$A$2:$C$1625,3,0)</f>
        <v>1.8pF 50V Ceramic Capacitor C0G, NP0 0402 (1005 Metric) 0.039" L x 0.020" W (1.00mm x 0.50mm)</v>
      </c>
      <c r="D791" s="39" t="str">
        <f t="shared" si="12"/>
        <v>C4505-2</v>
      </c>
      <c r="E791" s="21" t="s">
        <v>320</v>
      </c>
    </row>
    <row r="792" spans="1:5" x14ac:dyDescent="0.3">
      <c r="A792" s="21" t="s">
        <v>1117</v>
      </c>
      <c r="B792" s="21">
        <v>1</v>
      </c>
      <c r="C792" s="39" t="str">
        <f>VLOOKUP(A792,'COMP-VS-BOM'!$A$2:$C$1625,3,0)</f>
        <v>1000pF 50V Ceramic Capacitor X7R 0402 (1005 Metric) 0.039" L x 0.020" W (1.00mm x 0.50mm</v>
      </c>
      <c r="D792" s="39" t="str">
        <f t="shared" si="12"/>
        <v>C4507-1</v>
      </c>
      <c r="E792" s="21" t="s">
        <v>1118</v>
      </c>
    </row>
    <row r="793" spans="1:5" x14ac:dyDescent="0.3">
      <c r="A793" s="21" t="s">
        <v>1117</v>
      </c>
      <c r="B793" s="21">
        <v>2</v>
      </c>
      <c r="C793" s="39" t="str">
        <f>VLOOKUP(A793,'COMP-VS-BOM'!$A$2:$C$1625,3,0)</f>
        <v>1000pF 50V Ceramic Capacitor X7R 0402 (1005 Metric) 0.039" L x 0.020" W (1.00mm x 0.50mm</v>
      </c>
      <c r="D793" s="39" t="str">
        <f t="shared" si="12"/>
        <v>C4507-2</v>
      </c>
      <c r="E793" s="21" t="s">
        <v>320</v>
      </c>
    </row>
    <row r="794" spans="1:5" x14ac:dyDescent="0.3">
      <c r="A794" s="21" t="s">
        <v>1119</v>
      </c>
      <c r="B794" s="21">
        <v>1</v>
      </c>
      <c r="C794" s="39" t="str">
        <f>VLOOKUP(A794,'COMP-VS-BOM'!$A$2:$C$1625,3,0)</f>
        <v>20pF 50V Ceramic Capacitor C0G, NP0 0402 (1005 Metric) 0.039" L x 0.020" W (1.00mm x 0.50mm)</v>
      </c>
      <c r="D794" s="39" t="str">
        <f t="shared" si="12"/>
        <v>C4508-1</v>
      </c>
      <c r="E794" s="21" t="s">
        <v>1120</v>
      </c>
    </row>
    <row r="795" spans="1:5" x14ac:dyDescent="0.3">
      <c r="A795" s="21" t="s">
        <v>1119</v>
      </c>
      <c r="B795" s="21">
        <v>2</v>
      </c>
      <c r="C795" s="39" t="str">
        <f>VLOOKUP(A795,'COMP-VS-BOM'!$A$2:$C$1625,3,0)</f>
        <v>20pF 50V Ceramic Capacitor C0G, NP0 0402 (1005 Metric) 0.039" L x 0.020" W (1.00mm x 0.50mm)</v>
      </c>
      <c r="D795" s="39" t="str">
        <f t="shared" si="12"/>
        <v>C4508-2</v>
      </c>
      <c r="E795" s="21" t="s">
        <v>1121</v>
      </c>
    </row>
    <row r="796" spans="1:5" x14ac:dyDescent="0.3">
      <c r="A796" s="21" t="s">
        <v>1122</v>
      </c>
      <c r="B796" s="21">
        <v>1</v>
      </c>
      <c r="C796" s="39" t="str">
        <f>VLOOKUP(A796,'COMP-VS-BOM'!$A$2:$C$1625,3,0)</f>
        <v>CAP CER 33PF 50V X7R 0402</v>
      </c>
      <c r="D796" s="39" t="str">
        <f t="shared" si="12"/>
        <v>C4509-1</v>
      </c>
      <c r="E796" s="21" t="s">
        <v>1121</v>
      </c>
    </row>
    <row r="797" spans="1:5" x14ac:dyDescent="0.3">
      <c r="A797" s="21" t="s">
        <v>1122</v>
      </c>
      <c r="B797" s="21">
        <v>2</v>
      </c>
      <c r="C797" s="39" t="str">
        <f>VLOOKUP(A797,'COMP-VS-BOM'!$A$2:$C$1625,3,0)</f>
        <v>CAP CER 33PF 50V X7R 0402</v>
      </c>
      <c r="D797" s="39" t="str">
        <f t="shared" si="12"/>
        <v>C4509-2</v>
      </c>
      <c r="E797" s="21" t="s">
        <v>320</v>
      </c>
    </row>
    <row r="798" spans="1:5" x14ac:dyDescent="0.3">
      <c r="A798" s="21" t="s">
        <v>1123</v>
      </c>
      <c r="B798" s="21">
        <v>1</v>
      </c>
      <c r="C798" s="39" t="str">
        <f>VLOOKUP(A798,'COMP-VS-BOM'!$A$2:$C$1625,3,0)</f>
        <v>68pF 50V Ceramic Capacitor C0G, NP0 0402 (1005 Metric) 0.039" L x 0.020" W (1.00mm x 0.50mm)</v>
      </c>
      <c r="D798" s="39" t="str">
        <f t="shared" si="12"/>
        <v>C4510-1</v>
      </c>
      <c r="E798" s="21" t="s">
        <v>1118</v>
      </c>
    </row>
    <row r="799" spans="1:5" x14ac:dyDescent="0.3">
      <c r="A799" s="21" t="s">
        <v>1123</v>
      </c>
      <c r="B799" s="21">
        <v>2</v>
      </c>
      <c r="C799" s="39" t="str">
        <f>VLOOKUP(A799,'COMP-VS-BOM'!$A$2:$C$1625,3,0)</f>
        <v>68pF 50V Ceramic Capacitor C0G, NP0 0402 (1005 Metric) 0.039" L x 0.020" W (1.00mm x 0.50mm)</v>
      </c>
      <c r="D799" s="39" t="str">
        <f t="shared" si="12"/>
        <v>C4510-2</v>
      </c>
      <c r="E799" s="21" t="s">
        <v>320</v>
      </c>
    </row>
    <row r="800" spans="1:5" x14ac:dyDescent="0.3">
      <c r="A800" s="21" t="s">
        <v>1124</v>
      </c>
      <c r="B800" s="21">
        <v>1</v>
      </c>
      <c r="C800" s="39" t="str">
        <f>VLOOKUP(A800,'COMP-VS-BOM'!$A$2:$C$1625,3,0)</f>
        <v>100pF 50V Ceramic Capacitor C0G, NP0 0402 (1005 Metric) 0.039" L x 0.020" W (1.00mm x 0.50mm)</v>
      </c>
      <c r="D800" s="39" t="str">
        <f t="shared" si="12"/>
        <v>C4511-1</v>
      </c>
      <c r="E800" s="21" t="s">
        <v>320</v>
      </c>
    </row>
    <row r="801" spans="1:5" x14ac:dyDescent="0.3">
      <c r="A801" s="21" t="s">
        <v>1124</v>
      </c>
      <c r="B801" s="21">
        <v>2</v>
      </c>
      <c r="C801" s="39" t="str">
        <f>VLOOKUP(A801,'COMP-VS-BOM'!$A$2:$C$1625,3,0)</f>
        <v>100pF 50V Ceramic Capacitor C0G, NP0 0402 (1005 Metric) 0.039" L x 0.020" W (1.00mm x 0.50mm)</v>
      </c>
      <c r="D801" s="39" t="str">
        <f t="shared" si="12"/>
        <v>C4511-2</v>
      </c>
      <c r="E801" s="21" t="s">
        <v>1125</v>
      </c>
    </row>
    <row r="802" spans="1:5" x14ac:dyDescent="0.3">
      <c r="A802" s="21" t="s">
        <v>1126</v>
      </c>
      <c r="B802" s="21">
        <v>1</v>
      </c>
      <c r="C802" s="39" t="str">
        <f>VLOOKUP(A802,'COMP-VS-BOM'!$A$2:$C$1625,3,0)</f>
        <v>CAP CER 10000PF 16V 0603</v>
      </c>
      <c r="D802" s="39" t="str">
        <f t="shared" si="12"/>
        <v>C4512-1</v>
      </c>
      <c r="E802" s="21" t="s">
        <v>1125</v>
      </c>
    </row>
    <row r="803" spans="1:5" x14ac:dyDescent="0.3">
      <c r="A803" s="21" t="s">
        <v>1126</v>
      </c>
      <c r="B803" s="21">
        <v>2</v>
      </c>
      <c r="C803" s="39" t="str">
        <f>VLOOKUP(A803,'COMP-VS-BOM'!$A$2:$C$1625,3,0)</f>
        <v>CAP CER 10000PF 16V 0603</v>
      </c>
      <c r="D803" s="39" t="str">
        <f t="shared" si="12"/>
        <v>C4512-2</v>
      </c>
      <c r="E803" s="21" t="s">
        <v>320</v>
      </c>
    </row>
    <row r="804" spans="1:5" x14ac:dyDescent="0.3">
      <c r="A804" s="21" t="s">
        <v>1127</v>
      </c>
      <c r="B804" s="21">
        <v>1</v>
      </c>
      <c r="C804" s="39" t="str">
        <f>VLOOKUP(A804,'COMP-VS-BOM'!$A$2:$C$1625,3,0)</f>
        <v>100pF 50V Ceramic Capacitor C0G, NP0 0402 (1005 Metric) 0.039" L x 0.020" W (1.00mm x 0.50mm)</v>
      </c>
      <c r="D804" s="39" t="str">
        <f t="shared" si="12"/>
        <v>C4513-1</v>
      </c>
      <c r="E804" s="21" t="s">
        <v>1128</v>
      </c>
    </row>
    <row r="805" spans="1:5" x14ac:dyDescent="0.3">
      <c r="A805" s="21" t="s">
        <v>1127</v>
      </c>
      <c r="B805" s="21">
        <v>2</v>
      </c>
      <c r="C805" s="39" t="str">
        <f>VLOOKUP(A805,'COMP-VS-BOM'!$A$2:$C$1625,3,0)</f>
        <v>100pF 50V Ceramic Capacitor C0G, NP0 0402 (1005 Metric) 0.039" L x 0.020" W (1.00mm x 0.50mm)</v>
      </c>
      <c r="D805" s="39" t="str">
        <f t="shared" si="12"/>
        <v>C4513-2</v>
      </c>
      <c r="E805" s="21" t="s">
        <v>1129</v>
      </c>
    </row>
    <row r="806" spans="1:5" x14ac:dyDescent="0.3">
      <c r="A806" s="21" t="s">
        <v>1130</v>
      </c>
      <c r="B806" s="21">
        <v>1</v>
      </c>
      <c r="C806" s="39" t="str">
        <f>VLOOKUP(A806,'COMP-VS-BOM'!$A$2:$C$1625,3,0)</f>
        <v>1.8pF 50V Ceramic Capacitor C0G, NP0 0402 (1005 Metric) 0.039" L x 0.020" W (1.00mm x 0.50mm)</v>
      </c>
      <c r="D806" s="39" t="str">
        <f t="shared" si="12"/>
        <v>C4514-1</v>
      </c>
      <c r="E806" s="21" t="s">
        <v>1128</v>
      </c>
    </row>
    <row r="807" spans="1:5" x14ac:dyDescent="0.3">
      <c r="A807" s="21" t="s">
        <v>1130</v>
      </c>
      <c r="B807" s="21">
        <v>2</v>
      </c>
      <c r="C807" s="39" t="str">
        <f>VLOOKUP(A807,'COMP-VS-BOM'!$A$2:$C$1625,3,0)</f>
        <v>1.8pF 50V Ceramic Capacitor C0G, NP0 0402 (1005 Metric) 0.039" L x 0.020" W (1.00mm x 0.50mm)</v>
      </c>
      <c r="D807" s="39" t="str">
        <f t="shared" si="12"/>
        <v>C4514-2</v>
      </c>
      <c r="E807" s="21" t="s">
        <v>320</v>
      </c>
    </row>
    <row r="808" spans="1:5" x14ac:dyDescent="0.3">
      <c r="A808" s="21" t="s">
        <v>1131</v>
      </c>
      <c r="B808" s="21">
        <v>1</v>
      </c>
      <c r="C808" s="39" t="str">
        <f>VLOOKUP(A808,'COMP-VS-BOM'!$A$2:$C$1625,3,0)</f>
        <v>CAP CER 0.1UF 25V X7R 0402</v>
      </c>
      <c r="D808" s="39" t="str">
        <f t="shared" si="12"/>
        <v>C4515-1</v>
      </c>
      <c r="E808" s="21" t="s">
        <v>1132</v>
      </c>
    </row>
    <row r="809" spans="1:5" x14ac:dyDescent="0.3">
      <c r="A809" s="21" t="s">
        <v>1131</v>
      </c>
      <c r="B809" s="21">
        <v>2</v>
      </c>
      <c r="C809" s="39" t="str">
        <f>VLOOKUP(A809,'COMP-VS-BOM'!$A$2:$C$1625,3,0)</f>
        <v>CAP CER 0.1UF 25V X7R 0402</v>
      </c>
      <c r="D809" s="39" t="str">
        <f t="shared" si="12"/>
        <v>C4515-2</v>
      </c>
      <c r="E809" s="21" t="s">
        <v>320</v>
      </c>
    </row>
    <row r="810" spans="1:5" x14ac:dyDescent="0.3">
      <c r="A810" s="21" t="s">
        <v>1133</v>
      </c>
      <c r="B810" s="21">
        <v>1</v>
      </c>
      <c r="C810" s="39" t="str">
        <f>VLOOKUP(A810,'COMP-VS-BOM'!$A$2:$C$1625,3,0)</f>
        <v>CAP CER 10000PF 16V 0603</v>
      </c>
      <c r="D810" s="39" t="str">
        <f t="shared" si="12"/>
        <v>C4516-1</v>
      </c>
      <c r="E810" s="21" t="s">
        <v>1134</v>
      </c>
    </row>
    <row r="811" spans="1:5" x14ac:dyDescent="0.3">
      <c r="A811" s="21" t="s">
        <v>1133</v>
      </c>
      <c r="B811" s="21">
        <v>2</v>
      </c>
      <c r="C811" s="39" t="str">
        <f>VLOOKUP(A811,'COMP-VS-BOM'!$A$2:$C$1625,3,0)</f>
        <v>CAP CER 10000PF 16V 0603</v>
      </c>
      <c r="D811" s="39" t="str">
        <f t="shared" si="12"/>
        <v>C4516-2</v>
      </c>
      <c r="E811" s="21" t="s">
        <v>320</v>
      </c>
    </row>
    <row r="812" spans="1:5" x14ac:dyDescent="0.3">
      <c r="A812" s="21" t="s">
        <v>1135</v>
      </c>
      <c r="B812" s="21">
        <v>1</v>
      </c>
      <c r="C812" s="39" t="str">
        <f>VLOOKUP(A812,'COMP-VS-BOM'!$A$2:$C$1625,3,0)</f>
        <v>CAP CER 10000PF 16V 0603</v>
      </c>
      <c r="D812" s="39" t="str">
        <f t="shared" si="12"/>
        <v>C4517-1</v>
      </c>
      <c r="E812" s="21" t="s">
        <v>1136</v>
      </c>
    </row>
    <row r="813" spans="1:5" x14ac:dyDescent="0.3">
      <c r="A813" s="21" t="s">
        <v>1135</v>
      </c>
      <c r="B813" s="21">
        <v>2</v>
      </c>
      <c r="C813" s="39" t="str">
        <f>VLOOKUP(A813,'COMP-VS-BOM'!$A$2:$C$1625,3,0)</f>
        <v>CAP CER 10000PF 16V 0603</v>
      </c>
      <c r="D813" s="39" t="str">
        <f t="shared" si="12"/>
        <v>C4517-2</v>
      </c>
      <c r="E813" s="21" t="s">
        <v>320</v>
      </c>
    </row>
    <row r="814" spans="1:5" x14ac:dyDescent="0.3">
      <c r="A814" s="21" t="s">
        <v>1137</v>
      </c>
      <c r="B814" s="21">
        <v>1</v>
      </c>
      <c r="C814" s="39" t="str">
        <f>VLOOKUP(A814,'COMP-VS-BOM'!$A$2:$C$1625,3,0)</f>
        <v>CAP CER 0.1UF 25V 10% X7R 0402</v>
      </c>
      <c r="D814" s="39" t="str">
        <f t="shared" si="12"/>
        <v>C4518-1</v>
      </c>
      <c r="E814" s="21" t="s">
        <v>511</v>
      </c>
    </row>
    <row r="815" spans="1:5" x14ac:dyDescent="0.3">
      <c r="A815" s="21" t="s">
        <v>1137</v>
      </c>
      <c r="B815" s="21">
        <v>2</v>
      </c>
      <c r="C815" s="39" t="str">
        <f>VLOOKUP(A815,'COMP-VS-BOM'!$A$2:$C$1625,3,0)</f>
        <v>CAP CER 0.1UF 25V 10% X7R 0402</v>
      </c>
      <c r="D815" s="39" t="str">
        <f t="shared" si="12"/>
        <v>C4518-2</v>
      </c>
      <c r="E815" s="21" t="s">
        <v>320</v>
      </c>
    </row>
    <row r="816" spans="1:5" x14ac:dyDescent="0.3">
      <c r="A816" s="21" t="s">
        <v>1138</v>
      </c>
      <c r="B816" s="21">
        <v>1</v>
      </c>
      <c r="C816" s="39" t="str">
        <f>VLOOKUP(A816,'COMP-VS-BOM'!$A$2:$C$1625,3,0)</f>
        <v>Multilayer Ceramic Capacitors MLCC - SMD/SMT 25V 100pF X7R 0402 5% Tol</v>
      </c>
      <c r="D816" s="39" t="str">
        <f t="shared" si="12"/>
        <v>C4519-1</v>
      </c>
      <c r="E816" s="21" t="s">
        <v>1139</v>
      </c>
    </row>
    <row r="817" spans="1:5" x14ac:dyDescent="0.3">
      <c r="A817" s="21" t="s">
        <v>1138</v>
      </c>
      <c r="B817" s="21">
        <v>2</v>
      </c>
      <c r="C817" s="39" t="str">
        <f>VLOOKUP(A817,'COMP-VS-BOM'!$A$2:$C$1625,3,0)</f>
        <v>Multilayer Ceramic Capacitors MLCC - SMD/SMT 25V 100pF X7R 0402 5% Tol</v>
      </c>
      <c r="D817" s="39" t="str">
        <f t="shared" si="12"/>
        <v>C4519-2</v>
      </c>
      <c r="E817" s="21" t="s">
        <v>1140</v>
      </c>
    </row>
    <row r="818" spans="1:5" x14ac:dyDescent="0.3">
      <c r="A818" s="21" t="s">
        <v>1141</v>
      </c>
      <c r="B818" s="21">
        <v>1</v>
      </c>
      <c r="C818" s="39" t="str">
        <f>VLOOKUP(A818,'COMP-VS-BOM'!$A$2:$C$1625,3,0)</f>
        <v>Multilayer Ceramic Capacitors MLCC - SMD/SMT 25V 100pF X7R 0402 5% Tol</v>
      </c>
      <c r="D818" s="39" t="str">
        <f t="shared" si="12"/>
        <v>C4520-1</v>
      </c>
      <c r="E818" s="21" t="s">
        <v>1142</v>
      </c>
    </row>
    <row r="819" spans="1:5" x14ac:dyDescent="0.3">
      <c r="A819" s="21" t="s">
        <v>1141</v>
      </c>
      <c r="B819" s="21">
        <v>2</v>
      </c>
      <c r="C819" s="39" t="str">
        <f>VLOOKUP(A819,'COMP-VS-BOM'!$A$2:$C$1625,3,0)</f>
        <v>Multilayer Ceramic Capacitors MLCC - SMD/SMT 25V 100pF X7R 0402 5% Tol</v>
      </c>
      <c r="D819" s="39" t="str">
        <f t="shared" si="12"/>
        <v>C4520-2</v>
      </c>
      <c r="E819" s="21" t="s">
        <v>1143</v>
      </c>
    </row>
    <row r="820" spans="1:5" x14ac:dyDescent="0.3">
      <c r="A820" s="21" t="s">
        <v>1144</v>
      </c>
      <c r="B820" s="21">
        <v>1</v>
      </c>
      <c r="C820" s="39" t="str">
        <f>VLOOKUP(A820,'COMP-VS-BOM'!$A$2:$C$1625,3,0)</f>
        <v>Multilayer Ceramic Capacitors MLCC - SMD/SMT 25V 100pF X7R 0402 5% Tol</v>
      </c>
      <c r="D820" s="39" t="str">
        <f t="shared" si="12"/>
        <v>C4521-1</v>
      </c>
      <c r="E820" s="21" t="s">
        <v>1145</v>
      </c>
    </row>
    <row r="821" spans="1:5" x14ac:dyDescent="0.3">
      <c r="A821" s="21" t="s">
        <v>1144</v>
      </c>
      <c r="B821" s="21">
        <v>2</v>
      </c>
      <c r="C821" s="39" t="str">
        <f>VLOOKUP(A821,'COMP-VS-BOM'!$A$2:$C$1625,3,0)</f>
        <v>Multilayer Ceramic Capacitors MLCC - SMD/SMT 25V 100pF X7R 0402 5% Tol</v>
      </c>
      <c r="D821" s="39" t="str">
        <f t="shared" si="12"/>
        <v>C4521-2</v>
      </c>
      <c r="E821" s="21" t="s">
        <v>1146</v>
      </c>
    </row>
    <row r="822" spans="1:5" x14ac:dyDescent="0.3">
      <c r="A822" s="21" t="s">
        <v>1147</v>
      </c>
      <c r="B822" s="21">
        <v>1</v>
      </c>
      <c r="C822" s="39" t="str">
        <f>VLOOKUP(A822,'COMP-VS-BOM'!$A$2:$C$1625,3,0)</f>
        <v>Multilayer Ceramic Capacitors MLCC - SMD/SMT 25V 100pF X7R 0402 5% Tol</v>
      </c>
      <c r="D822" s="39" t="str">
        <f t="shared" si="12"/>
        <v>C4522-1</v>
      </c>
      <c r="E822" s="21" t="s">
        <v>1148</v>
      </c>
    </row>
    <row r="823" spans="1:5" x14ac:dyDescent="0.3">
      <c r="A823" s="21" t="s">
        <v>1147</v>
      </c>
      <c r="B823" s="21">
        <v>2</v>
      </c>
      <c r="C823" s="39" t="str">
        <f>VLOOKUP(A823,'COMP-VS-BOM'!$A$2:$C$1625,3,0)</f>
        <v>Multilayer Ceramic Capacitors MLCC - SMD/SMT 25V 100pF X7R 0402 5% Tol</v>
      </c>
      <c r="D823" s="39" t="str">
        <f t="shared" si="12"/>
        <v>C4522-2</v>
      </c>
      <c r="E823" s="21" t="s">
        <v>1149</v>
      </c>
    </row>
    <row r="824" spans="1:5" x14ac:dyDescent="0.3">
      <c r="A824" s="21" t="s">
        <v>1150</v>
      </c>
      <c r="B824" s="21">
        <v>1</v>
      </c>
      <c r="C824" s="39" t="str">
        <f>VLOOKUP(A824,'COMP-VS-BOM'!$A$2:$C$1625,3,0)</f>
        <v>47pF ±1% 50V Ceramic Capacitor C0G, NP0 0402 (1005 Metric)</v>
      </c>
      <c r="D824" s="39" t="str">
        <f t="shared" si="12"/>
        <v>C4523-1</v>
      </c>
      <c r="E824" s="21" t="s">
        <v>1151</v>
      </c>
    </row>
    <row r="825" spans="1:5" x14ac:dyDescent="0.3">
      <c r="A825" s="21" t="s">
        <v>1150</v>
      </c>
      <c r="B825" s="21">
        <v>2</v>
      </c>
      <c r="C825" s="39" t="str">
        <f>VLOOKUP(A825,'COMP-VS-BOM'!$A$2:$C$1625,3,0)</f>
        <v>47pF ±1% 50V Ceramic Capacitor C0G, NP0 0402 (1005 Metric)</v>
      </c>
      <c r="D825" s="39" t="str">
        <f t="shared" si="12"/>
        <v>C4523-2</v>
      </c>
      <c r="E825" s="21" t="s">
        <v>1152</v>
      </c>
    </row>
    <row r="826" spans="1:5" x14ac:dyDescent="0.3">
      <c r="A826" s="21" t="s">
        <v>1153</v>
      </c>
      <c r="B826" s="21">
        <v>1</v>
      </c>
      <c r="C826" s="39" t="str">
        <f>VLOOKUP(A826,'COMP-VS-BOM'!$A$2:$C$1625,3,0)</f>
        <v>47pF ±1% 50V Ceramic Capacitor C0G, NP0 0402 (1005 Metric)</v>
      </c>
      <c r="D826" s="39" t="str">
        <f t="shared" si="12"/>
        <v>C4524-1</v>
      </c>
      <c r="E826" s="21" t="s">
        <v>1154</v>
      </c>
    </row>
    <row r="827" spans="1:5" x14ac:dyDescent="0.3">
      <c r="A827" s="21" t="s">
        <v>1153</v>
      </c>
      <c r="B827" s="21">
        <v>2</v>
      </c>
      <c r="C827" s="39" t="str">
        <f>VLOOKUP(A827,'COMP-VS-BOM'!$A$2:$C$1625,3,0)</f>
        <v>47pF ±1% 50V Ceramic Capacitor C0G, NP0 0402 (1005 Metric)</v>
      </c>
      <c r="D827" s="39" t="str">
        <f t="shared" si="12"/>
        <v>C4524-2</v>
      </c>
      <c r="E827" s="21" t="s">
        <v>1155</v>
      </c>
    </row>
    <row r="828" spans="1:5" x14ac:dyDescent="0.3">
      <c r="A828" s="21" t="s">
        <v>1156</v>
      </c>
      <c r="B828" s="21">
        <v>1</v>
      </c>
      <c r="C828" s="39" t="str">
        <f>VLOOKUP(A828,'COMP-VS-BOM'!$A$2:$C$1625,3,0)</f>
        <v>Multilayer Ceramic Capacitors MLCC - SMD/SMT 25V 100pF X7R 0402 5% Tol</v>
      </c>
      <c r="D828" s="39" t="str">
        <f t="shared" si="12"/>
        <v>C4525-1</v>
      </c>
      <c r="E828" s="21" t="s">
        <v>1157</v>
      </c>
    </row>
    <row r="829" spans="1:5" x14ac:dyDescent="0.3">
      <c r="A829" s="21" t="s">
        <v>1156</v>
      </c>
      <c r="B829" s="21">
        <v>2</v>
      </c>
      <c r="C829" s="39" t="str">
        <f>VLOOKUP(A829,'COMP-VS-BOM'!$A$2:$C$1625,3,0)</f>
        <v>Multilayer Ceramic Capacitors MLCC - SMD/SMT 25V 100pF X7R 0402 5% Tol</v>
      </c>
      <c r="D829" s="39" t="str">
        <f t="shared" si="12"/>
        <v>C4525-2</v>
      </c>
      <c r="E829" s="21" t="s">
        <v>1158</v>
      </c>
    </row>
    <row r="830" spans="1:5" x14ac:dyDescent="0.3">
      <c r="A830" s="21" t="s">
        <v>1159</v>
      </c>
      <c r="B830" s="21">
        <v>1</v>
      </c>
      <c r="C830" s="39" t="str">
        <f>VLOOKUP(A830,'COMP-VS-BOM'!$A$2:$C$1625,3,0)</f>
        <v>Multilayer Ceramic Capacitors MLCC - SMD/SMT 25V 100pF X7R 0402 5% Tol</v>
      </c>
      <c r="D830" s="39" t="str">
        <f t="shared" si="12"/>
        <v>C4526-1</v>
      </c>
      <c r="E830" s="21" t="s">
        <v>1160</v>
      </c>
    </row>
    <row r="831" spans="1:5" x14ac:dyDescent="0.3">
      <c r="A831" s="21" t="s">
        <v>1159</v>
      </c>
      <c r="B831" s="21">
        <v>2</v>
      </c>
      <c r="C831" s="39" t="str">
        <f>VLOOKUP(A831,'COMP-VS-BOM'!$A$2:$C$1625,3,0)</f>
        <v>Multilayer Ceramic Capacitors MLCC - SMD/SMT 25V 100pF X7R 0402 5% Tol</v>
      </c>
      <c r="D831" s="39" t="str">
        <f t="shared" si="12"/>
        <v>C4526-2</v>
      </c>
      <c r="E831" s="21" t="s">
        <v>1161</v>
      </c>
    </row>
    <row r="832" spans="1:5" x14ac:dyDescent="0.3">
      <c r="A832" s="21" t="s">
        <v>1162</v>
      </c>
      <c r="B832" s="21">
        <v>1</v>
      </c>
      <c r="C832" s="39" t="str">
        <f>VLOOKUP(A832,'COMP-VS-BOM'!$A$2:$C$1625,3,0)</f>
        <v>Multilayer Ceramic Capacitors MLCC - SMD/SMT 25V 100pF X7R 0402 5% Tol</v>
      </c>
      <c r="D832" s="39" t="str">
        <f t="shared" si="12"/>
        <v>C4527-1</v>
      </c>
      <c r="E832" s="21" t="s">
        <v>1163</v>
      </c>
    </row>
    <row r="833" spans="1:5" x14ac:dyDescent="0.3">
      <c r="A833" s="21" t="s">
        <v>1162</v>
      </c>
      <c r="B833" s="21">
        <v>2</v>
      </c>
      <c r="C833" s="39" t="str">
        <f>VLOOKUP(A833,'COMP-VS-BOM'!$A$2:$C$1625,3,0)</f>
        <v>Multilayer Ceramic Capacitors MLCC - SMD/SMT 25V 100pF X7R 0402 5% Tol</v>
      </c>
      <c r="D833" s="39" t="str">
        <f t="shared" si="12"/>
        <v>C4527-2</v>
      </c>
      <c r="E833" s="21" t="s">
        <v>1164</v>
      </c>
    </row>
    <row r="834" spans="1:5" x14ac:dyDescent="0.3">
      <c r="A834" s="21" t="s">
        <v>1165</v>
      </c>
      <c r="B834" s="21">
        <v>1</v>
      </c>
      <c r="C834" s="39" t="str">
        <f>VLOOKUP(A834,'COMP-VS-BOM'!$A$2:$C$1625,3,0)</f>
        <v>Multilayer Ceramic Capacitors MLCC - SMD/SMT 25V 100pF X7R 0402 5% Tol</v>
      </c>
      <c r="D834" s="39" t="str">
        <f t="shared" si="12"/>
        <v>C4528-1</v>
      </c>
      <c r="E834" s="21" t="s">
        <v>1166</v>
      </c>
    </row>
    <row r="835" spans="1:5" x14ac:dyDescent="0.3">
      <c r="A835" s="21" t="s">
        <v>1165</v>
      </c>
      <c r="B835" s="21">
        <v>2</v>
      </c>
      <c r="C835" s="39" t="str">
        <f>VLOOKUP(A835,'COMP-VS-BOM'!$A$2:$C$1625,3,0)</f>
        <v>Multilayer Ceramic Capacitors MLCC - SMD/SMT 25V 100pF X7R 0402 5% Tol</v>
      </c>
      <c r="D835" s="39" t="str">
        <f t="shared" si="12"/>
        <v>C4528-2</v>
      </c>
      <c r="E835" s="21" t="s">
        <v>1167</v>
      </c>
    </row>
    <row r="836" spans="1:5" x14ac:dyDescent="0.3">
      <c r="A836" s="21" t="s">
        <v>1168</v>
      </c>
      <c r="B836" s="21">
        <v>1</v>
      </c>
      <c r="C836" s="39" t="str">
        <f>VLOOKUP(A836,'COMP-VS-BOM'!$A$2:$C$1625,3,0)</f>
        <v>Multilayer Ceramic Capacitors MLCC - SMD/SMT 25V 100pF X7R 0402 5% Tol</v>
      </c>
      <c r="D836" s="39" t="str">
        <f t="shared" ref="D836:D899" si="13">CONCATENATE(A836,"-",B836)</f>
        <v>C4529-1</v>
      </c>
      <c r="E836" s="21" t="s">
        <v>1166</v>
      </c>
    </row>
    <row r="837" spans="1:5" x14ac:dyDescent="0.3">
      <c r="A837" s="21" t="s">
        <v>1168</v>
      </c>
      <c r="B837" s="21">
        <v>2</v>
      </c>
      <c r="C837" s="39" t="str">
        <f>VLOOKUP(A837,'COMP-VS-BOM'!$A$2:$C$1625,3,0)</f>
        <v>Multilayer Ceramic Capacitors MLCC - SMD/SMT 25V 100pF X7R 0402 5% Tol</v>
      </c>
      <c r="D837" s="39" t="str">
        <f t="shared" si="13"/>
        <v>C4529-2</v>
      </c>
      <c r="E837" s="21" t="s">
        <v>1169</v>
      </c>
    </row>
    <row r="838" spans="1:5" x14ac:dyDescent="0.3">
      <c r="A838" s="21" t="s">
        <v>1170</v>
      </c>
      <c r="B838" s="21">
        <v>1</v>
      </c>
      <c r="C838" s="39" t="str">
        <f>VLOOKUP(A838,'COMP-VS-BOM'!$A$2:$C$1625,3,0)</f>
        <v>47pF ±1% 50V Ceramic Capacitor C0G, NP0 0402 (1005 Metric)</v>
      </c>
      <c r="D838" s="39" t="str">
        <f t="shared" si="13"/>
        <v>C4530-1</v>
      </c>
      <c r="E838" s="21" t="s">
        <v>1163</v>
      </c>
    </row>
    <row r="839" spans="1:5" x14ac:dyDescent="0.3">
      <c r="A839" s="21" t="s">
        <v>1170</v>
      </c>
      <c r="B839" s="21">
        <v>2</v>
      </c>
      <c r="C839" s="39" t="str">
        <f>VLOOKUP(A839,'COMP-VS-BOM'!$A$2:$C$1625,3,0)</f>
        <v>47pF ±1% 50V Ceramic Capacitor C0G, NP0 0402 (1005 Metric)</v>
      </c>
      <c r="D839" s="39" t="str">
        <f t="shared" si="13"/>
        <v>C4530-2</v>
      </c>
      <c r="E839" s="21" t="s">
        <v>1171</v>
      </c>
    </row>
    <row r="840" spans="1:5" x14ac:dyDescent="0.3">
      <c r="A840" s="21" t="s">
        <v>1172</v>
      </c>
      <c r="B840" s="21">
        <v>1</v>
      </c>
      <c r="C840" s="39" t="str">
        <f>VLOOKUP(A840,'COMP-VS-BOM'!$A$2:$C$1625,3,0)</f>
        <v>Multilayer Ceramic Capacitors MLCC - SMD/SMT 25V 100pF X7R 0402 5% Tol</v>
      </c>
      <c r="D840" s="39" t="str">
        <f t="shared" si="13"/>
        <v>C4531-1</v>
      </c>
      <c r="E840" s="21" t="s">
        <v>1173</v>
      </c>
    </row>
    <row r="841" spans="1:5" x14ac:dyDescent="0.3">
      <c r="A841" s="21" t="s">
        <v>1172</v>
      </c>
      <c r="B841" s="21">
        <v>2</v>
      </c>
      <c r="C841" s="39" t="str">
        <f>VLOOKUP(A841,'COMP-VS-BOM'!$A$2:$C$1625,3,0)</f>
        <v>Multilayer Ceramic Capacitors MLCC - SMD/SMT 25V 100pF X7R 0402 5% Tol</v>
      </c>
      <c r="D841" s="39" t="str">
        <f t="shared" si="13"/>
        <v>C4531-2</v>
      </c>
      <c r="E841" s="21" t="s">
        <v>1174</v>
      </c>
    </row>
    <row r="842" spans="1:5" x14ac:dyDescent="0.3">
      <c r="A842" s="21" t="s">
        <v>1175</v>
      </c>
      <c r="B842" s="21">
        <v>1</v>
      </c>
      <c r="C842" s="39" t="str">
        <f>VLOOKUP(A842,'COMP-VS-BOM'!$A$2:$C$1625,3,0)</f>
        <v>Multilayer Ceramic Capacitors MLCC - SMD/SMT 25V 100pF X7R 0402 5% Tol</v>
      </c>
      <c r="D842" s="39" t="str">
        <f t="shared" si="13"/>
        <v>C4532-1</v>
      </c>
      <c r="E842" s="21" t="s">
        <v>1176</v>
      </c>
    </row>
    <row r="843" spans="1:5" x14ac:dyDescent="0.3">
      <c r="A843" s="21" t="s">
        <v>1175</v>
      </c>
      <c r="B843" s="21">
        <v>2</v>
      </c>
      <c r="C843" s="39" t="str">
        <f>VLOOKUP(A843,'COMP-VS-BOM'!$A$2:$C$1625,3,0)</f>
        <v>Multilayer Ceramic Capacitors MLCC - SMD/SMT 25V 100pF X7R 0402 5% Tol</v>
      </c>
      <c r="D843" s="39" t="str">
        <f t="shared" si="13"/>
        <v>C4532-2</v>
      </c>
      <c r="E843" s="21" t="s">
        <v>1177</v>
      </c>
    </row>
    <row r="844" spans="1:5" x14ac:dyDescent="0.3">
      <c r="A844" s="21" t="s">
        <v>1178</v>
      </c>
      <c r="B844" s="21">
        <v>1</v>
      </c>
      <c r="C844" s="39" t="str">
        <f>VLOOKUP(A844,'COMP-VS-BOM'!$A$2:$C$1625,3,0)</f>
        <v>Multilayer Ceramic Capacitors MLCC - SMD/SMT 25V 100pF X7R 0402 5% Tol</v>
      </c>
      <c r="D844" s="39" t="str">
        <f t="shared" si="13"/>
        <v>C4533-1</v>
      </c>
      <c r="E844" s="21" t="s">
        <v>1179</v>
      </c>
    </row>
    <row r="845" spans="1:5" x14ac:dyDescent="0.3">
      <c r="A845" s="21" t="s">
        <v>1178</v>
      </c>
      <c r="B845" s="21">
        <v>2</v>
      </c>
      <c r="C845" s="39" t="str">
        <f>VLOOKUP(A845,'COMP-VS-BOM'!$A$2:$C$1625,3,0)</f>
        <v>Multilayer Ceramic Capacitors MLCC - SMD/SMT 25V 100pF X7R 0402 5% Tol</v>
      </c>
      <c r="D845" s="39" t="str">
        <f t="shared" si="13"/>
        <v>C4533-2</v>
      </c>
      <c r="E845" s="21" t="s">
        <v>1180</v>
      </c>
    </row>
    <row r="846" spans="1:5" x14ac:dyDescent="0.3">
      <c r="A846" s="21" t="s">
        <v>1181</v>
      </c>
      <c r="B846" s="21">
        <v>1</v>
      </c>
      <c r="C846" s="39" t="str">
        <f>VLOOKUP(A846,'COMP-VS-BOM'!$A$2:$C$1625,3,0)</f>
        <v>Multilayer Ceramic Capacitors MLCC - SMD/SMT 25V 100pF X7R 0402 5% Tol</v>
      </c>
      <c r="D846" s="39" t="str">
        <f t="shared" si="13"/>
        <v>C4534-1</v>
      </c>
      <c r="E846" s="21" t="s">
        <v>1182</v>
      </c>
    </row>
    <row r="847" spans="1:5" x14ac:dyDescent="0.3">
      <c r="A847" s="21" t="s">
        <v>1181</v>
      </c>
      <c r="B847" s="21">
        <v>2</v>
      </c>
      <c r="C847" s="39" t="str">
        <f>VLOOKUP(A847,'COMP-VS-BOM'!$A$2:$C$1625,3,0)</f>
        <v>Multilayer Ceramic Capacitors MLCC - SMD/SMT 25V 100pF X7R 0402 5% Tol</v>
      </c>
      <c r="D847" s="39" t="str">
        <f t="shared" si="13"/>
        <v>C4534-2</v>
      </c>
      <c r="E847" s="21" t="s">
        <v>1177</v>
      </c>
    </row>
    <row r="848" spans="1:5" x14ac:dyDescent="0.3">
      <c r="A848" s="21" t="s">
        <v>1183</v>
      </c>
      <c r="B848" s="21">
        <v>1</v>
      </c>
      <c r="C848" s="39" t="str">
        <f>VLOOKUP(A848,'COMP-VS-BOM'!$A$2:$C$1625,3,0)</f>
        <v>Multilayer Ceramic Capacitors MLCC - SMD/SMT 25V 100pF X7R 0402 5% Tol</v>
      </c>
      <c r="D848" s="39" t="str">
        <f t="shared" si="13"/>
        <v>C4535-1</v>
      </c>
      <c r="E848" s="21" t="s">
        <v>1184</v>
      </c>
    </row>
    <row r="849" spans="1:5" x14ac:dyDescent="0.3">
      <c r="A849" s="21" t="s">
        <v>1183</v>
      </c>
      <c r="B849" s="21">
        <v>2</v>
      </c>
      <c r="C849" s="39" t="str">
        <f>VLOOKUP(A849,'COMP-VS-BOM'!$A$2:$C$1625,3,0)</f>
        <v>Multilayer Ceramic Capacitors MLCC - SMD/SMT 25V 100pF X7R 0402 5% Tol</v>
      </c>
      <c r="D849" s="39" t="str">
        <f t="shared" si="13"/>
        <v>C4535-2</v>
      </c>
      <c r="E849" s="21" t="s">
        <v>1185</v>
      </c>
    </row>
    <row r="850" spans="1:5" x14ac:dyDescent="0.3">
      <c r="A850" s="21" t="s">
        <v>1186</v>
      </c>
      <c r="B850" s="21">
        <v>1</v>
      </c>
      <c r="C850" s="39" t="str">
        <f>VLOOKUP(A850,'COMP-VS-BOM'!$A$2:$C$1625,3,0)</f>
        <v>Multilayer Ceramic Capacitors MLCC - SMD/SMT 25V 100pF X7R 0402 5% Tol</v>
      </c>
      <c r="D850" s="39" t="str">
        <f t="shared" si="13"/>
        <v>C4536-1</v>
      </c>
      <c r="E850" s="21" t="s">
        <v>1187</v>
      </c>
    </row>
    <row r="851" spans="1:5" x14ac:dyDescent="0.3">
      <c r="A851" s="21" t="s">
        <v>1186</v>
      </c>
      <c r="B851" s="21">
        <v>2</v>
      </c>
      <c r="C851" s="39" t="str">
        <f>VLOOKUP(A851,'COMP-VS-BOM'!$A$2:$C$1625,3,0)</f>
        <v>Multilayer Ceramic Capacitors MLCC - SMD/SMT 25V 100pF X7R 0402 5% Tol</v>
      </c>
      <c r="D851" s="39" t="str">
        <f t="shared" si="13"/>
        <v>C4536-2</v>
      </c>
      <c r="E851" s="21" t="s">
        <v>1185</v>
      </c>
    </row>
    <row r="852" spans="1:5" x14ac:dyDescent="0.3">
      <c r="A852" s="21" t="s">
        <v>1188</v>
      </c>
      <c r="B852" s="21">
        <v>1</v>
      </c>
      <c r="C852" s="39" t="str">
        <f>VLOOKUP(A852,'COMP-VS-BOM'!$A$2:$C$1625,3,0)</f>
        <v>Multilayer Ceramic Capacitors MLCC - SMD/SMT 25V 100pF X7R 0402 5% Tol</v>
      </c>
      <c r="D852" s="39" t="str">
        <f t="shared" si="13"/>
        <v>C4537-1</v>
      </c>
      <c r="E852" s="21" t="s">
        <v>1173</v>
      </c>
    </row>
    <row r="853" spans="1:5" x14ac:dyDescent="0.3">
      <c r="A853" s="21" t="s">
        <v>1188</v>
      </c>
      <c r="B853" s="21">
        <v>2</v>
      </c>
      <c r="C853" s="39" t="str">
        <f>VLOOKUP(A853,'COMP-VS-BOM'!$A$2:$C$1625,3,0)</f>
        <v>Multilayer Ceramic Capacitors MLCC - SMD/SMT 25V 100pF X7R 0402 5% Tol</v>
      </c>
      <c r="D853" s="39" t="str">
        <f t="shared" si="13"/>
        <v>C4537-2</v>
      </c>
      <c r="E853" s="21" t="s">
        <v>1189</v>
      </c>
    </row>
    <row r="854" spans="1:5" x14ac:dyDescent="0.3">
      <c r="A854" s="21" t="s">
        <v>1190</v>
      </c>
      <c r="B854" s="21">
        <v>1</v>
      </c>
      <c r="C854" s="39" t="str">
        <f>VLOOKUP(A854,'COMP-VS-BOM'!$A$2:$C$1625,3,0)</f>
        <v>Multilayer Ceramic Capacitors MLCC - SMD/SMT 25V 100pF X7R 0402 5% Tol</v>
      </c>
      <c r="D854" s="39" t="str">
        <f t="shared" si="13"/>
        <v>C4538-1</v>
      </c>
      <c r="E854" s="21" t="s">
        <v>1191</v>
      </c>
    </row>
    <row r="855" spans="1:5" x14ac:dyDescent="0.3">
      <c r="A855" s="21" t="s">
        <v>1190</v>
      </c>
      <c r="B855" s="21">
        <v>2</v>
      </c>
      <c r="C855" s="39" t="str">
        <f>VLOOKUP(A855,'COMP-VS-BOM'!$A$2:$C$1625,3,0)</f>
        <v>Multilayer Ceramic Capacitors MLCC - SMD/SMT 25V 100pF X7R 0402 5% Tol</v>
      </c>
      <c r="D855" s="39" t="str">
        <f t="shared" si="13"/>
        <v>C4538-2</v>
      </c>
      <c r="E855" s="21" t="s">
        <v>1192</v>
      </c>
    </row>
    <row r="856" spans="1:5" x14ac:dyDescent="0.3">
      <c r="A856" s="21" t="s">
        <v>1193</v>
      </c>
      <c r="B856" s="21">
        <v>1</v>
      </c>
      <c r="C856" s="39" t="str">
        <f>VLOOKUP(A856,'COMP-VS-BOM'!$A$2:$C$1625,3,0)</f>
        <v>Multilayer Ceramic Capacitors MLCC - SMD/SMT 25V 100pF X7R 0402 5% Tol</v>
      </c>
      <c r="D856" s="39" t="str">
        <f t="shared" si="13"/>
        <v>C4539-1</v>
      </c>
      <c r="E856" s="21" t="s">
        <v>1191</v>
      </c>
    </row>
    <row r="857" spans="1:5" x14ac:dyDescent="0.3">
      <c r="A857" s="21" t="s">
        <v>1193</v>
      </c>
      <c r="B857" s="21">
        <v>2</v>
      </c>
      <c r="C857" s="39" t="str">
        <f>VLOOKUP(A857,'COMP-VS-BOM'!$A$2:$C$1625,3,0)</f>
        <v>Multilayer Ceramic Capacitors MLCC - SMD/SMT 25V 100pF X7R 0402 5% Tol</v>
      </c>
      <c r="D857" s="39" t="str">
        <f t="shared" si="13"/>
        <v>C4539-2</v>
      </c>
      <c r="E857" s="21" t="s">
        <v>1194</v>
      </c>
    </row>
    <row r="858" spans="1:5" x14ac:dyDescent="0.3">
      <c r="A858" s="21" t="s">
        <v>1195</v>
      </c>
      <c r="B858" s="21">
        <v>1</v>
      </c>
      <c r="C858" s="39" t="str">
        <f>VLOOKUP(A858,'COMP-VS-BOM'!$A$2:$C$1625,3,0)</f>
        <v>Multilayer Ceramic Capacitors MLCC - SMD/SMT 25V 100pF X7R 0402 5% Tol</v>
      </c>
      <c r="D858" s="39" t="str">
        <f t="shared" si="13"/>
        <v>C4540-1</v>
      </c>
      <c r="E858" s="21" t="s">
        <v>1196</v>
      </c>
    </row>
    <row r="859" spans="1:5" x14ac:dyDescent="0.3">
      <c r="A859" s="21" t="s">
        <v>1195</v>
      </c>
      <c r="B859" s="21">
        <v>2</v>
      </c>
      <c r="C859" s="39" t="str">
        <f>VLOOKUP(A859,'COMP-VS-BOM'!$A$2:$C$1625,3,0)</f>
        <v>Multilayer Ceramic Capacitors MLCC - SMD/SMT 25V 100pF X7R 0402 5% Tol</v>
      </c>
      <c r="D859" s="39" t="str">
        <f t="shared" si="13"/>
        <v>C4540-2</v>
      </c>
      <c r="E859" s="21" t="s">
        <v>1197</v>
      </c>
    </row>
    <row r="860" spans="1:5" x14ac:dyDescent="0.3">
      <c r="A860" s="21" t="s">
        <v>1198</v>
      </c>
      <c r="B860" s="21">
        <v>1</v>
      </c>
      <c r="C860" s="39" t="str">
        <f>VLOOKUP(A860,'COMP-VS-BOM'!$A$2:$C$1625,3,0)</f>
        <v>Multilayer Ceramic Capacitors MLCC - SMD/SMT 25V 100pF X7R 0402 5% Tol</v>
      </c>
      <c r="D860" s="39" t="str">
        <f t="shared" si="13"/>
        <v>C4541-1</v>
      </c>
      <c r="E860" s="21" t="s">
        <v>1199</v>
      </c>
    </row>
    <row r="861" spans="1:5" x14ac:dyDescent="0.3">
      <c r="A861" s="21" t="s">
        <v>1198</v>
      </c>
      <c r="B861" s="21">
        <v>2</v>
      </c>
      <c r="C861" s="39" t="str">
        <f>VLOOKUP(A861,'COMP-VS-BOM'!$A$2:$C$1625,3,0)</f>
        <v>Multilayer Ceramic Capacitors MLCC - SMD/SMT 25V 100pF X7R 0402 5% Tol</v>
      </c>
      <c r="D861" s="39" t="str">
        <f t="shared" si="13"/>
        <v>C4541-2</v>
      </c>
      <c r="E861" s="21" t="s">
        <v>1200</v>
      </c>
    </row>
    <row r="862" spans="1:5" x14ac:dyDescent="0.3">
      <c r="A862" s="21" t="s">
        <v>1201</v>
      </c>
      <c r="B862" s="21">
        <v>1</v>
      </c>
      <c r="C862" s="39" t="str">
        <f>VLOOKUP(A862,'COMP-VS-BOM'!$A$2:$C$1625,3,0)</f>
        <v>Multilayer Ceramic Capacitors MLCC - SMD/SMT 25V 100pF X7R 0402 5% Tol</v>
      </c>
      <c r="D862" s="39" t="str">
        <f t="shared" si="13"/>
        <v>C4542-1</v>
      </c>
      <c r="E862" s="21" t="s">
        <v>1202</v>
      </c>
    </row>
    <row r="863" spans="1:5" x14ac:dyDescent="0.3">
      <c r="A863" s="21" t="s">
        <v>1201</v>
      </c>
      <c r="B863" s="21">
        <v>2</v>
      </c>
      <c r="C863" s="39" t="str">
        <f>VLOOKUP(A863,'COMP-VS-BOM'!$A$2:$C$1625,3,0)</f>
        <v>Multilayer Ceramic Capacitors MLCC - SMD/SMT 25V 100pF X7R 0402 5% Tol</v>
      </c>
      <c r="D863" s="39" t="str">
        <f t="shared" si="13"/>
        <v>C4542-2</v>
      </c>
      <c r="E863" s="21" t="s">
        <v>741</v>
      </c>
    </row>
    <row r="864" spans="1:5" x14ac:dyDescent="0.3">
      <c r="A864" s="21" t="s">
        <v>1203</v>
      </c>
      <c r="B864" s="21">
        <v>1</v>
      </c>
      <c r="C864" s="39" t="str">
        <f>VLOOKUP(A864,'COMP-VS-BOM'!$A$2:$C$1625,3,0)</f>
        <v>Multilayer Ceramic Capacitors MLCC - SMD/SMT 25V 100pF X7R 0402 5% Tol</v>
      </c>
      <c r="D864" s="39" t="str">
        <f t="shared" si="13"/>
        <v>C4543-1</v>
      </c>
      <c r="E864" s="21" t="s">
        <v>1204</v>
      </c>
    </row>
    <row r="865" spans="1:5" x14ac:dyDescent="0.3">
      <c r="A865" s="21" t="s">
        <v>1203</v>
      </c>
      <c r="B865" s="21">
        <v>2</v>
      </c>
      <c r="C865" s="39" t="str">
        <f>VLOOKUP(A865,'COMP-VS-BOM'!$A$2:$C$1625,3,0)</f>
        <v>Multilayer Ceramic Capacitors MLCC - SMD/SMT 25V 100pF X7R 0402 5% Tol</v>
      </c>
      <c r="D865" s="39" t="str">
        <f t="shared" si="13"/>
        <v>C4543-2</v>
      </c>
      <c r="E865" s="21" t="s">
        <v>1205</v>
      </c>
    </row>
    <row r="866" spans="1:5" x14ac:dyDescent="0.3">
      <c r="A866" s="21" t="s">
        <v>1206</v>
      </c>
      <c r="B866" s="21">
        <v>1</v>
      </c>
      <c r="C866" s="39" t="str">
        <f>VLOOKUP(A866,'COMP-VS-BOM'!$A$2:$C$1625,3,0)</f>
        <v>Multilayer Ceramic Capacitors MLCC - SMD/SMT 25V 100pF X7R 0402 5% Tol</v>
      </c>
      <c r="D866" s="39" t="str">
        <f t="shared" si="13"/>
        <v>C4544-1</v>
      </c>
      <c r="E866" s="21" t="s">
        <v>1207</v>
      </c>
    </row>
    <row r="867" spans="1:5" x14ac:dyDescent="0.3">
      <c r="A867" s="21" t="s">
        <v>1206</v>
      </c>
      <c r="B867" s="21">
        <v>2</v>
      </c>
      <c r="C867" s="39" t="str">
        <f>VLOOKUP(A867,'COMP-VS-BOM'!$A$2:$C$1625,3,0)</f>
        <v>Multilayer Ceramic Capacitors MLCC - SMD/SMT 25V 100pF X7R 0402 5% Tol</v>
      </c>
      <c r="D867" s="39" t="str">
        <f t="shared" si="13"/>
        <v>C4544-2</v>
      </c>
      <c r="E867" s="21" t="s">
        <v>1208</v>
      </c>
    </row>
    <row r="868" spans="1:5" x14ac:dyDescent="0.3">
      <c r="A868" s="21" t="s">
        <v>1209</v>
      </c>
      <c r="B868" s="21">
        <v>1</v>
      </c>
      <c r="C868" s="39" t="str">
        <f>VLOOKUP(A868,'COMP-VS-BOM'!$A$2:$C$1625,3,0)</f>
        <v>Multilayer Ceramic Capacitors MLCC - SMD/SMT 25V 100pF X7R 0402 5% Tol</v>
      </c>
      <c r="D868" s="39" t="str">
        <f t="shared" si="13"/>
        <v>C4545-1</v>
      </c>
      <c r="E868" s="21" t="s">
        <v>1210</v>
      </c>
    </row>
    <row r="869" spans="1:5" x14ac:dyDescent="0.3">
      <c r="A869" s="21" t="s">
        <v>1209</v>
      </c>
      <c r="B869" s="21">
        <v>2</v>
      </c>
      <c r="C869" s="39" t="str">
        <f>VLOOKUP(A869,'COMP-VS-BOM'!$A$2:$C$1625,3,0)</f>
        <v>Multilayer Ceramic Capacitors MLCC - SMD/SMT 25V 100pF X7R 0402 5% Tol</v>
      </c>
      <c r="D869" s="39" t="str">
        <f t="shared" si="13"/>
        <v>C4545-2</v>
      </c>
      <c r="E869" s="21" t="s">
        <v>1211</v>
      </c>
    </row>
    <row r="870" spans="1:5" x14ac:dyDescent="0.3">
      <c r="A870" s="21" t="s">
        <v>1212</v>
      </c>
      <c r="B870" s="21">
        <v>1</v>
      </c>
      <c r="C870" s="39" t="str">
        <f>VLOOKUP(A870,'COMP-VS-BOM'!$A$2:$C$1625,3,0)</f>
        <v>Multilayer Ceramic Capacitors MLCC - SMD/SMT 25V 100pF X7R 0402 5% Tol</v>
      </c>
      <c r="D870" s="39" t="str">
        <f t="shared" si="13"/>
        <v>C4546-1</v>
      </c>
      <c r="E870" s="21" t="s">
        <v>1213</v>
      </c>
    </row>
    <row r="871" spans="1:5" x14ac:dyDescent="0.3">
      <c r="A871" s="21" t="s">
        <v>1212</v>
      </c>
      <c r="B871" s="21">
        <v>2</v>
      </c>
      <c r="C871" s="39" t="str">
        <f>VLOOKUP(A871,'COMP-VS-BOM'!$A$2:$C$1625,3,0)</f>
        <v>Multilayer Ceramic Capacitors MLCC - SMD/SMT 25V 100pF X7R 0402 5% Tol</v>
      </c>
      <c r="D871" s="39" t="str">
        <f t="shared" si="13"/>
        <v>C4546-2</v>
      </c>
      <c r="E871" s="21" t="s">
        <v>1214</v>
      </c>
    </row>
    <row r="872" spans="1:5" x14ac:dyDescent="0.3">
      <c r="A872" s="21" t="s">
        <v>1215</v>
      </c>
      <c r="B872" s="21">
        <v>1</v>
      </c>
      <c r="C872" s="39" t="str">
        <f>VLOOKUP(A872,'COMP-VS-BOM'!$A$2:$C$1625,3,0)</f>
        <v>Multilayer Ceramic Capacitors MLCC - SMD/SMT 25V 100pF X7R 0402 5% Tol</v>
      </c>
      <c r="D872" s="39" t="str">
        <f t="shared" si="13"/>
        <v>C4547-1</v>
      </c>
      <c r="E872" s="21" t="s">
        <v>1216</v>
      </c>
    </row>
    <row r="873" spans="1:5" x14ac:dyDescent="0.3">
      <c r="A873" s="21" t="s">
        <v>1215</v>
      </c>
      <c r="B873" s="21">
        <v>2</v>
      </c>
      <c r="C873" s="39" t="str">
        <f>VLOOKUP(A873,'COMP-VS-BOM'!$A$2:$C$1625,3,0)</f>
        <v>Multilayer Ceramic Capacitors MLCC - SMD/SMT 25V 100pF X7R 0402 5% Tol</v>
      </c>
      <c r="D873" s="39" t="str">
        <f t="shared" si="13"/>
        <v>C4547-2</v>
      </c>
      <c r="E873" s="21" t="s">
        <v>1217</v>
      </c>
    </row>
    <row r="874" spans="1:5" x14ac:dyDescent="0.3">
      <c r="A874" s="21" t="s">
        <v>1218</v>
      </c>
      <c r="B874" s="21">
        <v>1</v>
      </c>
      <c r="C874" s="39" t="str">
        <f>VLOOKUP(A874,'COMP-VS-BOM'!$A$2:$C$1625,3,0)</f>
        <v>Multilayer Ceramic Capacitors MLCC - SMD/SMT 25V 100pF X7R 0402 5% Tol</v>
      </c>
      <c r="D874" s="39" t="str">
        <f t="shared" si="13"/>
        <v>C4548-1</v>
      </c>
      <c r="E874" s="21" t="s">
        <v>1219</v>
      </c>
    </row>
    <row r="875" spans="1:5" x14ac:dyDescent="0.3">
      <c r="A875" s="21" t="s">
        <v>1218</v>
      </c>
      <c r="B875" s="21">
        <v>2</v>
      </c>
      <c r="C875" s="39" t="str">
        <f>VLOOKUP(A875,'COMP-VS-BOM'!$A$2:$C$1625,3,0)</f>
        <v>Multilayer Ceramic Capacitors MLCC - SMD/SMT 25V 100pF X7R 0402 5% Tol</v>
      </c>
      <c r="D875" s="39" t="str">
        <f t="shared" si="13"/>
        <v>C4548-2</v>
      </c>
      <c r="E875" s="21" t="s">
        <v>1220</v>
      </c>
    </row>
    <row r="876" spans="1:5" x14ac:dyDescent="0.3">
      <c r="A876" s="21" t="s">
        <v>1221</v>
      </c>
      <c r="B876" s="21">
        <v>1</v>
      </c>
      <c r="C876" s="39" t="str">
        <f>VLOOKUP(A876,'COMP-VS-BOM'!$A$2:$C$1625,3,0)</f>
        <v>CAP CER 10PF 16V NP0 0402</v>
      </c>
      <c r="D876" s="39" t="str">
        <f t="shared" si="13"/>
        <v>C4549-1</v>
      </c>
      <c r="E876" s="21" t="s">
        <v>1222</v>
      </c>
    </row>
    <row r="877" spans="1:5" x14ac:dyDescent="0.3">
      <c r="A877" s="21" t="s">
        <v>1221</v>
      </c>
      <c r="B877" s="21">
        <v>2</v>
      </c>
      <c r="C877" s="39" t="str">
        <f>VLOOKUP(A877,'COMP-VS-BOM'!$A$2:$C$1625,3,0)</f>
        <v>CAP CER 10PF 16V NP0 0402</v>
      </c>
      <c r="D877" s="39" t="str">
        <f t="shared" si="13"/>
        <v>C4549-2</v>
      </c>
      <c r="E877" s="21" t="s">
        <v>1223</v>
      </c>
    </row>
    <row r="878" spans="1:5" x14ac:dyDescent="0.3">
      <c r="A878" s="21" t="s">
        <v>1224</v>
      </c>
      <c r="B878" s="21">
        <v>1</v>
      </c>
      <c r="C878" s="39" t="str">
        <f>VLOOKUP(A878,'COMP-VS-BOM'!$A$2:$C$1625,3,0)</f>
        <v>CAP CER 10PF 16V NP0 0402</v>
      </c>
      <c r="D878" s="39" t="str">
        <f t="shared" si="13"/>
        <v>C4550-1</v>
      </c>
      <c r="E878" s="21" t="s">
        <v>1225</v>
      </c>
    </row>
    <row r="879" spans="1:5" x14ac:dyDescent="0.3">
      <c r="A879" s="21" t="s">
        <v>1224</v>
      </c>
      <c r="B879" s="21">
        <v>2</v>
      </c>
      <c r="C879" s="39" t="str">
        <f>VLOOKUP(A879,'COMP-VS-BOM'!$A$2:$C$1625,3,0)</f>
        <v>CAP CER 10PF 16V NP0 0402</v>
      </c>
      <c r="D879" s="39" t="str">
        <f t="shared" si="13"/>
        <v>C4550-2</v>
      </c>
      <c r="E879" s="21" t="s">
        <v>1223</v>
      </c>
    </row>
    <row r="880" spans="1:5" x14ac:dyDescent="0.3">
      <c r="A880" s="21" t="s">
        <v>1226</v>
      </c>
      <c r="B880" s="21">
        <v>1</v>
      </c>
      <c r="C880" s="39" t="str">
        <f>VLOOKUP(A880,'COMP-VS-BOM'!$A$2:$C$1625,3,0)</f>
        <v>CAP CER 10PF 16V NP0 0402</v>
      </c>
      <c r="D880" s="39" t="str">
        <f t="shared" si="13"/>
        <v>C4551-1</v>
      </c>
      <c r="E880" s="21" t="s">
        <v>1227</v>
      </c>
    </row>
    <row r="881" spans="1:5" x14ac:dyDescent="0.3">
      <c r="A881" s="21" t="s">
        <v>1226</v>
      </c>
      <c r="B881" s="21">
        <v>2</v>
      </c>
      <c r="C881" s="39" t="str">
        <f>VLOOKUP(A881,'COMP-VS-BOM'!$A$2:$C$1625,3,0)</f>
        <v>CAP CER 10PF 16V NP0 0402</v>
      </c>
      <c r="D881" s="39" t="str">
        <f t="shared" si="13"/>
        <v>C4551-2</v>
      </c>
      <c r="E881" s="21" t="s">
        <v>1228</v>
      </c>
    </row>
    <row r="882" spans="1:5" x14ac:dyDescent="0.3">
      <c r="A882" s="21" t="s">
        <v>1229</v>
      </c>
      <c r="B882" s="21">
        <v>1</v>
      </c>
      <c r="C882" s="39" t="str">
        <f>VLOOKUP(A882,'COMP-VS-BOM'!$A$2:$C$1625,3,0)</f>
        <v>CAP CER 10PF 16V NP0 0402</v>
      </c>
      <c r="D882" s="39" t="str">
        <f t="shared" si="13"/>
        <v>C4552-1</v>
      </c>
      <c r="E882" s="21" t="s">
        <v>1230</v>
      </c>
    </row>
    <row r="883" spans="1:5" x14ac:dyDescent="0.3">
      <c r="A883" s="21" t="s">
        <v>1229</v>
      </c>
      <c r="B883" s="21">
        <v>2</v>
      </c>
      <c r="C883" s="39" t="str">
        <f>VLOOKUP(A883,'COMP-VS-BOM'!$A$2:$C$1625,3,0)</f>
        <v>CAP CER 10PF 16V NP0 0402</v>
      </c>
      <c r="D883" s="39" t="str">
        <f t="shared" si="13"/>
        <v>C4552-2</v>
      </c>
      <c r="E883" s="21" t="s">
        <v>1228</v>
      </c>
    </row>
    <row r="884" spans="1:5" x14ac:dyDescent="0.3">
      <c r="A884" s="21" t="s">
        <v>1231</v>
      </c>
      <c r="B884" s="21">
        <v>1</v>
      </c>
      <c r="C884" s="39" t="str">
        <f>VLOOKUP(A884,'COMP-VS-BOM'!$A$2:$C$1625,3,0)</f>
        <v>CAP CER 10PF 16V NP0 0402</v>
      </c>
      <c r="D884" s="39" t="str">
        <f t="shared" si="13"/>
        <v>C4553-1</v>
      </c>
      <c r="E884" s="21" t="s">
        <v>1232</v>
      </c>
    </row>
    <row r="885" spans="1:5" x14ac:dyDescent="0.3">
      <c r="A885" s="21" t="s">
        <v>1231</v>
      </c>
      <c r="B885" s="21">
        <v>2</v>
      </c>
      <c r="C885" s="39" t="str">
        <f>VLOOKUP(A885,'COMP-VS-BOM'!$A$2:$C$1625,3,0)</f>
        <v>CAP CER 10PF 16V NP0 0402</v>
      </c>
      <c r="D885" s="39" t="str">
        <f t="shared" si="13"/>
        <v>C4553-2</v>
      </c>
      <c r="E885" s="21" t="s">
        <v>1233</v>
      </c>
    </row>
    <row r="886" spans="1:5" x14ac:dyDescent="0.3">
      <c r="A886" s="21" t="s">
        <v>1234</v>
      </c>
      <c r="B886" s="21">
        <v>1</v>
      </c>
      <c r="C886" s="39" t="str">
        <f>VLOOKUP(A886,'COMP-VS-BOM'!$A$2:$C$1625,3,0)</f>
        <v>Multilayer Ceramic Capacitors MLCC - SMD/SMT 25V 100pF X7R 0402 5% Tol</v>
      </c>
      <c r="D886" s="39" t="str">
        <f t="shared" si="13"/>
        <v>C4554-1</v>
      </c>
      <c r="E886" s="21" t="s">
        <v>1235</v>
      </c>
    </row>
    <row r="887" spans="1:5" x14ac:dyDescent="0.3">
      <c r="A887" s="21" t="s">
        <v>1234</v>
      </c>
      <c r="B887" s="21">
        <v>2</v>
      </c>
      <c r="C887" s="39" t="str">
        <f>VLOOKUP(A887,'COMP-VS-BOM'!$A$2:$C$1625,3,0)</f>
        <v>Multilayer Ceramic Capacitors MLCC - SMD/SMT 25V 100pF X7R 0402 5% Tol</v>
      </c>
      <c r="D887" s="39" t="str">
        <f t="shared" si="13"/>
        <v>C4554-2</v>
      </c>
      <c r="E887" s="21" t="s">
        <v>1236</v>
      </c>
    </row>
    <row r="888" spans="1:5" x14ac:dyDescent="0.3">
      <c r="A888" s="21" t="s">
        <v>1237</v>
      </c>
      <c r="B888" s="21">
        <v>1</v>
      </c>
      <c r="C888" s="39" t="str">
        <f>VLOOKUP(A888,'COMP-VS-BOM'!$A$2:$C$1625,3,0)</f>
        <v>Multilayer Ceramic Capacitors MLCC - SMD/SMT 25V 100pF X7R 0402 5% Tol</v>
      </c>
      <c r="D888" s="39" t="str">
        <f t="shared" si="13"/>
        <v>C4555-1</v>
      </c>
      <c r="E888" s="21" t="s">
        <v>1238</v>
      </c>
    </row>
    <row r="889" spans="1:5" x14ac:dyDescent="0.3">
      <c r="A889" s="21" t="s">
        <v>1237</v>
      </c>
      <c r="B889" s="21">
        <v>2</v>
      </c>
      <c r="C889" s="39" t="str">
        <f>VLOOKUP(A889,'COMP-VS-BOM'!$A$2:$C$1625,3,0)</f>
        <v>Multilayer Ceramic Capacitors MLCC - SMD/SMT 25V 100pF X7R 0402 5% Tol</v>
      </c>
      <c r="D889" s="39" t="str">
        <f t="shared" si="13"/>
        <v>C4555-2</v>
      </c>
      <c r="E889" s="21" t="s">
        <v>1239</v>
      </c>
    </row>
    <row r="890" spans="1:5" x14ac:dyDescent="0.3">
      <c r="A890" s="21" t="s">
        <v>1240</v>
      </c>
      <c r="B890" s="21">
        <v>1</v>
      </c>
      <c r="C890" s="39" t="str">
        <f>VLOOKUP(A890,'COMP-VS-BOM'!$A$2:$C$1625,3,0)</f>
        <v>Multilayer Ceramic Capacitors MLCC - SMD/SMT 25V 100pF X7R 0402 5% Tol</v>
      </c>
      <c r="D890" s="39" t="str">
        <f t="shared" si="13"/>
        <v>C4556-1</v>
      </c>
      <c r="E890" s="21" t="s">
        <v>1238</v>
      </c>
    </row>
    <row r="891" spans="1:5" x14ac:dyDescent="0.3">
      <c r="A891" s="21" t="s">
        <v>1240</v>
      </c>
      <c r="B891" s="21">
        <v>2</v>
      </c>
      <c r="C891" s="39" t="str">
        <f>VLOOKUP(A891,'COMP-VS-BOM'!$A$2:$C$1625,3,0)</f>
        <v>Multilayer Ceramic Capacitors MLCC - SMD/SMT 25V 100pF X7R 0402 5% Tol</v>
      </c>
      <c r="D891" s="39" t="str">
        <f t="shared" si="13"/>
        <v>C4556-2</v>
      </c>
      <c r="E891" s="21" t="s">
        <v>1241</v>
      </c>
    </row>
    <row r="892" spans="1:5" x14ac:dyDescent="0.3">
      <c r="A892" s="21" t="s">
        <v>1242</v>
      </c>
      <c r="B892" s="21">
        <v>1</v>
      </c>
      <c r="C892" s="39" t="str">
        <f>VLOOKUP(A892,'COMP-VS-BOM'!$A$2:$C$1625,3,0)</f>
        <v>Multilayer Ceramic Capacitors MLCC - SMD/SMT 25V 100pF X7R 0402 5% Tol</v>
      </c>
      <c r="D892" s="39" t="str">
        <f t="shared" si="13"/>
        <v>C4557-1</v>
      </c>
      <c r="E892" s="21" t="s">
        <v>1235</v>
      </c>
    </row>
    <row r="893" spans="1:5" x14ac:dyDescent="0.3">
      <c r="A893" s="21" t="s">
        <v>1242</v>
      </c>
      <c r="B893" s="21">
        <v>2</v>
      </c>
      <c r="C893" s="39" t="str">
        <f>VLOOKUP(A893,'COMP-VS-BOM'!$A$2:$C$1625,3,0)</f>
        <v>Multilayer Ceramic Capacitors MLCC - SMD/SMT 25V 100pF X7R 0402 5% Tol</v>
      </c>
      <c r="D893" s="39" t="str">
        <f t="shared" si="13"/>
        <v>C4557-2</v>
      </c>
      <c r="E893" s="21" t="s">
        <v>1243</v>
      </c>
    </row>
    <row r="894" spans="1:5" x14ac:dyDescent="0.3">
      <c r="A894" s="21" t="s">
        <v>1244</v>
      </c>
      <c r="B894" s="21">
        <v>1</v>
      </c>
      <c r="C894" s="39" t="str">
        <f>VLOOKUP(A894,'COMP-VS-BOM'!$A$2:$C$1625,3,0)</f>
        <v>Multilayer Ceramic Capacitors MLCC - SMD/SMT 25V 100pF X7R 0402 5% Tol</v>
      </c>
      <c r="D894" s="39" t="str">
        <f t="shared" si="13"/>
        <v>C4558-1</v>
      </c>
      <c r="E894" s="21" t="s">
        <v>1245</v>
      </c>
    </row>
    <row r="895" spans="1:5" x14ac:dyDescent="0.3">
      <c r="A895" s="21" t="s">
        <v>1244</v>
      </c>
      <c r="B895" s="21">
        <v>2</v>
      </c>
      <c r="C895" s="39" t="str">
        <f>VLOOKUP(A895,'COMP-VS-BOM'!$A$2:$C$1625,3,0)</f>
        <v>Multilayer Ceramic Capacitors MLCC - SMD/SMT 25V 100pF X7R 0402 5% Tol</v>
      </c>
      <c r="D895" s="39" t="str">
        <f t="shared" si="13"/>
        <v>C4558-2</v>
      </c>
      <c r="E895" s="21" t="s">
        <v>1246</v>
      </c>
    </row>
    <row r="896" spans="1:5" x14ac:dyDescent="0.3">
      <c r="A896" s="21" t="s">
        <v>1247</v>
      </c>
      <c r="B896" s="21">
        <v>1</v>
      </c>
      <c r="C896" s="39" t="str">
        <f>VLOOKUP(A896,'COMP-VS-BOM'!$A$2:$C$1625,3,0)</f>
        <v>Multilayer Ceramic Capacitors MLCC - SMD/SMT 25V 100pF X7R 0402 5% Tol</v>
      </c>
      <c r="D896" s="39" t="str">
        <f t="shared" si="13"/>
        <v>C4559-1</v>
      </c>
      <c r="E896" s="21" t="s">
        <v>1248</v>
      </c>
    </row>
    <row r="897" spans="1:5" x14ac:dyDescent="0.3">
      <c r="A897" s="21" t="s">
        <v>1247</v>
      </c>
      <c r="B897" s="21">
        <v>2</v>
      </c>
      <c r="C897" s="39" t="str">
        <f>VLOOKUP(A897,'COMP-VS-BOM'!$A$2:$C$1625,3,0)</f>
        <v>Multilayer Ceramic Capacitors MLCC - SMD/SMT 25V 100pF X7R 0402 5% Tol</v>
      </c>
      <c r="D897" s="39" t="str">
        <f t="shared" si="13"/>
        <v>C4559-2</v>
      </c>
      <c r="E897" s="21" t="s">
        <v>1249</v>
      </c>
    </row>
    <row r="898" spans="1:5" x14ac:dyDescent="0.3">
      <c r="A898" s="21" t="s">
        <v>1250</v>
      </c>
      <c r="B898" s="21">
        <v>1</v>
      </c>
      <c r="C898" s="39" t="str">
        <f>VLOOKUP(A898,'COMP-VS-BOM'!$A$2:$C$1625,3,0)</f>
        <v>Multilayer Ceramic Capacitors MLCC - SMD/SMT 25V 100pF X7R 0402 5% Tol</v>
      </c>
      <c r="D898" s="39" t="str">
        <f t="shared" si="13"/>
        <v>C4560-1</v>
      </c>
      <c r="E898" s="21" t="s">
        <v>1251</v>
      </c>
    </row>
    <row r="899" spans="1:5" x14ac:dyDescent="0.3">
      <c r="A899" s="21" t="s">
        <v>1250</v>
      </c>
      <c r="B899" s="21">
        <v>2</v>
      </c>
      <c r="C899" s="39" t="str">
        <f>VLOOKUP(A899,'COMP-VS-BOM'!$A$2:$C$1625,3,0)</f>
        <v>Multilayer Ceramic Capacitors MLCC - SMD/SMT 25V 100pF X7R 0402 5% Tol</v>
      </c>
      <c r="D899" s="39" t="str">
        <f t="shared" si="13"/>
        <v>C4560-2</v>
      </c>
      <c r="E899" s="21" t="s">
        <v>1252</v>
      </c>
    </row>
    <row r="900" spans="1:5" x14ac:dyDescent="0.3">
      <c r="A900" s="21" t="s">
        <v>1253</v>
      </c>
      <c r="B900" s="21">
        <v>1</v>
      </c>
      <c r="C900" s="39" t="str">
        <f>VLOOKUP(A900,'COMP-VS-BOM'!$A$2:$C$1625,3,0)</f>
        <v>Multilayer Ceramic Capacitors MLCC - SMD/SMT 25V 100pF X7R 0402 5% Tol</v>
      </c>
      <c r="D900" s="39" t="str">
        <f t="shared" ref="D900:D963" si="14">CONCATENATE(A900,"-",B900)</f>
        <v>C4561-1</v>
      </c>
      <c r="E900" s="21" t="s">
        <v>1254</v>
      </c>
    </row>
    <row r="901" spans="1:5" x14ac:dyDescent="0.3">
      <c r="A901" s="21" t="s">
        <v>1253</v>
      </c>
      <c r="B901" s="21">
        <v>2</v>
      </c>
      <c r="C901" s="39" t="str">
        <f>VLOOKUP(A901,'COMP-VS-BOM'!$A$2:$C$1625,3,0)</f>
        <v>Multilayer Ceramic Capacitors MLCC - SMD/SMT 25V 100pF X7R 0402 5% Tol</v>
      </c>
      <c r="D901" s="39" t="str">
        <f t="shared" si="14"/>
        <v>C4561-2</v>
      </c>
      <c r="E901" s="21" t="s">
        <v>1255</v>
      </c>
    </row>
    <row r="902" spans="1:5" x14ac:dyDescent="0.3">
      <c r="A902" s="21" t="s">
        <v>1256</v>
      </c>
      <c r="B902" s="21">
        <v>1</v>
      </c>
      <c r="C902" s="39" t="str">
        <f>VLOOKUP(A902,'COMP-VS-BOM'!$A$2:$C$1625,3,0)</f>
        <v>Multilayer Ceramic Capacitors MLCC - SMD/SMT 25V 100pF X7R 0402 5% Tol</v>
      </c>
      <c r="D902" s="39" t="str">
        <f t="shared" si="14"/>
        <v>C4562-1</v>
      </c>
      <c r="E902" s="21" t="s">
        <v>1257</v>
      </c>
    </row>
    <row r="903" spans="1:5" x14ac:dyDescent="0.3">
      <c r="A903" s="21" t="s">
        <v>1256</v>
      </c>
      <c r="B903" s="21">
        <v>2</v>
      </c>
      <c r="C903" s="39" t="str">
        <f>VLOOKUP(A903,'COMP-VS-BOM'!$A$2:$C$1625,3,0)</f>
        <v>Multilayer Ceramic Capacitors MLCC - SMD/SMT 25V 100pF X7R 0402 5% Tol</v>
      </c>
      <c r="D903" s="39" t="str">
        <f t="shared" si="14"/>
        <v>C4562-2</v>
      </c>
      <c r="E903" s="21" t="s">
        <v>1258</v>
      </c>
    </row>
    <row r="904" spans="1:5" x14ac:dyDescent="0.3">
      <c r="A904" s="21" t="s">
        <v>1259</v>
      </c>
      <c r="B904" s="21">
        <v>1</v>
      </c>
      <c r="C904" s="39" t="str">
        <f>VLOOKUP(A904,'COMP-VS-BOM'!$A$2:$C$1625,3,0)</f>
        <v>Multilayer Ceramic Capacitors MLCC - SMD/SMT 25V 100pF X7R 0402 5% Tol</v>
      </c>
      <c r="D904" s="39" t="str">
        <f t="shared" si="14"/>
        <v>C4563-1</v>
      </c>
      <c r="E904" s="21" t="s">
        <v>1257</v>
      </c>
    </row>
    <row r="905" spans="1:5" x14ac:dyDescent="0.3">
      <c r="A905" s="21" t="s">
        <v>1259</v>
      </c>
      <c r="B905" s="21">
        <v>2</v>
      </c>
      <c r="C905" s="39" t="str">
        <f>VLOOKUP(A905,'COMP-VS-BOM'!$A$2:$C$1625,3,0)</f>
        <v>Multilayer Ceramic Capacitors MLCC - SMD/SMT 25V 100pF X7R 0402 5% Tol</v>
      </c>
      <c r="D905" s="39" t="str">
        <f t="shared" si="14"/>
        <v>C4563-2</v>
      </c>
      <c r="E905" s="21" t="s">
        <v>1260</v>
      </c>
    </row>
    <row r="906" spans="1:5" x14ac:dyDescent="0.3">
      <c r="A906" s="21" t="s">
        <v>1261</v>
      </c>
      <c r="B906" s="21">
        <v>1</v>
      </c>
      <c r="C906" s="39" t="str">
        <f>VLOOKUP(A906,'COMP-VS-BOM'!$A$2:$C$1625,3,0)</f>
        <v>Multilayer Ceramic Capacitors MLCC - SMD/SMT 25V 100pF X7R 0402 5% Tol</v>
      </c>
      <c r="D906" s="39" t="str">
        <f t="shared" si="14"/>
        <v>C4564-1</v>
      </c>
      <c r="E906" s="21" t="s">
        <v>1245</v>
      </c>
    </row>
    <row r="907" spans="1:5" x14ac:dyDescent="0.3">
      <c r="A907" s="21" t="s">
        <v>1261</v>
      </c>
      <c r="B907" s="21">
        <v>2</v>
      </c>
      <c r="C907" s="39" t="str">
        <f>VLOOKUP(A907,'COMP-VS-BOM'!$A$2:$C$1625,3,0)</f>
        <v>Multilayer Ceramic Capacitors MLCC - SMD/SMT 25V 100pF X7R 0402 5% Tol</v>
      </c>
      <c r="D907" s="39" t="str">
        <f t="shared" si="14"/>
        <v>C4564-2</v>
      </c>
      <c r="E907" s="21" t="s">
        <v>1262</v>
      </c>
    </row>
    <row r="908" spans="1:5" x14ac:dyDescent="0.3">
      <c r="A908" s="21" t="s">
        <v>1263</v>
      </c>
      <c r="B908" s="21">
        <v>1</v>
      </c>
      <c r="C908" s="39" t="str">
        <f>VLOOKUP(A908,'COMP-VS-BOM'!$A$2:$C$1625,3,0)</f>
        <v>Multilayer Ceramic Capacitors MLCC - SMD/SMT 25V 100pF X7R 0402 5% Tol</v>
      </c>
      <c r="D908" s="39" t="str">
        <f t="shared" si="14"/>
        <v>C4565-1</v>
      </c>
      <c r="E908" s="21" t="s">
        <v>1264</v>
      </c>
    </row>
    <row r="909" spans="1:5" x14ac:dyDescent="0.3">
      <c r="A909" s="21" t="s">
        <v>1263</v>
      </c>
      <c r="B909" s="21">
        <v>2</v>
      </c>
      <c r="C909" s="39" t="str">
        <f>VLOOKUP(A909,'COMP-VS-BOM'!$A$2:$C$1625,3,0)</f>
        <v>Multilayer Ceramic Capacitors MLCC - SMD/SMT 25V 100pF X7R 0402 5% Tol</v>
      </c>
      <c r="D909" s="39" t="str">
        <f t="shared" si="14"/>
        <v>C4565-2</v>
      </c>
      <c r="E909" s="21" t="s">
        <v>1255</v>
      </c>
    </row>
    <row r="910" spans="1:5" x14ac:dyDescent="0.3">
      <c r="A910" s="21" t="s">
        <v>1265</v>
      </c>
      <c r="B910" s="21">
        <v>1</v>
      </c>
      <c r="C910" s="39" t="str">
        <f>VLOOKUP(A910,'COMP-VS-BOM'!$A$2:$C$1625,3,0)</f>
        <v>Multilayer Ceramic Capacitors MLCC - SMD/SMT 25V 100pF X7R 0402 5% Tol</v>
      </c>
      <c r="D910" s="39" t="str">
        <f t="shared" si="14"/>
        <v>C4566-1</v>
      </c>
      <c r="E910" s="21" t="s">
        <v>1266</v>
      </c>
    </row>
    <row r="911" spans="1:5" x14ac:dyDescent="0.3">
      <c r="A911" s="21" t="s">
        <v>1265</v>
      </c>
      <c r="B911" s="21">
        <v>2</v>
      </c>
      <c r="C911" s="39" t="str">
        <f>VLOOKUP(A911,'COMP-VS-BOM'!$A$2:$C$1625,3,0)</f>
        <v>Multilayer Ceramic Capacitors MLCC - SMD/SMT 25V 100pF X7R 0402 5% Tol</v>
      </c>
      <c r="D911" s="39" t="str">
        <f t="shared" si="14"/>
        <v>C4566-2</v>
      </c>
      <c r="E911" s="21" t="s">
        <v>1249</v>
      </c>
    </row>
    <row r="912" spans="1:5" x14ac:dyDescent="0.3">
      <c r="A912" s="21" t="s">
        <v>1267</v>
      </c>
      <c r="B912" s="21">
        <v>1</v>
      </c>
      <c r="C912" s="39" t="str">
        <f>VLOOKUP(A912,'COMP-VS-BOM'!$A$2:$C$1625,3,0)</f>
        <v>47pF ±1% 50V Ceramic Capacitor C0G, NP0 0402 (1005 Metric)</v>
      </c>
      <c r="D912" s="39" t="str">
        <f t="shared" si="14"/>
        <v>C4567-1</v>
      </c>
      <c r="E912" s="21" t="s">
        <v>1268</v>
      </c>
    </row>
    <row r="913" spans="1:5" x14ac:dyDescent="0.3">
      <c r="A913" s="21" t="s">
        <v>1267</v>
      </c>
      <c r="B913" s="21">
        <v>2</v>
      </c>
      <c r="C913" s="39" t="str">
        <f>VLOOKUP(A913,'COMP-VS-BOM'!$A$2:$C$1625,3,0)</f>
        <v>47pF ±1% 50V Ceramic Capacitor C0G, NP0 0402 (1005 Metric)</v>
      </c>
      <c r="D913" s="39" t="str">
        <f t="shared" si="14"/>
        <v>C4567-2</v>
      </c>
      <c r="E913" s="21" t="s">
        <v>1269</v>
      </c>
    </row>
    <row r="914" spans="1:5" x14ac:dyDescent="0.3">
      <c r="A914" s="21" t="s">
        <v>1270</v>
      </c>
      <c r="B914" s="21">
        <v>1</v>
      </c>
      <c r="C914" s="39" t="str">
        <f>VLOOKUP(A914,'COMP-VS-BOM'!$A$2:$C$1625,3,0)</f>
        <v>CAP CER 0.1UF 25V X7R 0402</v>
      </c>
      <c r="D914" s="39" t="str">
        <f t="shared" si="14"/>
        <v>C4569-1</v>
      </c>
      <c r="E914" s="21" t="s">
        <v>900</v>
      </c>
    </row>
    <row r="915" spans="1:5" x14ac:dyDescent="0.3">
      <c r="A915" s="21" t="s">
        <v>1270</v>
      </c>
      <c r="B915" s="21">
        <v>2</v>
      </c>
      <c r="C915" s="39" t="str">
        <f>VLOOKUP(A915,'COMP-VS-BOM'!$A$2:$C$1625,3,0)</f>
        <v>CAP CER 0.1UF 25V X7R 0402</v>
      </c>
      <c r="D915" s="39" t="str">
        <f t="shared" si="14"/>
        <v>C4569-2</v>
      </c>
      <c r="E915" s="21" t="s">
        <v>320</v>
      </c>
    </row>
    <row r="916" spans="1:5" x14ac:dyDescent="0.3">
      <c r="A916" s="21" t="s">
        <v>1271</v>
      </c>
      <c r="B916" s="21">
        <v>1</v>
      </c>
      <c r="C916" s="39" t="str">
        <f>VLOOKUP(A916,'COMP-VS-BOM'!$A$2:$C$1625,3,0)</f>
        <v>CAP CER 0.1UF 25V X7R 0402</v>
      </c>
      <c r="D916" s="39" t="str">
        <f t="shared" si="14"/>
        <v>C4570-1</v>
      </c>
      <c r="E916" s="21" t="s">
        <v>900</v>
      </c>
    </row>
    <row r="917" spans="1:5" x14ac:dyDescent="0.3">
      <c r="A917" s="21" t="s">
        <v>1271</v>
      </c>
      <c r="B917" s="21">
        <v>2</v>
      </c>
      <c r="C917" s="39" t="str">
        <f>VLOOKUP(A917,'COMP-VS-BOM'!$A$2:$C$1625,3,0)</f>
        <v>CAP CER 0.1UF 25V X7R 0402</v>
      </c>
      <c r="D917" s="39" t="str">
        <f t="shared" si="14"/>
        <v>C4570-2</v>
      </c>
      <c r="E917" s="21" t="s">
        <v>320</v>
      </c>
    </row>
    <row r="918" spans="1:5" x14ac:dyDescent="0.3">
      <c r="A918" s="21" t="s">
        <v>1272</v>
      </c>
      <c r="B918" s="21">
        <v>1</v>
      </c>
      <c r="C918" s="39" t="str">
        <f>VLOOKUP(A918,'COMP-VS-BOM'!$A$2:$C$1625,3,0)</f>
        <v>CAP CER 0.1UF 25V X7R 0402</v>
      </c>
      <c r="D918" s="39" t="str">
        <f t="shared" si="14"/>
        <v>C4571-1</v>
      </c>
      <c r="E918" s="21" t="s">
        <v>900</v>
      </c>
    </row>
    <row r="919" spans="1:5" x14ac:dyDescent="0.3">
      <c r="A919" s="21" t="s">
        <v>1272</v>
      </c>
      <c r="B919" s="21">
        <v>2</v>
      </c>
      <c r="C919" s="39" t="str">
        <f>VLOOKUP(A919,'COMP-VS-BOM'!$A$2:$C$1625,3,0)</f>
        <v>CAP CER 0.1UF 25V X7R 0402</v>
      </c>
      <c r="D919" s="39" t="str">
        <f t="shared" si="14"/>
        <v>C4571-2</v>
      </c>
      <c r="E919" s="21" t="s">
        <v>320</v>
      </c>
    </row>
    <row r="920" spans="1:5" x14ac:dyDescent="0.3">
      <c r="A920" s="21" t="s">
        <v>1273</v>
      </c>
      <c r="B920" s="21">
        <v>1</v>
      </c>
      <c r="C920" s="39" t="str">
        <f>VLOOKUP(A920,'COMP-VS-BOM'!$A$2:$C$1625,3,0)</f>
        <v>CAP CER 0.1UF 25V X7R 0402</v>
      </c>
      <c r="D920" s="39" t="str">
        <f t="shared" si="14"/>
        <v>C4572-1</v>
      </c>
      <c r="E920" s="21" t="s">
        <v>898</v>
      </c>
    </row>
    <row r="921" spans="1:5" x14ac:dyDescent="0.3">
      <c r="A921" s="21" t="s">
        <v>1273</v>
      </c>
      <c r="B921" s="21">
        <v>2</v>
      </c>
      <c r="C921" s="39" t="str">
        <f>VLOOKUP(A921,'COMP-VS-BOM'!$A$2:$C$1625,3,0)</f>
        <v>CAP CER 0.1UF 25V X7R 0402</v>
      </c>
      <c r="D921" s="39" t="str">
        <f t="shared" si="14"/>
        <v>C4572-2</v>
      </c>
      <c r="E921" s="21" t="s">
        <v>320</v>
      </c>
    </row>
    <row r="922" spans="1:5" x14ac:dyDescent="0.3">
      <c r="A922" s="21" t="s">
        <v>1274</v>
      </c>
      <c r="B922" s="21">
        <v>1</v>
      </c>
      <c r="C922" s="39" t="str">
        <f>VLOOKUP(A922,'COMP-VS-BOM'!$A$2:$C$1625,3,0)</f>
        <v>CAP CER 0.1UF 25V X7R 0402</v>
      </c>
      <c r="D922" s="39" t="str">
        <f t="shared" si="14"/>
        <v>C4573-1</v>
      </c>
      <c r="E922" s="21" t="s">
        <v>898</v>
      </c>
    </row>
    <row r="923" spans="1:5" x14ac:dyDescent="0.3">
      <c r="A923" s="21" t="s">
        <v>1274</v>
      </c>
      <c r="B923" s="21">
        <v>2</v>
      </c>
      <c r="C923" s="39" t="str">
        <f>VLOOKUP(A923,'COMP-VS-BOM'!$A$2:$C$1625,3,0)</f>
        <v>CAP CER 0.1UF 25V X7R 0402</v>
      </c>
      <c r="D923" s="39" t="str">
        <f t="shared" si="14"/>
        <v>C4573-2</v>
      </c>
      <c r="E923" s="21" t="s">
        <v>320</v>
      </c>
    </row>
    <row r="924" spans="1:5" x14ac:dyDescent="0.3">
      <c r="A924" s="21" t="s">
        <v>1275</v>
      </c>
      <c r="B924" s="21">
        <v>1</v>
      </c>
      <c r="C924" s="39" t="str">
        <f>VLOOKUP(A924,'COMP-VS-BOM'!$A$2:$C$1625,3,0)</f>
        <v>CAP CER 0.1UF 25V X7R 0402</v>
      </c>
      <c r="D924" s="39" t="str">
        <f t="shared" si="14"/>
        <v>C4574-1</v>
      </c>
      <c r="E924" s="21" t="s">
        <v>898</v>
      </c>
    </row>
    <row r="925" spans="1:5" x14ac:dyDescent="0.3">
      <c r="A925" s="21" t="s">
        <v>1275</v>
      </c>
      <c r="B925" s="21">
        <v>2</v>
      </c>
      <c r="C925" s="39" t="str">
        <f>VLOOKUP(A925,'COMP-VS-BOM'!$A$2:$C$1625,3,0)</f>
        <v>CAP CER 0.1UF 25V X7R 0402</v>
      </c>
      <c r="D925" s="39" t="str">
        <f t="shared" si="14"/>
        <v>C4574-2</v>
      </c>
      <c r="E925" s="21" t="s">
        <v>320</v>
      </c>
    </row>
    <row r="926" spans="1:5" x14ac:dyDescent="0.3">
      <c r="A926" s="21" t="s">
        <v>1276</v>
      </c>
      <c r="B926" s="21">
        <v>1</v>
      </c>
      <c r="C926" s="39" t="str">
        <f>VLOOKUP(A926,'COMP-VS-BOM'!$A$2:$C$1625,3,0)</f>
        <v>CAP CER 0.1UF 25V X7R 0402</v>
      </c>
      <c r="D926" s="39" t="str">
        <f t="shared" si="14"/>
        <v>C4575-1</v>
      </c>
      <c r="E926" s="21" t="s">
        <v>908</v>
      </c>
    </row>
    <row r="927" spans="1:5" x14ac:dyDescent="0.3">
      <c r="A927" s="21" t="s">
        <v>1276</v>
      </c>
      <c r="B927" s="21">
        <v>2</v>
      </c>
      <c r="C927" s="39" t="str">
        <f>VLOOKUP(A927,'COMP-VS-BOM'!$A$2:$C$1625,3,0)</f>
        <v>CAP CER 0.1UF 25V X7R 0402</v>
      </c>
      <c r="D927" s="39" t="str">
        <f t="shared" si="14"/>
        <v>C4575-2</v>
      </c>
      <c r="E927" s="21" t="s">
        <v>320</v>
      </c>
    </row>
    <row r="928" spans="1:5" x14ac:dyDescent="0.3">
      <c r="A928" s="21" t="s">
        <v>1277</v>
      </c>
      <c r="B928" s="21">
        <v>1</v>
      </c>
      <c r="C928" s="39" t="str">
        <f>VLOOKUP(A928,'COMP-VS-BOM'!$A$2:$C$1625,3,0)</f>
        <v>CAP CER 0.1UF 25V X7R 0402</v>
      </c>
      <c r="D928" s="39" t="str">
        <f t="shared" si="14"/>
        <v>C4576-1</v>
      </c>
      <c r="E928" s="21" t="s">
        <v>908</v>
      </c>
    </row>
    <row r="929" spans="1:5" x14ac:dyDescent="0.3">
      <c r="A929" s="21" t="s">
        <v>1277</v>
      </c>
      <c r="B929" s="21">
        <v>2</v>
      </c>
      <c r="C929" s="39" t="str">
        <f>VLOOKUP(A929,'COMP-VS-BOM'!$A$2:$C$1625,3,0)</f>
        <v>CAP CER 0.1UF 25V X7R 0402</v>
      </c>
      <c r="D929" s="39" t="str">
        <f t="shared" si="14"/>
        <v>C4576-2</v>
      </c>
      <c r="E929" s="21" t="s">
        <v>320</v>
      </c>
    </row>
    <row r="930" spans="1:5" x14ac:dyDescent="0.3">
      <c r="A930" s="21" t="s">
        <v>1278</v>
      </c>
      <c r="B930" s="21">
        <v>1</v>
      </c>
      <c r="C930" s="39" t="str">
        <f>VLOOKUP(A930,'COMP-VS-BOM'!$A$2:$C$1625,3,0)</f>
        <v>CAP CER 0.1UF 25V X7R 0402</v>
      </c>
      <c r="D930" s="39" t="str">
        <f t="shared" si="14"/>
        <v>C4577-1</v>
      </c>
      <c r="E930" s="21" t="s">
        <v>908</v>
      </c>
    </row>
    <row r="931" spans="1:5" x14ac:dyDescent="0.3">
      <c r="A931" s="21" t="s">
        <v>1278</v>
      </c>
      <c r="B931" s="21">
        <v>2</v>
      </c>
      <c r="C931" s="39" t="str">
        <f>VLOOKUP(A931,'COMP-VS-BOM'!$A$2:$C$1625,3,0)</f>
        <v>CAP CER 0.1UF 25V X7R 0402</v>
      </c>
      <c r="D931" s="39" t="str">
        <f t="shared" si="14"/>
        <v>C4577-2</v>
      </c>
      <c r="E931" s="21" t="s">
        <v>320</v>
      </c>
    </row>
    <row r="932" spans="1:5" x14ac:dyDescent="0.3">
      <c r="A932" s="21" t="s">
        <v>1279</v>
      </c>
      <c r="B932" s="21">
        <v>1</v>
      </c>
      <c r="C932" s="39" t="str">
        <f>VLOOKUP(A932,'COMP-VS-BOM'!$A$2:$C$1625,3,0)</f>
        <v>CAP CER 0.1UF 25V X7R 0402</v>
      </c>
      <c r="D932" s="39" t="str">
        <f t="shared" si="14"/>
        <v>C4578-1</v>
      </c>
      <c r="E932" s="21" t="s">
        <v>910</v>
      </c>
    </row>
    <row r="933" spans="1:5" x14ac:dyDescent="0.3">
      <c r="A933" s="21" t="s">
        <v>1279</v>
      </c>
      <c r="B933" s="21">
        <v>2</v>
      </c>
      <c r="C933" s="39" t="str">
        <f>VLOOKUP(A933,'COMP-VS-BOM'!$A$2:$C$1625,3,0)</f>
        <v>CAP CER 0.1UF 25V X7R 0402</v>
      </c>
      <c r="D933" s="39" t="str">
        <f t="shared" si="14"/>
        <v>C4578-2</v>
      </c>
      <c r="E933" s="21" t="s">
        <v>320</v>
      </c>
    </row>
    <row r="934" spans="1:5" x14ac:dyDescent="0.3">
      <c r="A934" s="21" t="s">
        <v>1280</v>
      </c>
      <c r="B934" s="21">
        <v>1</v>
      </c>
      <c r="C934" s="39" t="str">
        <f>VLOOKUP(A934,'COMP-VS-BOM'!$A$2:$C$1625,3,0)</f>
        <v>CAP CER 0.1UF 25V X7R 0402</v>
      </c>
      <c r="D934" s="39" t="str">
        <f t="shared" si="14"/>
        <v>C4579-1</v>
      </c>
      <c r="E934" s="21" t="s">
        <v>910</v>
      </c>
    </row>
    <row r="935" spans="1:5" x14ac:dyDescent="0.3">
      <c r="A935" s="21" t="s">
        <v>1280</v>
      </c>
      <c r="B935" s="21">
        <v>2</v>
      </c>
      <c r="C935" s="39" t="str">
        <f>VLOOKUP(A935,'COMP-VS-BOM'!$A$2:$C$1625,3,0)</f>
        <v>CAP CER 0.1UF 25V X7R 0402</v>
      </c>
      <c r="D935" s="39" t="str">
        <f t="shared" si="14"/>
        <v>C4579-2</v>
      </c>
      <c r="E935" s="21" t="s">
        <v>320</v>
      </c>
    </row>
    <row r="936" spans="1:5" x14ac:dyDescent="0.3">
      <c r="A936" s="21" t="s">
        <v>1281</v>
      </c>
      <c r="B936" s="21">
        <v>1</v>
      </c>
      <c r="C936" s="39" t="str">
        <f>VLOOKUP(A936,'COMP-VS-BOM'!$A$2:$C$1625,3,0)</f>
        <v>CAP CER 0.1UF 25V X7R 0402</v>
      </c>
      <c r="D936" s="39" t="str">
        <f t="shared" si="14"/>
        <v>C4580-1</v>
      </c>
      <c r="E936" s="21" t="s">
        <v>910</v>
      </c>
    </row>
    <row r="937" spans="1:5" x14ac:dyDescent="0.3">
      <c r="A937" s="21" t="s">
        <v>1281</v>
      </c>
      <c r="B937" s="21">
        <v>2</v>
      </c>
      <c r="C937" s="39" t="str">
        <f>VLOOKUP(A937,'COMP-VS-BOM'!$A$2:$C$1625,3,0)</f>
        <v>CAP CER 0.1UF 25V X7R 0402</v>
      </c>
      <c r="D937" s="39" t="str">
        <f t="shared" si="14"/>
        <v>C4580-2</v>
      </c>
      <c r="E937" s="21" t="s">
        <v>320</v>
      </c>
    </row>
    <row r="938" spans="1:5" x14ac:dyDescent="0.3">
      <c r="A938" s="21" t="s">
        <v>1282</v>
      </c>
      <c r="B938" s="21">
        <v>1</v>
      </c>
      <c r="C938" s="39" t="str">
        <f>VLOOKUP(A938,'COMP-VS-BOM'!$A$2:$C$1625,3,0)</f>
        <v>CAP CER 0.1UF 25V X7R 0402</v>
      </c>
      <c r="D938" s="39" t="str">
        <f t="shared" si="14"/>
        <v>C4581-1</v>
      </c>
      <c r="E938" s="21" t="s">
        <v>944</v>
      </c>
    </row>
    <row r="939" spans="1:5" x14ac:dyDescent="0.3">
      <c r="A939" s="21" t="s">
        <v>1282</v>
      </c>
      <c r="B939" s="21">
        <v>2</v>
      </c>
      <c r="C939" s="39" t="str">
        <f>VLOOKUP(A939,'COMP-VS-BOM'!$A$2:$C$1625,3,0)</f>
        <v>CAP CER 0.1UF 25V X7R 0402</v>
      </c>
      <c r="D939" s="39" t="str">
        <f t="shared" si="14"/>
        <v>C4581-2</v>
      </c>
      <c r="E939" s="21" t="s">
        <v>320</v>
      </c>
    </row>
    <row r="940" spans="1:5" x14ac:dyDescent="0.3">
      <c r="A940" s="21" t="s">
        <v>1283</v>
      </c>
      <c r="B940" s="21">
        <v>1</v>
      </c>
      <c r="C940" s="39" t="str">
        <f>VLOOKUP(A940,'COMP-VS-BOM'!$A$2:$C$1625,3,0)</f>
        <v>CAP CER 0.1UF 25V X7R 0402</v>
      </c>
      <c r="D940" s="39" t="str">
        <f t="shared" si="14"/>
        <v>C4582-1</v>
      </c>
      <c r="E940" s="21" t="s">
        <v>944</v>
      </c>
    </row>
    <row r="941" spans="1:5" x14ac:dyDescent="0.3">
      <c r="A941" s="21" t="s">
        <v>1283</v>
      </c>
      <c r="B941" s="21">
        <v>2</v>
      </c>
      <c r="C941" s="39" t="str">
        <f>VLOOKUP(A941,'COMP-VS-BOM'!$A$2:$C$1625,3,0)</f>
        <v>CAP CER 0.1UF 25V X7R 0402</v>
      </c>
      <c r="D941" s="39" t="str">
        <f t="shared" si="14"/>
        <v>C4582-2</v>
      </c>
      <c r="E941" s="21" t="s">
        <v>320</v>
      </c>
    </row>
    <row r="942" spans="1:5" x14ac:dyDescent="0.3">
      <c r="A942" s="21" t="s">
        <v>1284</v>
      </c>
      <c r="B942" s="21">
        <v>1</v>
      </c>
      <c r="C942" s="39" t="str">
        <f>VLOOKUP(A942,'COMP-VS-BOM'!$A$2:$C$1625,3,0)</f>
        <v>CAP CER 0.1UF 25V X7R 0402</v>
      </c>
      <c r="D942" s="39" t="str">
        <f t="shared" si="14"/>
        <v>C4583-1</v>
      </c>
      <c r="E942" s="21" t="s">
        <v>944</v>
      </c>
    </row>
    <row r="943" spans="1:5" x14ac:dyDescent="0.3">
      <c r="A943" s="21" t="s">
        <v>1284</v>
      </c>
      <c r="B943" s="21">
        <v>2</v>
      </c>
      <c r="C943" s="39" t="str">
        <f>VLOOKUP(A943,'COMP-VS-BOM'!$A$2:$C$1625,3,0)</f>
        <v>CAP CER 0.1UF 25V X7R 0402</v>
      </c>
      <c r="D943" s="39" t="str">
        <f t="shared" si="14"/>
        <v>C4583-2</v>
      </c>
      <c r="E943" s="21" t="s">
        <v>320</v>
      </c>
    </row>
    <row r="944" spans="1:5" x14ac:dyDescent="0.3">
      <c r="A944" s="21" t="s">
        <v>1285</v>
      </c>
      <c r="B944" s="21">
        <v>1</v>
      </c>
      <c r="C944" s="39" t="str">
        <f>VLOOKUP(A944,'COMP-VS-BOM'!$A$2:$C$1625,3,0)</f>
        <v>CAP CER 0.1UF 25V X7R 0402</v>
      </c>
      <c r="D944" s="39" t="str">
        <f t="shared" si="14"/>
        <v>C4584-1</v>
      </c>
      <c r="E944" s="21" t="s">
        <v>946</v>
      </c>
    </row>
    <row r="945" spans="1:5" x14ac:dyDescent="0.3">
      <c r="A945" s="21" t="s">
        <v>1285</v>
      </c>
      <c r="B945" s="21">
        <v>2</v>
      </c>
      <c r="C945" s="39" t="str">
        <f>VLOOKUP(A945,'COMP-VS-BOM'!$A$2:$C$1625,3,0)</f>
        <v>CAP CER 0.1UF 25V X7R 0402</v>
      </c>
      <c r="D945" s="39" t="str">
        <f t="shared" si="14"/>
        <v>C4584-2</v>
      </c>
      <c r="E945" s="21" t="s">
        <v>320</v>
      </c>
    </row>
    <row r="946" spans="1:5" x14ac:dyDescent="0.3">
      <c r="A946" s="21" t="s">
        <v>1286</v>
      </c>
      <c r="B946" s="21">
        <v>1</v>
      </c>
      <c r="C946" s="39" t="str">
        <f>VLOOKUP(A946,'COMP-VS-BOM'!$A$2:$C$1625,3,0)</f>
        <v>CAP CER 0.1UF 25V X7R 0402</v>
      </c>
      <c r="D946" s="39" t="str">
        <f t="shared" si="14"/>
        <v>C4585-1</v>
      </c>
      <c r="E946" s="21" t="s">
        <v>946</v>
      </c>
    </row>
    <row r="947" spans="1:5" x14ac:dyDescent="0.3">
      <c r="A947" s="21" t="s">
        <v>1286</v>
      </c>
      <c r="B947" s="21">
        <v>2</v>
      </c>
      <c r="C947" s="39" t="str">
        <f>VLOOKUP(A947,'COMP-VS-BOM'!$A$2:$C$1625,3,0)</f>
        <v>CAP CER 0.1UF 25V X7R 0402</v>
      </c>
      <c r="D947" s="39" t="str">
        <f t="shared" si="14"/>
        <v>C4585-2</v>
      </c>
      <c r="E947" s="21" t="s">
        <v>320</v>
      </c>
    </row>
    <row r="948" spans="1:5" x14ac:dyDescent="0.3">
      <c r="A948" s="21" t="s">
        <v>1287</v>
      </c>
      <c r="B948" s="21">
        <v>1</v>
      </c>
      <c r="C948" s="39" t="str">
        <f>VLOOKUP(A948,'COMP-VS-BOM'!$A$2:$C$1625,3,0)</f>
        <v>CAP CER 0.1UF 25V X7R 0402</v>
      </c>
      <c r="D948" s="39" t="str">
        <f t="shared" si="14"/>
        <v>C4586-1</v>
      </c>
      <c r="E948" s="21" t="s">
        <v>946</v>
      </c>
    </row>
    <row r="949" spans="1:5" x14ac:dyDescent="0.3">
      <c r="A949" s="21" t="s">
        <v>1287</v>
      </c>
      <c r="B949" s="21">
        <v>2</v>
      </c>
      <c r="C949" s="39" t="str">
        <f>VLOOKUP(A949,'COMP-VS-BOM'!$A$2:$C$1625,3,0)</f>
        <v>CAP CER 0.1UF 25V X7R 0402</v>
      </c>
      <c r="D949" s="39" t="str">
        <f t="shared" si="14"/>
        <v>C4586-2</v>
      </c>
      <c r="E949" s="21" t="s">
        <v>320</v>
      </c>
    </row>
    <row r="950" spans="1:5" x14ac:dyDescent="0.3">
      <c r="A950" s="21" t="s">
        <v>1288</v>
      </c>
      <c r="B950" s="21">
        <v>1</v>
      </c>
      <c r="C950" s="39" t="str">
        <f>VLOOKUP(A950,'COMP-VS-BOM'!$A$2:$C$1625,3,0)</f>
        <v>CAP CER 0.1UF 25V X7R 0402</v>
      </c>
      <c r="D950" s="39" t="str">
        <f t="shared" si="14"/>
        <v>C4587-1</v>
      </c>
      <c r="E950" s="21" t="s">
        <v>938</v>
      </c>
    </row>
    <row r="951" spans="1:5" x14ac:dyDescent="0.3">
      <c r="A951" s="21" t="s">
        <v>1288</v>
      </c>
      <c r="B951" s="21">
        <v>2</v>
      </c>
      <c r="C951" s="39" t="str">
        <f>VLOOKUP(A951,'COMP-VS-BOM'!$A$2:$C$1625,3,0)</f>
        <v>CAP CER 0.1UF 25V X7R 0402</v>
      </c>
      <c r="D951" s="39" t="str">
        <f t="shared" si="14"/>
        <v>C4587-2</v>
      </c>
      <c r="E951" s="21" t="s">
        <v>320</v>
      </c>
    </row>
    <row r="952" spans="1:5" x14ac:dyDescent="0.3">
      <c r="A952" s="21" t="s">
        <v>1289</v>
      </c>
      <c r="B952" s="21">
        <v>1</v>
      </c>
      <c r="C952" s="39" t="str">
        <f>VLOOKUP(A952,'COMP-VS-BOM'!$A$2:$C$1625,3,0)</f>
        <v>CAP CER 0.1UF 25V X7R 0402</v>
      </c>
      <c r="D952" s="39" t="str">
        <f t="shared" si="14"/>
        <v>C4588-1</v>
      </c>
      <c r="E952" s="21" t="s">
        <v>938</v>
      </c>
    </row>
    <row r="953" spans="1:5" x14ac:dyDescent="0.3">
      <c r="A953" s="21" t="s">
        <v>1289</v>
      </c>
      <c r="B953" s="21">
        <v>2</v>
      </c>
      <c r="C953" s="39" t="str">
        <f>VLOOKUP(A953,'COMP-VS-BOM'!$A$2:$C$1625,3,0)</f>
        <v>CAP CER 0.1UF 25V X7R 0402</v>
      </c>
      <c r="D953" s="39" t="str">
        <f t="shared" si="14"/>
        <v>C4588-2</v>
      </c>
      <c r="E953" s="21" t="s">
        <v>320</v>
      </c>
    </row>
    <row r="954" spans="1:5" x14ac:dyDescent="0.3">
      <c r="A954" s="21" t="s">
        <v>1290</v>
      </c>
      <c r="B954" s="21">
        <v>1</v>
      </c>
      <c r="C954" s="39" t="str">
        <f>VLOOKUP(A954,'COMP-VS-BOM'!$A$2:$C$1625,3,0)</f>
        <v>CAP CER 0.1UF 25V X7R 0402</v>
      </c>
      <c r="D954" s="39" t="str">
        <f t="shared" si="14"/>
        <v>C4589-1</v>
      </c>
      <c r="E954" s="21" t="s">
        <v>940</v>
      </c>
    </row>
    <row r="955" spans="1:5" x14ac:dyDescent="0.3">
      <c r="A955" s="21" t="s">
        <v>1290</v>
      </c>
      <c r="B955" s="21">
        <v>2</v>
      </c>
      <c r="C955" s="39" t="str">
        <f>VLOOKUP(A955,'COMP-VS-BOM'!$A$2:$C$1625,3,0)</f>
        <v>CAP CER 0.1UF 25V X7R 0402</v>
      </c>
      <c r="D955" s="39" t="str">
        <f t="shared" si="14"/>
        <v>C4589-2</v>
      </c>
      <c r="E955" s="21" t="s">
        <v>320</v>
      </c>
    </row>
    <row r="956" spans="1:5" x14ac:dyDescent="0.3">
      <c r="A956" s="21" t="s">
        <v>1291</v>
      </c>
      <c r="B956" s="21">
        <v>1</v>
      </c>
      <c r="C956" s="39" t="str">
        <f>VLOOKUP(A956,'COMP-VS-BOM'!$A$2:$C$1625,3,0)</f>
        <v>CAP CER 0.1UF 25V X7R 0402</v>
      </c>
      <c r="D956" s="39" t="str">
        <f t="shared" si="14"/>
        <v>C4590-1</v>
      </c>
      <c r="E956" s="21" t="s">
        <v>940</v>
      </c>
    </row>
    <row r="957" spans="1:5" x14ac:dyDescent="0.3">
      <c r="A957" s="21" t="s">
        <v>1291</v>
      </c>
      <c r="B957" s="21">
        <v>2</v>
      </c>
      <c r="C957" s="39" t="str">
        <f>VLOOKUP(A957,'COMP-VS-BOM'!$A$2:$C$1625,3,0)</f>
        <v>CAP CER 0.1UF 25V X7R 0402</v>
      </c>
      <c r="D957" s="39" t="str">
        <f t="shared" si="14"/>
        <v>C4590-2</v>
      </c>
      <c r="E957" s="21" t="s">
        <v>320</v>
      </c>
    </row>
    <row r="958" spans="1:5" x14ac:dyDescent="0.3">
      <c r="A958" s="21" t="s">
        <v>1292</v>
      </c>
      <c r="B958" s="21">
        <v>1</v>
      </c>
      <c r="C958" s="39" t="str">
        <f>VLOOKUP(A958,'COMP-VS-BOM'!$A$2:$C$1625,3,0)</f>
        <v>CAP CER 0.1UF 25V X7R 0402</v>
      </c>
      <c r="D958" s="39" t="str">
        <f t="shared" si="14"/>
        <v>C4591-1</v>
      </c>
      <c r="E958" s="21" t="s">
        <v>918</v>
      </c>
    </row>
    <row r="959" spans="1:5" x14ac:dyDescent="0.3">
      <c r="A959" s="21" t="s">
        <v>1292</v>
      </c>
      <c r="B959" s="21">
        <v>2</v>
      </c>
      <c r="C959" s="39" t="str">
        <f>VLOOKUP(A959,'COMP-VS-BOM'!$A$2:$C$1625,3,0)</f>
        <v>CAP CER 0.1UF 25V X7R 0402</v>
      </c>
      <c r="D959" s="39" t="str">
        <f t="shared" si="14"/>
        <v>C4591-2</v>
      </c>
      <c r="E959" s="21" t="s">
        <v>320</v>
      </c>
    </row>
    <row r="960" spans="1:5" x14ac:dyDescent="0.3">
      <c r="A960" s="21" t="s">
        <v>1293</v>
      </c>
      <c r="B960" s="21">
        <v>1</v>
      </c>
      <c r="C960" s="39" t="str">
        <f>VLOOKUP(A960,'COMP-VS-BOM'!$A$2:$C$1625,3,0)</f>
        <v>CAP CER 0.1UF 25V X7R 0402</v>
      </c>
      <c r="D960" s="39" t="str">
        <f t="shared" si="14"/>
        <v>C4592-1</v>
      </c>
      <c r="E960" s="21" t="s">
        <v>918</v>
      </c>
    </row>
    <row r="961" spans="1:5" x14ac:dyDescent="0.3">
      <c r="A961" s="21" t="s">
        <v>1293</v>
      </c>
      <c r="B961" s="21">
        <v>2</v>
      </c>
      <c r="C961" s="39" t="str">
        <f>VLOOKUP(A961,'COMP-VS-BOM'!$A$2:$C$1625,3,0)</f>
        <v>CAP CER 0.1UF 25V X7R 0402</v>
      </c>
      <c r="D961" s="39" t="str">
        <f t="shared" si="14"/>
        <v>C4592-2</v>
      </c>
      <c r="E961" s="21" t="s">
        <v>320</v>
      </c>
    </row>
    <row r="962" spans="1:5" x14ac:dyDescent="0.3">
      <c r="A962" s="21" t="s">
        <v>1294</v>
      </c>
      <c r="B962" s="21">
        <v>1</v>
      </c>
      <c r="C962" s="39" t="str">
        <f>VLOOKUP(A962,'COMP-VS-BOM'!$A$2:$C$1625,3,0)</f>
        <v>CAP CER 0.1UF 25V X7R 0402</v>
      </c>
      <c r="D962" s="39" t="str">
        <f t="shared" si="14"/>
        <v>C4593-1</v>
      </c>
      <c r="E962" s="21" t="s">
        <v>918</v>
      </c>
    </row>
    <row r="963" spans="1:5" x14ac:dyDescent="0.3">
      <c r="A963" s="21" t="s">
        <v>1294</v>
      </c>
      <c r="B963" s="21">
        <v>2</v>
      </c>
      <c r="C963" s="39" t="str">
        <f>VLOOKUP(A963,'COMP-VS-BOM'!$A$2:$C$1625,3,0)</f>
        <v>CAP CER 0.1UF 25V X7R 0402</v>
      </c>
      <c r="D963" s="39" t="str">
        <f t="shared" si="14"/>
        <v>C4593-2</v>
      </c>
      <c r="E963" s="21" t="s">
        <v>320</v>
      </c>
    </row>
    <row r="964" spans="1:5" x14ac:dyDescent="0.3">
      <c r="A964" s="21" t="s">
        <v>1295</v>
      </c>
      <c r="B964" s="21">
        <v>1</v>
      </c>
      <c r="C964" s="39" t="str">
        <f>VLOOKUP(A964,'COMP-VS-BOM'!$A$2:$C$1625,3,0)</f>
        <v>CAP CER 0.1UF 25V X7R 0402</v>
      </c>
      <c r="D964" s="39" t="str">
        <f t="shared" ref="D964:D1027" si="15">CONCATENATE(A964,"-",B964)</f>
        <v>C4594-1</v>
      </c>
      <c r="E964" s="21" t="s">
        <v>920</v>
      </c>
    </row>
    <row r="965" spans="1:5" x14ac:dyDescent="0.3">
      <c r="A965" s="21" t="s">
        <v>1295</v>
      </c>
      <c r="B965" s="21">
        <v>2</v>
      </c>
      <c r="C965" s="39" t="str">
        <f>VLOOKUP(A965,'COMP-VS-BOM'!$A$2:$C$1625,3,0)</f>
        <v>CAP CER 0.1UF 25V X7R 0402</v>
      </c>
      <c r="D965" s="39" t="str">
        <f t="shared" si="15"/>
        <v>C4594-2</v>
      </c>
      <c r="E965" s="21" t="s">
        <v>320</v>
      </c>
    </row>
    <row r="966" spans="1:5" x14ac:dyDescent="0.3">
      <c r="A966" s="21" t="s">
        <v>1296</v>
      </c>
      <c r="B966" s="21">
        <v>1</v>
      </c>
      <c r="C966" s="39" t="str">
        <f>VLOOKUP(A966,'COMP-VS-BOM'!$A$2:$C$1625,3,0)</f>
        <v>CAP CER 0.1UF 25V X7R 0402</v>
      </c>
      <c r="D966" s="39" t="str">
        <f t="shared" si="15"/>
        <v>C4595-1</v>
      </c>
      <c r="E966" s="21" t="s">
        <v>920</v>
      </c>
    </row>
    <row r="967" spans="1:5" x14ac:dyDescent="0.3">
      <c r="A967" s="21" t="s">
        <v>1296</v>
      </c>
      <c r="B967" s="21">
        <v>2</v>
      </c>
      <c r="C967" s="39" t="str">
        <f>VLOOKUP(A967,'COMP-VS-BOM'!$A$2:$C$1625,3,0)</f>
        <v>CAP CER 0.1UF 25V X7R 0402</v>
      </c>
      <c r="D967" s="39" t="str">
        <f t="shared" si="15"/>
        <v>C4595-2</v>
      </c>
      <c r="E967" s="21" t="s">
        <v>320</v>
      </c>
    </row>
    <row r="968" spans="1:5" x14ac:dyDescent="0.3">
      <c r="A968" s="21" t="s">
        <v>1297</v>
      </c>
      <c r="B968" s="21">
        <v>1</v>
      </c>
      <c r="C968" s="39" t="str">
        <f>VLOOKUP(A968,'COMP-VS-BOM'!$A$2:$C$1625,3,0)</f>
        <v>CAP CER 0.1UF 25V X7R 0402</v>
      </c>
      <c r="D968" s="39" t="str">
        <f t="shared" si="15"/>
        <v>C4596-1</v>
      </c>
      <c r="E968" s="21" t="s">
        <v>920</v>
      </c>
    </row>
    <row r="969" spans="1:5" x14ac:dyDescent="0.3">
      <c r="A969" s="21" t="s">
        <v>1297</v>
      </c>
      <c r="B969" s="21">
        <v>2</v>
      </c>
      <c r="C969" s="39" t="str">
        <f>VLOOKUP(A969,'COMP-VS-BOM'!$A$2:$C$1625,3,0)</f>
        <v>CAP CER 0.1UF 25V X7R 0402</v>
      </c>
      <c r="D969" s="39" t="str">
        <f t="shared" si="15"/>
        <v>C4596-2</v>
      </c>
      <c r="E969" s="21" t="s">
        <v>320</v>
      </c>
    </row>
    <row r="970" spans="1:5" x14ac:dyDescent="0.3">
      <c r="A970" s="21" t="s">
        <v>1298</v>
      </c>
      <c r="B970" s="21">
        <v>1</v>
      </c>
      <c r="C970" s="39" t="str">
        <f>VLOOKUP(A970,'COMP-VS-BOM'!$A$2:$C$1625,3,0)</f>
        <v>CAP CER 0.1UF 25V X7R 0402</v>
      </c>
      <c r="D970" s="39" t="str">
        <f t="shared" si="15"/>
        <v>C4597-1</v>
      </c>
      <c r="E970" s="21" t="s">
        <v>928</v>
      </c>
    </row>
    <row r="971" spans="1:5" x14ac:dyDescent="0.3">
      <c r="A971" s="21" t="s">
        <v>1298</v>
      </c>
      <c r="B971" s="21">
        <v>2</v>
      </c>
      <c r="C971" s="39" t="str">
        <f>VLOOKUP(A971,'COMP-VS-BOM'!$A$2:$C$1625,3,0)</f>
        <v>CAP CER 0.1UF 25V X7R 0402</v>
      </c>
      <c r="D971" s="39" t="str">
        <f t="shared" si="15"/>
        <v>C4597-2</v>
      </c>
      <c r="E971" s="21" t="s">
        <v>320</v>
      </c>
    </row>
    <row r="972" spans="1:5" x14ac:dyDescent="0.3">
      <c r="A972" s="21" t="s">
        <v>1299</v>
      </c>
      <c r="B972" s="21">
        <v>1</v>
      </c>
      <c r="C972" s="39" t="str">
        <f>VLOOKUP(A972,'COMP-VS-BOM'!$A$2:$C$1625,3,0)</f>
        <v>CAP CER 0.1UF 25V X7R 0402</v>
      </c>
      <c r="D972" s="39" t="str">
        <f t="shared" si="15"/>
        <v>C4598-1</v>
      </c>
      <c r="E972" s="21" t="s">
        <v>928</v>
      </c>
    </row>
    <row r="973" spans="1:5" x14ac:dyDescent="0.3">
      <c r="A973" s="21" t="s">
        <v>1299</v>
      </c>
      <c r="B973" s="21">
        <v>2</v>
      </c>
      <c r="C973" s="39" t="str">
        <f>VLOOKUP(A973,'COMP-VS-BOM'!$A$2:$C$1625,3,0)</f>
        <v>CAP CER 0.1UF 25V X7R 0402</v>
      </c>
      <c r="D973" s="39" t="str">
        <f t="shared" si="15"/>
        <v>C4598-2</v>
      </c>
      <c r="E973" s="21" t="s">
        <v>320</v>
      </c>
    </row>
    <row r="974" spans="1:5" x14ac:dyDescent="0.3">
      <c r="A974" s="21" t="s">
        <v>1300</v>
      </c>
      <c r="B974" s="21">
        <v>1</v>
      </c>
      <c r="C974" s="39" t="str">
        <f>VLOOKUP(A974,'COMP-VS-BOM'!$A$2:$C$1625,3,0)</f>
        <v>CAP CER 0.1UF 25V X7R 0402</v>
      </c>
      <c r="D974" s="39" t="str">
        <f t="shared" si="15"/>
        <v>C4599-1</v>
      </c>
      <c r="E974" s="21" t="s">
        <v>928</v>
      </c>
    </row>
    <row r="975" spans="1:5" x14ac:dyDescent="0.3">
      <c r="A975" s="21" t="s">
        <v>1300</v>
      </c>
      <c r="B975" s="21">
        <v>2</v>
      </c>
      <c r="C975" s="39" t="str">
        <f>VLOOKUP(A975,'COMP-VS-BOM'!$A$2:$C$1625,3,0)</f>
        <v>CAP CER 0.1UF 25V X7R 0402</v>
      </c>
      <c r="D975" s="39" t="str">
        <f t="shared" si="15"/>
        <v>C4599-2</v>
      </c>
      <c r="E975" s="21" t="s">
        <v>320</v>
      </c>
    </row>
    <row r="976" spans="1:5" x14ac:dyDescent="0.3">
      <c r="A976" s="21" t="s">
        <v>1301</v>
      </c>
      <c r="B976" s="21">
        <v>1</v>
      </c>
      <c r="C976" s="39" t="str">
        <f>VLOOKUP(A976,'COMP-VS-BOM'!$A$2:$C$1625,3,0)</f>
        <v>CAP CER 0.1UF 25V X7R 0402</v>
      </c>
      <c r="D976" s="39" t="str">
        <f t="shared" si="15"/>
        <v>C4600-1</v>
      </c>
      <c r="E976" s="21" t="s">
        <v>930</v>
      </c>
    </row>
    <row r="977" spans="1:5" x14ac:dyDescent="0.3">
      <c r="A977" s="21" t="s">
        <v>1301</v>
      </c>
      <c r="B977" s="21">
        <v>2</v>
      </c>
      <c r="C977" s="39" t="str">
        <f>VLOOKUP(A977,'COMP-VS-BOM'!$A$2:$C$1625,3,0)</f>
        <v>CAP CER 0.1UF 25V X7R 0402</v>
      </c>
      <c r="D977" s="39" t="str">
        <f t="shared" si="15"/>
        <v>C4600-2</v>
      </c>
      <c r="E977" s="21" t="s">
        <v>320</v>
      </c>
    </row>
    <row r="978" spans="1:5" x14ac:dyDescent="0.3">
      <c r="A978" s="21" t="s">
        <v>1302</v>
      </c>
      <c r="B978" s="21">
        <v>1</v>
      </c>
      <c r="C978" s="39" t="str">
        <f>VLOOKUP(A978,'COMP-VS-BOM'!$A$2:$C$1625,3,0)</f>
        <v>CAP CER 0.1UF 25V X7R 0402</v>
      </c>
      <c r="D978" s="39" t="str">
        <f t="shared" si="15"/>
        <v>C4601-1</v>
      </c>
      <c r="E978" s="21" t="s">
        <v>930</v>
      </c>
    </row>
    <row r="979" spans="1:5" x14ac:dyDescent="0.3">
      <c r="A979" s="21" t="s">
        <v>1302</v>
      </c>
      <c r="B979" s="21">
        <v>2</v>
      </c>
      <c r="C979" s="39" t="str">
        <f>VLOOKUP(A979,'COMP-VS-BOM'!$A$2:$C$1625,3,0)</f>
        <v>CAP CER 0.1UF 25V X7R 0402</v>
      </c>
      <c r="D979" s="39" t="str">
        <f t="shared" si="15"/>
        <v>C4601-2</v>
      </c>
      <c r="E979" s="21" t="s">
        <v>320</v>
      </c>
    </row>
    <row r="980" spans="1:5" x14ac:dyDescent="0.3">
      <c r="A980" s="21" t="s">
        <v>1303</v>
      </c>
      <c r="B980" s="21">
        <v>1</v>
      </c>
      <c r="C980" s="39" t="str">
        <f>VLOOKUP(A980,'COMP-VS-BOM'!$A$2:$C$1625,3,0)</f>
        <v>CAP CER 0.1UF 25V X7R 0402</v>
      </c>
      <c r="D980" s="39" t="str">
        <f t="shared" si="15"/>
        <v>C4602-1</v>
      </c>
      <c r="E980" s="21" t="s">
        <v>930</v>
      </c>
    </row>
    <row r="981" spans="1:5" x14ac:dyDescent="0.3">
      <c r="A981" s="21" t="s">
        <v>1303</v>
      </c>
      <c r="B981" s="21">
        <v>2</v>
      </c>
      <c r="C981" s="39" t="str">
        <f>VLOOKUP(A981,'COMP-VS-BOM'!$A$2:$C$1625,3,0)</f>
        <v>CAP CER 0.1UF 25V X7R 0402</v>
      </c>
      <c r="D981" s="39" t="str">
        <f t="shared" si="15"/>
        <v>C4602-2</v>
      </c>
      <c r="E981" s="21" t="s">
        <v>320</v>
      </c>
    </row>
    <row r="982" spans="1:5" x14ac:dyDescent="0.3">
      <c r="A982" s="21" t="s">
        <v>1304</v>
      </c>
      <c r="B982" s="21">
        <v>1</v>
      </c>
      <c r="C982" s="39" t="str">
        <f>VLOOKUP(A982,'COMP-VS-BOM'!$A$2:$C$1625,3,0)</f>
        <v>CAP CER 0.1UF 25V X7R 0402</v>
      </c>
      <c r="D982" s="39" t="str">
        <f t="shared" si="15"/>
        <v>C4603-1</v>
      </c>
      <c r="E982" s="21" t="s">
        <v>1305</v>
      </c>
    </row>
    <row r="983" spans="1:5" x14ac:dyDescent="0.3">
      <c r="A983" s="21" t="s">
        <v>1304</v>
      </c>
      <c r="B983" s="21">
        <v>2</v>
      </c>
      <c r="C983" s="39" t="str">
        <f>VLOOKUP(A983,'COMP-VS-BOM'!$A$2:$C$1625,3,0)</f>
        <v>CAP CER 0.1UF 25V X7R 0402</v>
      </c>
      <c r="D983" s="39" t="str">
        <f t="shared" si="15"/>
        <v>C4603-2</v>
      </c>
      <c r="E983" s="21" t="s">
        <v>320</v>
      </c>
    </row>
    <row r="984" spans="1:5" x14ac:dyDescent="0.3">
      <c r="A984" s="21" t="s">
        <v>1306</v>
      </c>
      <c r="B984" s="21">
        <v>1</v>
      </c>
      <c r="C984" s="39" t="str">
        <f>VLOOKUP(A984,'COMP-VS-BOM'!$A$2:$C$1625,3,0)</f>
        <v>CAP CER 0.1UF 25V X7R 0402</v>
      </c>
      <c r="D984" s="39" t="str">
        <f t="shared" si="15"/>
        <v>C4604-1</v>
      </c>
      <c r="E984" s="21" t="s">
        <v>1305</v>
      </c>
    </row>
    <row r="985" spans="1:5" x14ac:dyDescent="0.3">
      <c r="A985" s="21" t="s">
        <v>1306</v>
      </c>
      <c r="B985" s="21">
        <v>2</v>
      </c>
      <c r="C985" s="39" t="str">
        <f>VLOOKUP(A985,'COMP-VS-BOM'!$A$2:$C$1625,3,0)</f>
        <v>CAP CER 0.1UF 25V X7R 0402</v>
      </c>
      <c r="D985" s="39" t="str">
        <f t="shared" si="15"/>
        <v>C4604-2</v>
      </c>
      <c r="E985" s="21" t="s">
        <v>320</v>
      </c>
    </row>
    <row r="986" spans="1:5" x14ac:dyDescent="0.3">
      <c r="A986" s="21" t="s">
        <v>1307</v>
      </c>
      <c r="B986" s="21">
        <v>1</v>
      </c>
      <c r="C986" s="39" t="str">
        <f>VLOOKUP(A986,'COMP-VS-BOM'!$A$2:$C$1625,3,0)</f>
        <v>CAP CER 0.1UF 25V X7R 0402</v>
      </c>
      <c r="D986" s="39" t="str">
        <f t="shared" si="15"/>
        <v>C4605-1</v>
      </c>
      <c r="E986" s="21" t="s">
        <v>1308</v>
      </c>
    </row>
    <row r="987" spans="1:5" x14ac:dyDescent="0.3">
      <c r="A987" s="21" t="s">
        <v>1307</v>
      </c>
      <c r="B987" s="21">
        <v>2</v>
      </c>
      <c r="C987" s="39" t="str">
        <f>VLOOKUP(A987,'COMP-VS-BOM'!$A$2:$C$1625,3,0)</f>
        <v>CAP CER 0.1UF 25V X7R 0402</v>
      </c>
      <c r="D987" s="39" t="str">
        <f t="shared" si="15"/>
        <v>C4605-2</v>
      </c>
      <c r="E987" s="21" t="s">
        <v>320</v>
      </c>
    </row>
    <row r="988" spans="1:5" x14ac:dyDescent="0.3">
      <c r="A988" s="21" t="s">
        <v>1309</v>
      </c>
      <c r="B988" s="21">
        <v>1</v>
      </c>
      <c r="C988" s="39" t="str">
        <f>VLOOKUP(A988,'COMP-VS-BOM'!$A$2:$C$1625,3,0)</f>
        <v>CAP CER 0.1UF 25V X7R 0402</v>
      </c>
      <c r="D988" s="39" t="str">
        <f t="shared" si="15"/>
        <v>C4606-1</v>
      </c>
      <c r="E988" s="21" t="s">
        <v>1308</v>
      </c>
    </row>
    <row r="989" spans="1:5" x14ac:dyDescent="0.3">
      <c r="A989" s="21" t="s">
        <v>1309</v>
      </c>
      <c r="B989" s="21">
        <v>2</v>
      </c>
      <c r="C989" s="39" t="str">
        <f>VLOOKUP(A989,'COMP-VS-BOM'!$A$2:$C$1625,3,0)</f>
        <v>CAP CER 0.1UF 25V X7R 0402</v>
      </c>
      <c r="D989" s="39" t="str">
        <f t="shared" si="15"/>
        <v>C4606-2</v>
      </c>
      <c r="E989" s="21" t="s">
        <v>320</v>
      </c>
    </row>
    <row r="990" spans="1:5" x14ac:dyDescent="0.3">
      <c r="A990" s="21" t="s">
        <v>1310</v>
      </c>
      <c r="B990" s="21">
        <v>1</v>
      </c>
      <c r="C990" s="39" t="str">
        <f>VLOOKUP(A990,'COMP-VS-BOM'!$A$2:$C$1625,3,0)</f>
        <v>CAP CER 0.1UF 25V X7R 0402</v>
      </c>
      <c r="D990" s="39" t="str">
        <f t="shared" si="15"/>
        <v>C4607-1</v>
      </c>
      <c r="E990" s="21" t="s">
        <v>532</v>
      </c>
    </row>
    <row r="991" spans="1:5" x14ac:dyDescent="0.3">
      <c r="A991" s="21" t="s">
        <v>1310</v>
      </c>
      <c r="B991" s="21">
        <v>2</v>
      </c>
      <c r="C991" s="39" t="str">
        <f>VLOOKUP(A991,'COMP-VS-BOM'!$A$2:$C$1625,3,0)</f>
        <v>CAP CER 0.1UF 25V X7R 0402</v>
      </c>
      <c r="D991" s="39" t="str">
        <f t="shared" si="15"/>
        <v>C4607-2</v>
      </c>
      <c r="E991" s="21" t="s">
        <v>320</v>
      </c>
    </row>
    <row r="992" spans="1:5" x14ac:dyDescent="0.3">
      <c r="A992" s="21" t="s">
        <v>1311</v>
      </c>
      <c r="B992" s="21">
        <v>1</v>
      </c>
      <c r="C992" s="39" t="str">
        <f>VLOOKUP(A992,'COMP-VS-BOM'!$A$2:$C$1625,3,0)</f>
        <v>CAP CER 0.1UF 25V X7R 0402</v>
      </c>
      <c r="D992" s="39" t="str">
        <f t="shared" si="15"/>
        <v>C4613-1</v>
      </c>
      <c r="E992" s="21" t="s">
        <v>580</v>
      </c>
    </row>
    <row r="993" spans="1:5" x14ac:dyDescent="0.3">
      <c r="A993" s="21" t="s">
        <v>1311</v>
      </c>
      <c r="B993" s="21">
        <v>2</v>
      </c>
      <c r="C993" s="39" t="str">
        <f>VLOOKUP(A993,'COMP-VS-BOM'!$A$2:$C$1625,3,0)</f>
        <v>CAP CER 0.1UF 25V X7R 0402</v>
      </c>
      <c r="D993" s="39" t="str">
        <f t="shared" si="15"/>
        <v>C4613-2</v>
      </c>
      <c r="E993" s="21" t="s">
        <v>320</v>
      </c>
    </row>
    <row r="994" spans="1:5" x14ac:dyDescent="0.3">
      <c r="A994" s="21" t="s">
        <v>1312</v>
      </c>
      <c r="B994" s="21">
        <v>1</v>
      </c>
      <c r="C994" s="39" t="str">
        <f>VLOOKUP(A994,'COMP-VS-BOM'!$A$2:$C$1625,3,0)</f>
        <v>CAP CER 10PF 16V NP0 0402</v>
      </c>
      <c r="D994" s="39" t="str">
        <f t="shared" si="15"/>
        <v>C4614-1</v>
      </c>
      <c r="E994" s="21" t="s">
        <v>580</v>
      </c>
    </row>
    <row r="995" spans="1:5" x14ac:dyDescent="0.3">
      <c r="A995" s="21" t="s">
        <v>1312</v>
      </c>
      <c r="B995" s="21">
        <v>2</v>
      </c>
      <c r="C995" s="39" t="str">
        <f>VLOOKUP(A995,'COMP-VS-BOM'!$A$2:$C$1625,3,0)</f>
        <v>CAP CER 10PF 16V NP0 0402</v>
      </c>
      <c r="D995" s="39" t="str">
        <f t="shared" si="15"/>
        <v>C4614-2</v>
      </c>
      <c r="E995" s="21" t="s">
        <v>320</v>
      </c>
    </row>
    <row r="996" spans="1:5" x14ac:dyDescent="0.3">
      <c r="A996" s="21" t="s">
        <v>1313</v>
      </c>
      <c r="B996" s="21">
        <v>1</v>
      </c>
      <c r="C996" s="39" t="str">
        <f>VLOOKUP(A996,'COMP-VS-BOM'!$A$2:$C$1625,3,0)</f>
        <v>CAP CER 0.1UF 25V X7R 0402</v>
      </c>
      <c r="D996" s="39" t="str">
        <f t="shared" si="15"/>
        <v>C4615-1</v>
      </c>
      <c r="E996" s="21" t="s">
        <v>683</v>
      </c>
    </row>
    <row r="997" spans="1:5" x14ac:dyDescent="0.3">
      <c r="A997" s="21" t="s">
        <v>1313</v>
      </c>
      <c r="B997" s="21">
        <v>2</v>
      </c>
      <c r="C997" s="39" t="str">
        <f>VLOOKUP(A997,'COMP-VS-BOM'!$A$2:$C$1625,3,0)</f>
        <v>CAP CER 0.1UF 25V X7R 0402</v>
      </c>
      <c r="D997" s="39" t="str">
        <f t="shared" si="15"/>
        <v>C4615-2</v>
      </c>
      <c r="E997" s="21" t="s">
        <v>320</v>
      </c>
    </row>
    <row r="998" spans="1:5" x14ac:dyDescent="0.3">
      <c r="A998" s="21" t="s">
        <v>1314</v>
      </c>
      <c r="B998" s="21">
        <v>1</v>
      </c>
      <c r="C998" s="39" t="str">
        <f>VLOOKUP(A998,'COMP-VS-BOM'!$A$2:$C$1625,3,0)</f>
        <v>CAP CER 10PF 16V NP0 0402</v>
      </c>
      <c r="D998" s="39" t="str">
        <f t="shared" si="15"/>
        <v>C4616-1</v>
      </c>
      <c r="E998" s="21" t="s">
        <v>683</v>
      </c>
    </row>
    <row r="999" spans="1:5" x14ac:dyDescent="0.3">
      <c r="A999" s="21" t="s">
        <v>1314</v>
      </c>
      <c r="B999" s="21">
        <v>2</v>
      </c>
      <c r="C999" s="39" t="str">
        <f>VLOOKUP(A999,'COMP-VS-BOM'!$A$2:$C$1625,3,0)</f>
        <v>CAP CER 10PF 16V NP0 0402</v>
      </c>
      <c r="D999" s="39" t="str">
        <f t="shared" si="15"/>
        <v>C4616-2</v>
      </c>
      <c r="E999" s="21" t="s">
        <v>320</v>
      </c>
    </row>
    <row r="1000" spans="1:5" x14ac:dyDescent="0.3">
      <c r="A1000" s="21" t="s">
        <v>1315</v>
      </c>
      <c r="B1000" s="21">
        <v>1</v>
      </c>
      <c r="C1000" s="39" t="str">
        <f>VLOOKUP(A1000,'COMP-VS-BOM'!$A$2:$C$1625,3,0)</f>
        <v>CAP CER 0.1UF 25V X7R 0402</v>
      </c>
      <c r="D1000" s="39" t="str">
        <f t="shared" si="15"/>
        <v>C4617-1</v>
      </c>
      <c r="E1000" s="21" t="s">
        <v>739</v>
      </c>
    </row>
    <row r="1001" spans="1:5" x14ac:dyDescent="0.3">
      <c r="A1001" s="21" t="s">
        <v>1315</v>
      </c>
      <c r="B1001" s="21">
        <v>2</v>
      </c>
      <c r="C1001" s="39" t="str">
        <f>VLOOKUP(A1001,'COMP-VS-BOM'!$A$2:$C$1625,3,0)</f>
        <v>CAP CER 0.1UF 25V X7R 0402</v>
      </c>
      <c r="D1001" s="39" t="str">
        <f t="shared" si="15"/>
        <v>C4617-2</v>
      </c>
      <c r="E1001" s="21" t="s">
        <v>320</v>
      </c>
    </row>
    <row r="1002" spans="1:5" x14ac:dyDescent="0.3">
      <c r="A1002" s="21" t="s">
        <v>1316</v>
      </c>
      <c r="B1002" s="21">
        <v>1</v>
      </c>
      <c r="C1002" s="39" t="str">
        <f>VLOOKUP(A1002,'COMP-VS-BOM'!$A$2:$C$1625,3,0)</f>
        <v>CAP CER 10PF 16V NP0 0402</v>
      </c>
      <c r="D1002" s="39" t="str">
        <f t="shared" si="15"/>
        <v>C4618-1</v>
      </c>
      <c r="E1002" s="21" t="s">
        <v>739</v>
      </c>
    </row>
    <row r="1003" spans="1:5" x14ac:dyDescent="0.3">
      <c r="A1003" s="21" t="s">
        <v>1316</v>
      </c>
      <c r="B1003" s="21">
        <v>2</v>
      </c>
      <c r="C1003" s="39" t="str">
        <f>VLOOKUP(A1003,'COMP-VS-BOM'!$A$2:$C$1625,3,0)</f>
        <v>CAP CER 10PF 16V NP0 0402</v>
      </c>
      <c r="D1003" s="39" t="str">
        <f t="shared" si="15"/>
        <v>C4618-2</v>
      </c>
      <c r="E1003" s="21" t="s">
        <v>320</v>
      </c>
    </row>
    <row r="1004" spans="1:5" x14ac:dyDescent="0.3">
      <c r="A1004" s="21" t="s">
        <v>1317</v>
      </c>
      <c r="B1004" s="21">
        <v>1</v>
      </c>
      <c r="C1004" s="39" t="str">
        <f>VLOOKUP(A1004,'COMP-VS-BOM'!$A$2:$C$1625,3,0)</f>
        <v>CAP CER 0.1UF 25V X7R 0402</v>
      </c>
      <c r="D1004" s="39" t="str">
        <f t="shared" si="15"/>
        <v>C4619-1</v>
      </c>
      <c r="E1004" s="21" t="s">
        <v>840</v>
      </c>
    </row>
    <row r="1005" spans="1:5" x14ac:dyDescent="0.3">
      <c r="A1005" s="21" t="s">
        <v>1317</v>
      </c>
      <c r="B1005" s="21">
        <v>2</v>
      </c>
      <c r="C1005" s="39" t="str">
        <f>VLOOKUP(A1005,'COMP-VS-BOM'!$A$2:$C$1625,3,0)</f>
        <v>CAP CER 0.1UF 25V X7R 0402</v>
      </c>
      <c r="D1005" s="39" t="str">
        <f t="shared" si="15"/>
        <v>C4619-2</v>
      </c>
      <c r="E1005" s="21" t="s">
        <v>320</v>
      </c>
    </row>
    <row r="1006" spans="1:5" x14ac:dyDescent="0.3">
      <c r="A1006" s="21" t="s">
        <v>1318</v>
      </c>
      <c r="B1006" s="21">
        <v>1</v>
      </c>
      <c r="C1006" s="39" t="str">
        <f>VLOOKUP(A1006,'COMP-VS-BOM'!$A$2:$C$1625,3,0)</f>
        <v>CAP CER 10PF 16V NP0 0402</v>
      </c>
      <c r="D1006" s="39" t="str">
        <f t="shared" si="15"/>
        <v>C4620-1</v>
      </c>
      <c r="E1006" s="21" t="s">
        <v>840</v>
      </c>
    </row>
    <row r="1007" spans="1:5" x14ac:dyDescent="0.3">
      <c r="A1007" s="21" t="s">
        <v>1318</v>
      </c>
      <c r="B1007" s="21">
        <v>2</v>
      </c>
      <c r="C1007" s="39" t="str">
        <f>VLOOKUP(A1007,'COMP-VS-BOM'!$A$2:$C$1625,3,0)</f>
        <v>CAP CER 10PF 16V NP0 0402</v>
      </c>
      <c r="D1007" s="39" t="str">
        <f t="shared" si="15"/>
        <v>C4620-2</v>
      </c>
      <c r="E1007" s="21" t="s">
        <v>320</v>
      </c>
    </row>
    <row r="1008" spans="1:5" x14ac:dyDescent="0.3">
      <c r="A1008" s="21" t="s">
        <v>1319</v>
      </c>
      <c r="B1008" s="21">
        <v>1</v>
      </c>
      <c r="C1008" s="39" t="str">
        <f>VLOOKUP(A1008,'COMP-VS-BOM'!$A$2:$C$1625,3,0)</f>
        <v>CAP CER 0.1UF 25V X7R 0402</v>
      </c>
      <c r="D1008" s="39" t="str">
        <f t="shared" si="15"/>
        <v>C4621-1</v>
      </c>
      <c r="E1008" s="21" t="s">
        <v>946</v>
      </c>
    </row>
    <row r="1009" spans="1:5" x14ac:dyDescent="0.3">
      <c r="A1009" s="21" t="s">
        <v>1319</v>
      </c>
      <c r="B1009" s="21">
        <v>2</v>
      </c>
      <c r="C1009" s="39" t="str">
        <f>VLOOKUP(A1009,'COMP-VS-BOM'!$A$2:$C$1625,3,0)</f>
        <v>CAP CER 0.1UF 25V X7R 0402</v>
      </c>
      <c r="D1009" s="39" t="str">
        <f t="shared" si="15"/>
        <v>C4621-2</v>
      </c>
      <c r="E1009" s="21" t="s">
        <v>320</v>
      </c>
    </row>
    <row r="1010" spans="1:5" x14ac:dyDescent="0.3">
      <c r="A1010" s="21" t="s">
        <v>1320</v>
      </c>
      <c r="B1010" s="21">
        <v>1</v>
      </c>
      <c r="C1010" s="39" t="str">
        <f>VLOOKUP(A1010,'COMP-VS-BOM'!$A$2:$C$1625,3,0)</f>
        <v>CAP CER 0.1UF 25V X7R 0402</v>
      </c>
      <c r="D1010" s="39" t="str">
        <f t="shared" si="15"/>
        <v>C4622-1</v>
      </c>
      <c r="E1010" s="21" t="s">
        <v>1029</v>
      </c>
    </row>
    <row r="1011" spans="1:5" x14ac:dyDescent="0.3">
      <c r="A1011" s="21" t="s">
        <v>1320</v>
      </c>
      <c r="B1011" s="21">
        <v>2</v>
      </c>
      <c r="C1011" s="39" t="str">
        <f>VLOOKUP(A1011,'COMP-VS-BOM'!$A$2:$C$1625,3,0)</f>
        <v>CAP CER 0.1UF 25V X7R 0402</v>
      </c>
      <c r="D1011" s="39" t="str">
        <f t="shared" si="15"/>
        <v>C4622-2</v>
      </c>
      <c r="E1011" s="21" t="s">
        <v>320</v>
      </c>
    </row>
    <row r="1012" spans="1:5" x14ac:dyDescent="0.3">
      <c r="A1012" s="21" t="s">
        <v>1321</v>
      </c>
      <c r="B1012" s="21">
        <v>1</v>
      </c>
      <c r="C1012" s="39" t="str">
        <f>VLOOKUP(A1012,'COMP-VS-BOM'!$A$2:$C$1625,3,0)</f>
        <v>47pF ±1% 50V Ceramic Capacitor C0G, NP0 0402 (1005 Metric)</v>
      </c>
      <c r="D1012" s="39" t="str">
        <f t="shared" si="15"/>
        <v>C4625-1</v>
      </c>
      <c r="E1012" s="21" t="s">
        <v>983</v>
      </c>
    </row>
    <row r="1013" spans="1:5" x14ac:dyDescent="0.3">
      <c r="A1013" s="21" t="s">
        <v>1321</v>
      </c>
      <c r="B1013" s="21">
        <v>2</v>
      </c>
      <c r="C1013" s="39" t="str">
        <f>VLOOKUP(A1013,'COMP-VS-BOM'!$A$2:$C$1625,3,0)</f>
        <v>47pF ±1% 50V Ceramic Capacitor C0G, NP0 0402 (1005 Metric)</v>
      </c>
      <c r="D1013" s="39" t="str">
        <f t="shared" si="15"/>
        <v>C4625-2</v>
      </c>
      <c r="E1013" s="21" t="s">
        <v>1085</v>
      </c>
    </row>
    <row r="1014" spans="1:5" x14ac:dyDescent="0.3">
      <c r="A1014" s="21" t="s">
        <v>1322</v>
      </c>
      <c r="B1014" s="21">
        <v>1</v>
      </c>
      <c r="C1014" s="39" t="str">
        <f>VLOOKUP(A1014,'COMP-VS-BOM'!$A$2:$C$1625,3,0)</f>
        <v>CAP CER 10PF 16V NP0 0402</v>
      </c>
      <c r="D1014" s="39" t="str">
        <f t="shared" si="15"/>
        <v>C4626-1</v>
      </c>
      <c r="E1014" s="21" t="s">
        <v>988</v>
      </c>
    </row>
    <row r="1015" spans="1:5" x14ac:dyDescent="0.3">
      <c r="A1015" s="21" t="s">
        <v>1322</v>
      </c>
      <c r="B1015" s="21">
        <v>2</v>
      </c>
      <c r="C1015" s="39" t="str">
        <f>VLOOKUP(A1015,'COMP-VS-BOM'!$A$2:$C$1625,3,0)</f>
        <v>CAP CER 10PF 16V NP0 0402</v>
      </c>
      <c r="D1015" s="39" t="str">
        <f t="shared" si="15"/>
        <v>C4626-2</v>
      </c>
      <c r="E1015" s="21" t="s">
        <v>1085</v>
      </c>
    </row>
    <row r="1016" spans="1:5" x14ac:dyDescent="0.3">
      <c r="A1016" s="21" t="s">
        <v>1323</v>
      </c>
      <c r="B1016" s="21">
        <v>1</v>
      </c>
      <c r="C1016" s="39" t="str">
        <f>VLOOKUP(A1016,'COMP-VS-BOM'!$A$2:$C$1625,3,0)</f>
        <v>CAP CER 10PF 16V NP0 0402</v>
      </c>
      <c r="D1016" s="39" t="str">
        <f t="shared" si="15"/>
        <v>C4627-1</v>
      </c>
      <c r="E1016" s="21" t="s">
        <v>1232</v>
      </c>
    </row>
    <row r="1017" spans="1:5" x14ac:dyDescent="0.3">
      <c r="A1017" s="21" t="s">
        <v>1323</v>
      </c>
      <c r="B1017" s="21">
        <v>2</v>
      </c>
      <c r="C1017" s="39" t="str">
        <f>VLOOKUP(A1017,'COMP-VS-BOM'!$A$2:$C$1625,3,0)</f>
        <v>CAP CER 10PF 16V NP0 0402</v>
      </c>
      <c r="D1017" s="39" t="str">
        <f t="shared" si="15"/>
        <v>C4627-2</v>
      </c>
      <c r="E1017" s="21" t="s">
        <v>1223</v>
      </c>
    </row>
    <row r="1018" spans="1:5" x14ac:dyDescent="0.3">
      <c r="A1018" s="21" t="s">
        <v>1324</v>
      </c>
      <c r="B1018" s="21">
        <v>1</v>
      </c>
      <c r="C1018" s="39" t="str">
        <f>VLOOKUP(A1018,'COMP-VS-BOM'!$A$2:$C$1625,3,0)</f>
        <v>CAP CER 10PF 16V NP0 0402</v>
      </c>
      <c r="D1018" s="39" t="str">
        <f t="shared" si="15"/>
        <v>C4628-1</v>
      </c>
      <c r="E1018" s="21" t="s">
        <v>1228</v>
      </c>
    </row>
    <row r="1019" spans="1:5" x14ac:dyDescent="0.3">
      <c r="A1019" s="21" t="s">
        <v>1324</v>
      </c>
      <c r="B1019" s="21">
        <v>2</v>
      </c>
      <c r="C1019" s="39" t="str">
        <f>VLOOKUP(A1019,'COMP-VS-BOM'!$A$2:$C$1625,3,0)</f>
        <v>CAP CER 10PF 16V NP0 0402</v>
      </c>
      <c r="D1019" s="39" t="str">
        <f t="shared" si="15"/>
        <v>C4628-2</v>
      </c>
      <c r="E1019" s="21" t="s">
        <v>1232</v>
      </c>
    </row>
    <row r="1020" spans="1:5" x14ac:dyDescent="0.3">
      <c r="A1020" s="21" t="s">
        <v>1325</v>
      </c>
      <c r="B1020" s="21">
        <v>1</v>
      </c>
      <c r="C1020" s="39" t="str">
        <f>VLOOKUP(A1020,'COMP-VS-BOM'!$A$2:$C$1625,3,0)</f>
        <v>CAP CER 10PF 16V NP0 0402</v>
      </c>
      <c r="D1020" s="39" t="str">
        <f t="shared" si="15"/>
        <v>C4629-1</v>
      </c>
      <c r="E1020" s="21" t="s">
        <v>1191</v>
      </c>
    </row>
    <row r="1021" spans="1:5" x14ac:dyDescent="0.3">
      <c r="A1021" s="21" t="s">
        <v>1325</v>
      </c>
      <c r="B1021" s="21">
        <v>2</v>
      </c>
      <c r="C1021" s="39" t="str">
        <f>VLOOKUP(A1021,'COMP-VS-BOM'!$A$2:$C$1625,3,0)</f>
        <v>CAP CER 10PF 16V NP0 0402</v>
      </c>
      <c r="D1021" s="39" t="str">
        <f t="shared" si="15"/>
        <v>C4629-2</v>
      </c>
      <c r="E1021" s="21" t="s">
        <v>1326</v>
      </c>
    </row>
    <row r="1022" spans="1:5" x14ac:dyDescent="0.3">
      <c r="A1022" s="21" t="s">
        <v>1327</v>
      </c>
      <c r="B1022" s="21">
        <v>1</v>
      </c>
      <c r="C1022" s="39" t="str">
        <f>VLOOKUP(A1022,'COMP-VS-BOM'!$A$2:$C$1625,3,0)</f>
        <v>CAP CER 10PF 16V NP0 0402</v>
      </c>
      <c r="D1022" s="39" t="str">
        <f t="shared" si="15"/>
        <v>C4630-1</v>
      </c>
      <c r="E1022" s="21" t="s">
        <v>1173</v>
      </c>
    </row>
    <row r="1023" spans="1:5" x14ac:dyDescent="0.3">
      <c r="A1023" s="21" t="s">
        <v>1327</v>
      </c>
      <c r="B1023" s="21">
        <v>2</v>
      </c>
      <c r="C1023" s="39" t="str">
        <f>VLOOKUP(A1023,'COMP-VS-BOM'!$A$2:$C$1625,3,0)</f>
        <v>CAP CER 10PF 16V NP0 0402</v>
      </c>
      <c r="D1023" s="39" t="str">
        <f t="shared" si="15"/>
        <v>C4630-2</v>
      </c>
      <c r="E1023" s="21" t="s">
        <v>1326</v>
      </c>
    </row>
    <row r="1024" spans="1:5" x14ac:dyDescent="0.3">
      <c r="A1024" s="21" t="s">
        <v>1328</v>
      </c>
      <c r="B1024" s="21">
        <v>1</v>
      </c>
      <c r="C1024" s="39" t="str">
        <f>VLOOKUP(A1024,'COMP-VS-BOM'!$A$2:$C$1625,3,0)</f>
        <v>CAP CER 10PF 16V NP0 0402</v>
      </c>
      <c r="D1024" s="39" t="str">
        <f t="shared" si="15"/>
        <v>C4631-1</v>
      </c>
      <c r="E1024" s="21" t="s">
        <v>1179</v>
      </c>
    </row>
    <row r="1025" spans="1:5" x14ac:dyDescent="0.3">
      <c r="A1025" s="21" t="s">
        <v>1328</v>
      </c>
      <c r="B1025" s="21">
        <v>2</v>
      </c>
      <c r="C1025" s="39" t="str">
        <f>VLOOKUP(A1025,'COMP-VS-BOM'!$A$2:$C$1625,3,0)</f>
        <v>CAP CER 10PF 16V NP0 0402</v>
      </c>
      <c r="D1025" s="39" t="str">
        <f t="shared" si="15"/>
        <v>C4631-2</v>
      </c>
      <c r="E1025" s="21" t="s">
        <v>1177</v>
      </c>
    </row>
    <row r="1026" spans="1:5" x14ac:dyDescent="0.3">
      <c r="A1026" s="21" t="s">
        <v>1329</v>
      </c>
      <c r="B1026" s="21">
        <v>1</v>
      </c>
      <c r="C1026" s="39" t="str">
        <f>VLOOKUP(A1026,'COMP-VS-BOM'!$A$2:$C$1625,3,0)</f>
        <v>CAP CER 10PF 16V NP0 0402</v>
      </c>
      <c r="D1026" s="39" t="str">
        <f t="shared" si="15"/>
        <v>C4632-1</v>
      </c>
      <c r="E1026" s="21" t="s">
        <v>1179</v>
      </c>
    </row>
    <row r="1027" spans="1:5" x14ac:dyDescent="0.3">
      <c r="A1027" s="21" t="s">
        <v>1329</v>
      </c>
      <c r="B1027" s="21">
        <v>2</v>
      </c>
      <c r="C1027" s="39" t="str">
        <f>VLOOKUP(A1027,'COMP-VS-BOM'!$A$2:$C$1625,3,0)</f>
        <v>CAP CER 10PF 16V NP0 0402</v>
      </c>
      <c r="D1027" s="39" t="str">
        <f t="shared" si="15"/>
        <v>C4632-2</v>
      </c>
      <c r="E1027" s="21" t="s">
        <v>1185</v>
      </c>
    </row>
    <row r="1028" spans="1:5" x14ac:dyDescent="0.3">
      <c r="A1028" s="21" t="s">
        <v>1330</v>
      </c>
      <c r="B1028" s="21">
        <v>1</v>
      </c>
      <c r="C1028" s="39" t="str">
        <f>VLOOKUP(A1028,'COMP-VS-BOM'!$A$2:$C$1625,3,0)</f>
        <v>CAP CER 10PF 16V NP0 0402</v>
      </c>
      <c r="D1028" s="39" t="str">
        <f t="shared" ref="D1028:D1091" si="16">CONCATENATE(A1028,"-",B1028)</f>
        <v>C4633-1</v>
      </c>
      <c r="E1028" s="21" t="s">
        <v>1257</v>
      </c>
    </row>
    <row r="1029" spans="1:5" x14ac:dyDescent="0.3">
      <c r="A1029" s="21" t="s">
        <v>1330</v>
      </c>
      <c r="B1029" s="21">
        <v>2</v>
      </c>
      <c r="C1029" s="39" t="str">
        <f>VLOOKUP(A1029,'COMP-VS-BOM'!$A$2:$C$1625,3,0)</f>
        <v>CAP CER 10PF 16V NP0 0402</v>
      </c>
      <c r="D1029" s="39" t="str">
        <f t="shared" si="16"/>
        <v>C4633-2</v>
      </c>
      <c r="E1029" s="21" t="s">
        <v>838</v>
      </c>
    </row>
    <row r="1030" spans="1:5" x14ac:dyDescent="0.3">
      <c r="A1030" s="21" t="s">
        <v>1331</v>
      </c>
      <c r="B1030" s="21">
        <v>1</v>
      </c>
      <c r="C1030" s="39" t="str">
        <f>VLOOKUP(A1030,'COMP-VS-BOM'!$A$2:$C$1625,3,0)</f>
        <v>CAP CER 10PF 16V NP0 0402</v>
      </c>
      <c r="D1030" s="39" t="str">
        <f t="shared" si="16"/>
        <v>C4634-1</v>
      </c>
      <c r="E1030" s="21" t="s">
        <v>1245</v>
      </c>
    </row>
    <row r="1031" spans="1:5" x14ac:dyDescent="0.3">
      <c r="A1031" s="21" t="s">
        <v>1331</v>
      </c>
      <c r="B1031" s="21">
        <v>2</v>
      </c>
      <c r="C1031" s="39" t="str">
        <f>VLOOKUP(A1031,'COMP-VS-BOM'!$A$2:$C$1625,3,0)</f>
        <v>CAP CER 10PF 16V NP0 0402</v>
      </c>
      <c r="D1031" s="39" t="str">
        <f t="shared" si="16"/>
        <v>C4634-2</v>
      </c>
      <c r="E1031" s="21" t="s">
        <v>838</v>
      </c>
    </row>
    <row r="1032" spans="1:5" x14ac:dyDescent="0.3">
      <c r="A1032" s="21" t="s">
        <v>1332</v>
      </c>
      <c r="B1032" s="21">
        <v>1</v>
      </c>
      <c r="C1032" s="39" t="str">
        <f>VLOOKUP(A1032,'COMP-VS-BOM'!$A$2:$C$1625,3,0)</f>
        <v>CAP CER 10PF 16V NP0 0402</v>
      </c>
      <c r="D1032" s="39" t="str">
        <f t="shared" si="16"/>
        <v>C4635-1</v>
      </c>
      <c r="E1032" s="21" t="s">
        <v>1251</v>
      </c>
    </row>
    <row r="1033" spans="1:5" x14ac:dyDescent="0.3">
      <c r="A1033" s="21" t="s">
        <v>1332</v>
      </c>
      <c r="B1033" s="21">
        <v>2</v>
      </c>
      <c r="C1033" s="39" t="str">
        <f>VLOOKUP(A1033,'COMP-VS-BOM'!$A$2:$C$1625,3,0)</f>
        <v>CAP CER 10PF 16V NP0 0402</v>
      </c>
      <c r="D1033" s="39" t="str">
        <f t="shared" si="16"/>
        <v>C4635-2</v>
      </c>
      <c r="E1033" s="21" t="s">
        <v>1255</v>
      </c>
    </row>
    <row r="1034" spans="1:5" x14ac:dyDescent="0.3">
      <c r="A1034" s="21" t="s">
        <v>1333</v>
      </c>
      <c r="B1034" s="21">
        <v>1</v>
      </c>
      <c r="C1034" s="39" t="str">
        <f>VLOOKUP(A1034,'COMP-VS-BOM'!$A$2:$C$1625,3,0)</f>
        <v>CAP CER 10PF 16V NP0 0402</v>
      </c>
      <c r="D1034" s="39" t="str">
        <f t="shared" si="16"/>
        <v>C4636-1</v>
      </c>
      <c r="E1034" s="21" t="s">
        <v>1251</v>
      </c>
    </row>
    <row r="1035" spans="1:5" x14ac:dyDescent="0.3">
      <c r="A1035" s="21" t="s">
        <v>1333</v>
      </c>
      <c r="B1035" s="21">
        <v>2</v>
      </c>
      <c r="C1035" s="39" t="str">
        <f>VLOOKUP(A1035,'COMP-VS-BOM'!$A$2:$C$1625,3,0)</f>
        <v>CAP CER 10PF 16V NP0 0402</v>
      </c>
      <c r="D1035" s="39" t="str">
        <f t="shared" si="16"/>
        <v>C4636-2</v>
      </c>
      <c r="E1035" s="21" t="s">
        <v>1249</v>
      </c>
    </row>
    <row r="1036" spans="1:5" x14ac:dyDescent="0.3">
      <c r="A1036" s="21" t="s">
        <v>1334</v>
      </c>
      <c r="B1036" s="21">
        <v>1</v>
      </c>
      <c r="C1036" s="39" t="str">
        <f>VLOOKUP(A1036,'COMP-VS-BOM'!$A$2:$C$1625,3,0)</f>
        <v>Multilayer Ceramic Capacitors MLCC - SMD/SMT 25V 100pF X7R 0402 5% Tol</v>
      </c>
      <c r="D1036" s="39" t="str">
        <f t="shared" si="16"/>
        <v>C4637-1</v>
      </c>
      <c r="E1036" s="21" t="s">
        <v>1335</v>
      </c>
    </row>
    <row r="1037" spans="1:5" x14ac:dyDescent="0.3">
      <c r="A1037" s="21" t="s">
        <v>1334</v>
      </c>
      <c r="B1037" s="21">
        <v>2</v>
      </c>
      <c r="C1037" s="39" t="str">
        <f>VLOOKUP(A1037,'COMP-VS-BOM'!$A$2:$C$1625,3,0)</f>
        <v>Multilayer Ceramic Capacitors MLCC - SMD/SMT 25V 100pF X7R 0402 5% Tol</v>
      </c>
      <c r="D1037" s="39" t="str">
        <f t="shared" si="16"/>
        <v>C4637-2</v>
      </c>
      <c r="E1037" s="21" t="s">
        <v>1166</v>
      </c>
    </row>
    <row r="1038" spans="1:5" x14ac:dyDescent="0.3">
      <c r="A1038" s="21" t="s">
        <v>1336</v>
      </c>
      <c r="B1038" s="21">
        <v>1</v>
      </c>
      <c r="C1038" s="39" t="str">
        <f>VLOOKUP(A1038,'COMP-VS-BOM'!$A$2:$C$1625,3,0)</f>
        <v>47pF ±1% 50V Ceramic Capacitor C0G, NP0 0402 (1005 Metric)</v>
      </c>
      <c r="D1038" s="39" t="str">
        <f t="shared" si="16"/>
        <v>C4638-1</v>
      </c>
      <c r="E1038" s="21" t="s">
        <v>1335</v>
      </c>
    </row>
    <row r="1039" spans="1:5" x14ac:dyDescent="0.3">
      <c r="A1039" s="21" t="s">
        <v>1336</v>
      </c>
      <c r="B1039" s="21">
        <v>2</v>
      </c>
      <c r="C1039" s="39" t="str">
        <f>VLOOKUP(A1039,'COMP-VS-BOM'!$A$2:$C$1625,3,0)</f>
        <v>47pF ±1% 50V Ceramic Capacitor C0G, NP0 0402 (1005 Metric)</v>
      </c>
      <c r="D1039" s="39" t="str">
        <f t="shared" si="16"/>
        <v>C4638-2</v>
      </c>
      <c r="E1039" s="21" t="s">
        <v>1163</v>
      </c>
    </row>
    <row r="1040" spans="1:5" x14ac:dyDescent="0.3">
      <c r="A1040" s="21" t="s">
        <v>1337</v>
      </c>
      <c r="B1040" s="21">
        <v>1</v>
      </c>
      <c r="C1040" s="39" t="str">
        <f>VLOOKUP(A1040,'COMP-VS-BOM'!$A$2:$C$1625,3,0)</f>
        <v>Multilayer Ceramic Capacitors MLCC - SMD/SMT 25V 100pF X7R 0402 5% Tol</v>
      </c>
      <c r="D1040" s="39" t="str">
        <f t="shared" si="16"/>
        <v>C4639-1</v>
      </c>
      <c r="E1040" s="21" t="s">
        <v>1338</v>
      </c>
    </row>
    <row r="1041" spans="1:5" x14ac:dyDescent="0.3">
      <c r="A1041" s="21" t="s">
        <v>1337</v>
      </c>
      <c r="B1041" s="21">
        <v>2</v>
      </c>
      <c r="C1041" s="39" t="str">
        <f>VLOOKUP(A1041,'COMP-VS-BOM'!$A$2:$C$1625,3,0)</f>
        <v>Multilayer Ceramic Capacitors MLCC - SMD/SMT 25V 100pF X7R 0402 5% Tol</v>
      </c>
      <c r="D1041" s="39" t="str">
        <f t="shared" si="16"/>
        <v>C4639-2</v>
      </c>
      <c r="E1041" s="21" t="s">
        <v>1235</v>
      </c>
    </row>
    <row r="1042" spans="1:5" x14ac:dyDescent="0.3">
      <c r="A1042" s="21" t="s">
        <v>1339</v>
      </c>
      <c r="B1042" s="21">
        <v>1</v>
      </c>
      <c r="C1042" s="39" t="str">
        <f>VLOOKUP(A1042,'COMP-VS-BOM'!$A$2:$C$1625,3,0)</f>
        <v>Multilayer Ceramic Capacitors MLCC - SMD/SMT 25V 100pF X7R 0402 5% Tol</v>
      </c>
      <c r="D1042" s="39" t="str">
        <f t="shared" si="16"/>
        <v>C4640-1</v>
      </c>
      <c r="E1042" s="21" t="s">
        <v>1338</v>
      </c>
    </row>
    <row r="1043" spans="1:5" x14ac:dyDescent="0.3">
      <c r="A1043" s="21" t="s">
        <v>1339</v>
      </c>
      <c r="B1043" s="21">
        <v>2</v>
      </c>
      <c r="C1043" s="39" t="str">
        <f>VLOOKUP(A1043,'COMP-VS-BOM'!$A$2:$C$1625,3,0)</f>
        <v>Multilayer Ceramic Capacitors MLCC - SMD/SMT 25V 100pF X7R 0402 5% Tol</v>
      </c>
      <c r="D1043" s="39" t="str">
        <f t="shared" si="16"/>
        <v>C4640-2</v>
      </c>
      <c r="E1043" s="21" t="s">
        <v>1238</v>
      </c>
    </row>
    <row r="1044" spans="1:5" x14ac:dyDescent="0.3">
      <c r="A1044" s="21" t="s">
        <v>1340</v>
      </c>
      <c r="B1044" s="21">
        <v>1</v>
      </c>
      <c r="C1044" s="39" t="str">
        <f>VLOOKUP(A1044,'COMP-VS-BOM'!$A$2:$C$1625,3,0)</f>
        <v>Multilayer Ceramic Capacitors MLCC - SMD/SMT 25volts 18 pF 0.2 C0G</v>
      </c>
      <c r="D1044" s="39" t="str">
        <f t="shared" si="16"/>
        <v>C4641-1</v>
      </c>
      <c r="E1044" s="21" t="s">
        <v>523</v>
      </c>
    </row>
    <row r="1045" spans="1:5" x14ac:dyDescent="0.3">
      <c r="A1045" s="21" t="s">
        <v>1340</v>
      </c>
      <c r="B1045" s="21">
        <v>2</v>
      </c>
      <c r="C1045" s="39" t="str">
        <f>VLOOKUP(A1045,'COMP-VS-BOM'!$A$2:$C$1625,3,0)</f>
        <v>Multilayer Ceramic Capacitors MLCC - SMD/SMT 25volts 18 pF 0.2 C0G</v>
      </c>
      <c r="D1045" s="39" t="str">
        <f t="shared" si="16"/>
        <v>C4641-2</v>
      </c>
      <c r="E1045" s="21" t="s">
        <v>320</v>
      </c>
    </row>
    <row r="1046" spans="1:5" x14ac:dyDescent="0.3">
      <c r="A1046" s="21" t="s">
        <v>1341</v>
      </c>
      <c r="B1046" s="21">
        <v>1</v>
      </c>
      <c r="C1046" s="39" t="str">
        <f>VLOOKUP(A1046,'COMP-VS-BOM'!$A$2:$C$1625,3,0)</f>
        <v>Multilayer Ceramic Capacitors MLCC - SMD/SMT 25volts 18 pF 0.2 C0G</v>
      </c>
      <c r="D1046" s="39" t="str">
        <f t="shared" si="16"/>
        <v>C4642-1</v>
      </c>
      <c r="E1046" s="21" t="s">
        <v>525</v>
      </c>
    </row>
    <row r="1047" spans="1:5" x14ac:dyDescent="0.3">
      <c r="A1047" s="21" t="s">
        <v>1341</v>
      </c>
      <c r="B1047" s="21">
        <v>2</v>
      </c>
      <c r="C1047" s="39" t="str">
        <f>VLOOKUP(A1047,'COMP-VS-BOM'!$A$2:$C$1625,3,0)</f>
        <v>Multilayer Ceramic Capacitors MLCC - SMD/SMT 25volts 18 pF 0.2 C0G</v>
      </c>
      <c r="D1047" s="39" t="str">
        <f t="shared" si="16"/>
        <v>C4642-2</v>
      </c>
      <c r="E1047" s="21" t="s">
        <v>320</v>
      </c>
    </row>
    <row r="1048" spans="1:5" x14ac:dyDescent="0.3">
      <c r="A1048" s="21" t="s">
        <v>1342</v>
      </c>
      <c r="B1048" s="21">
        <v>1</v>
      </c>
      <c r="C1048" s="39" t="str">
        <f>VLOOKUP(A1048,'COMP-VS-BOM'!$A$2:$C$1625,3,0)</f>
        <v>Multilayer Ceramic Capacitors MLCC - SMD/SMT 25volts 18 pF 0.2 C0G</v>
      </c>
      <c r="D1048" s="39" t="str">
        <f t="shared" si="16"/>
        <v>C4643-1</v>
      </c>
      <c r="E1048" s="21" t="s">
        <v>570</v>
      </c>
    </row>
    <row r="1049" spans="1:5" x14ac:dyDescent="0.3">
      <c r="A1049" s="21" t="s">
        <v>1342</v>
      </c>
      <c r="B1049" s="21">
        <v>2</v>
      </c>
      <c r="C1049" s="39" t="str">
        <f>VLOOKUP(A1049,'COMP-VS-BOM'!$A$2:$C$1625,3,0)</f>
        <v>Multilayer Ceramic Capacitors MLCC - SMD/SMT 25volts 18 pF 0.2 C0G</v>
      </c>
      <c r="D1049" s="39" t="str">
        <f t="shared" si="16"/>
        <v>C4643-2</v>
      </c>
      <c r="E1049" s="21" t="s">
        <v>320</v>
      </c>
    </row>
    <row r="1050" spans="1:5" x14ac:dyDescent="0.3">
      <c r="A1050" s="21" t="s">
        <v>1343</v>
      </c>
      <c r="B1050" s="21">
        <v>1</v>
      </c>
      <c r="C1050" s="39" t="str">
        <f>VLOOKUP(A1050,'COMP-VS-BOM'!$A$2:$C$1625,3,0)</f>
        <v>Multilayer Ceramic Capacitors MLCC - SMD/SMT 25volts 18 pF 0.2 C0G</v>
      </c>
      <c r="D1050" s="39" t="str">
        <f t="shared" si="16"/>
        <v>C4644-1</v>
      </c>
      <c r="E1050" s="21" t="s">
        <v>850</v>
      </c>
    </row>
    <row r="1051" spans="1:5" x14ac:dyDescent="0.3">
      <c r="A1051" s="21" t="s">
        <v>1343</v>
      </c>
      <c r="B1051" s="21">
        <v>2</v>
      </c>
      <c r="C1051" s="39" t="str">
        <f>VLOOKUP(A1051,'COMP-VS-BOM'!$A$2:$C$1625,3,0)</f>
        <v>Multilayer Ceramic Capacitors MLCC - SMD/SMT 25volts 18 pF 0.2 C0G</v>
      </c>
      <c r="D1051" s="39" t="str">
        <f t="shared" si="16"/>
        <v>C4644-2</v>
      </c>
      <c r="E1051" s="21" t="s">
        <v>320</v>
      </c>
    </row>
    <row r="1052" spans="1:5" x14ac:dyDescent="0.3">
      <c r="A1052" s="21" t="s">
        <v>1344</v>
      </c>
      <c r="B1052" s="21">
        <v>1</v>
      </c>
      <c r="C1052" s="39" t="str">
        <f>VLOOKUP(A1052,'COMP-VS-BOM'!$A$2:$C$1625,3,0)</f>
        <v>Multilayer Ceramic Capacitors MLCC - SMD/SMT 25volts 18 pF 0.2 C0G</v>
      </c>
      <c r="D1052" s="39" t="str">
        <f t="shared" si="16"/>
        <v>C4645-1</v>
      </c>
      <c r="E1052" s="21" t="s">
        <v>693</v>
      </c>
    </row>
    <row r="1053" spans="1:5" x14ac:dyDescent="0.3">
      <c r="A1053" s="21" t="s">
        <v>1344</v>
      </c>
      <c r="B1053" s="21">
        <v>2</v>
      </c>
      <c r="C1053" s="39" t="str">
        <f>VLOOKUP(A1053,'COMP-VS-BOM'!$A$2:$C$1625,3,0)</f>
        <v>Multilayer Ceramic Capacitors MLCC - SMD/SMT 25volts 18 pF 0.2 C0G</v>
      </c>
      <c r="D1053" s="39" t="str">
        <f t="shared" si="16"/>
        <v>C4645-2</v>
      </c>
      <c r="E1053" s="21" t="s">
        <v>320</v>
      </c>
    </row>
    <row r="1054" spans="1:5" x14ac:dyDescent="0.3">
      <c r="A1054" s="21" t="s">
        <v>1345</v>
      </c>
      <c r="B1054" s="21">
        <v>1</v>
      </c>
      <c r="C1054" s="39" t="str">
        <f>VLOOKUP(A1054,'COMP-VS-BOM'!$A$2:$C$1625,3,0)</f>
        <v>Multilayer Ceramic Capacitors MLCC - SMD/SMT 25volts 18 pF 0.2 C0G</v>
      </c>
      <c r="D1054" s="39" t="str">
        <f t="shared" si="16"/>
        <v>C4646-1</v>
      </c>
      <c r="E1054" s="21" t="s">
        <v>697</v>
      </c>
    </row>
    <row r="1055" spans="1:5" x14ac:dyDescent="0.3">
      <c r="A1055" s="21" t="s">
        <v>1345</v>
      </c>
      <c r="B1055" s="21">
        <v>2</v>
      </c>
      <c r="C1055" s="39" t="str">
        <f>VLOOKUP(A1055,'COMP-VS-BOM'!$A$2:$C$1625,3,0)</f>
        <v>Multilayer Ceramic Capacitors MLCC - SMD/SMT 25volts 18 pF 0.2 C0G</v>
      </c>
      <c r="D1055" s="39" t="str">
        <f t="shared" si="16"/>
        <v>C4646-2</v>
      </c>
      <c r="E1055" s="21" t="s">
        <v>320</v>
      </c>
    </row>
    <row r="1056" spans="1:5" x14ac:dyDescent="0.3">
      <c r="A1056" s="21" t="s">
        <v>1346</v>
      </c>
      <c r="B1056" s="21">
        <v>1</v>
      </c>
      <c r="C1056" s="39" t="str">
        <f>VLOOKUP(A1056,'COMP-VS-BOM'!$A$2:$C$1625,3,0)</f>
        <v>Multilayer Ceramic Capacitors MLCC - SMD/SMT 25volts 18 pF 0.2 C0G</v>
      </c>
      <c r="D1056" s="39" t="str">
        <f t="shared" si="16"/>
        <v>C4647-1</v>
      </c>
      <c r="E1056" s="21" t="s">
        <v>685</v>
      </c>
    </row>
    <row r="1057" spans="1:5" x14ac:dyDescent="0.3">
      <c r="A1057" s="21" t="s">
        <v>1346</v>
      </c>
      <c r="B1057" s="21">
        <v>2</v>
      </c>
      <c r="C1057" s="39" t="str">
        <f>VLOOKUP(A1057,'COMP-VS-BOM'!$A$2:$C$1625,3,0)</f>
        <v>Multilayer Ceramic Capacitors MLCC - SMD/SMT 25volts 18 pF 0.2 C0G</v>
      </c>
      <c r="D1057" s="39" t="str">
        <f t="shared" si="16"/>
        <v>C4647-2</v>
      </c>
      <c r="E1057" s="21" t="s">
        <v>320</v>
      </c>
    </row>
    <row r="1058" spans="1:5" x14ac:dyDescent="0.3">
      <c r="A1058" s="21" t="s">
        <v>1347</v>
      </c>
      <c r="B1058" s="21">
        <v>1</v>
      </c>
      <c r="C1058" s="39" t="str">
        <f>VLOOKUP(A1058,'COMP-VS-BOM'!$A$2:$C$1625,3,0)</f>
        <v>Multilayer Ceramic Capacitors MLCC - SMD/SMT 25volts 18 pF 0.2 C0G</v>
      </c>
      <c r="D1058" s="39" t="str">
        <f t="shared" si="16"/>
        <v>C4648-1</v>
      </c>
      <c r="E1058" s="21" t="s">
        <v>689</v>
      </c>
    </row>
    <row r="1059" spans="1:5" x14ac:dyDescent="0.3">
      <c r="A1059" s="21" t="s">
        <v>1347</v>
      </c>
      <c r="B1059" s="21">
        <v>2</v>
      </c>
      <c r="C1059" s="39" t="str">
        <f>VLOOKUP(A1059,'COMP-VS-BOM'!$A$2:$C$1625,3,0)</f>
        <v>Multilayer Ceramic Capacitors MLCC - SMD/SMT 25volts 18 pF 0.2 C0G</v>
      </c>
      <c r="D1059" s="39" t="str">
        <f t="shared" si="16"/>
        <v>C4648-2</v>
      </c>
      <c r="E1059" s="21" t="s">
        <v>320</v>
      </c>
    </row>
    <row r="1060" spans="1:5" x14ac:dyDescent="0.3">
      <c r="A1060" s="21" t="s">
        <v>1348</v>
      </c>
      <c r="B1060" s="21">
        <v>1</v>
      </c>
      <c r="C1060" s="39" t="str">
        <f>VLOOKUP(A1060,'COMP-VS-BOM'!$A$2:$C$1625,3,0)</f>
        <v>Multilayer Ceramic Capacitors MLCC - SMD/SMT 25volts 18 pF 0.2 C0G</v>
      </c>
      <c r="D1060" s="39" t="str">
        <f t="shared" si="16"/>
        <v>C4649-1</v>
      </c>
      <c r="E1060" s="21" t="s">
        <v>681</v>
      </c>
    </row>
    <row r="1061" spans="1:5" x14ac:dyDescent="0.3">
      <c r="A1061" s="21" t="s">
        <v>1348</v>
      </c>
      <c r="B1061" s="21">
        <v>2</v>
      </c>
      <c r="C1061" s="39" t="str">
        <f>VLOOKUP(A1061,'COMP-VS-BOM'!$A$2:$C$1625,3,0)</f>
        <v>Multilayer Ceramic Capacitors MLCC - SMD/SMT 25volts 18 pF 0.2 C0G</v>
      </c>
      <c r="D1061" s="39" t="str">
        <f t="shared" si="16"/>
        <v>C4649-2</v>
      </c>
      <c r="E1061" s="21" t="s">
        <v>320</v>
      </c>
    </row>
    <row r="1062" spans="1:5" x14ac:dyDescent="0.3">
      <c r="A1062" s="21" t="s">
        <v>1349</v>
      </c>
      <c r="B1062" s="21">
        <v>1</v>
      </c>
      <c r="C1062" s="39" t="str">
        <f>VLOOKUP(A1062,'COMP-VS-BOM'!$A$2:$C$1625,3,0)</f>
        <v>Multilayer Ceramic Capacitors MLCC - SMD/SMT 25volts 18 pF 0.2 C0G</v>
      </c>
      <c r="D1062" s="39" t="str">
        <f t="shared" si="16"/>
        <v>C4650-1</v>
      </c>
      <c r="E1062" s="21" t="s">
        <v>678</v>
      </c>
    </row>
    <row r="1063" spans="1:5" x14ac:dyDescent="0.3">
      <c r="A1063" s="21" t="s">
        <v>1349</v>
      </c>
      <c r="B1063" s="21">
        <v>2</v>
      </c>
      <c r="C1063" s="39" t="str">
        <f>VLOOKUP(A1063,'COMP-VS-BOM'!$A$2:$C$1625,3,0)</f>
        <v>Multilayer Ceramic Capacitors MLCC - SMD/SMT 25volts 18 pF 0.2 C0G</v>
      </c>
      <c r="D1063" s="39" t="str">
        <f t="shared" si="16"/>
        <v>C4650-2</v>
      </c>
      <c r="E1063" s="21" t="s">
        <v>320</v>
      </c>
    </row>
    <row r="1064" spans="1:5" x14ac:dyDescent="0.3">
      <c r="A1064" s="21" t="s">
        <v>1350</v>
      </c>
      <c r="B1064" s="21">
        <v>1</v>
      </c>
      <c r="C1064" s="39" t="str">
        <f>VLOOKUP(A1064,'COMP-VS-BOM'!$A$2:$C$1625,3,0)</f>
        <v>CAP CER 0.1UF 25V X7R 0402</v>
      </c>
      <c r="D1064" s="39" t="str">
        <f t="shared" si="16"/>
        <v>C4651-1</v>
      </c>
      <c r="E1064" s="21" t="s">
        <v>1351</v>
      </c>
    </row>
    <row r="1065" spans="1:5" x14ac:dyDescent="0.3">
      <c r="A1065" s="21" t="s">
        <v>1350</v>
      </c>
      <c r="B1065" s="21">
        <v>2</v>
      </c>
      <c r="C1065" s="39" t="str">
        <f>VLOOKUP(A1065,'COMP-VS-BOM'!$A$2:$C$1625,3,0)</f>
        <v>CAP CER 0.1UF 25V X7R 0402</v>
      </c>
      <c r="D1065" s="39" t="str">
        <f t="shared" si="16"/>
        <v>C4651-2</v>
      </c>
      <c r="E1065" s="21" t="s">
        <v>320</v>
      </c>
    </row>
    <row r="1066" spans="1:5" x14ac:dyDescent="0.3">
      <c r="A1066" s="21" t="s">
        <v>1352</v>
      </c>
      <c r="B1066" s="21">
        <v>1</v>
      </c>
      <c r="C1066" s="39" t="str">
        <f>VLOOKUP(A1066,'COMP-VS-BOM'!$A$2:$C$1625,3,0)</f>
        <v>CAP CER 10PF 16V NP0 0402</v>
      </c>
      <c r="D1066" s="39" t="str">
        <f t="shared" si="16"/>
        <v>C4652-1</v>
      </c>
      <c r="E1066" s="21" t="s">
        <v>1351</v>
      </c>
    </row>
    <row r="1067" spans="1:5" x14ac:dyDescent="0.3">
      <c r="A1067" s="21" t="s">
        <v>1352</v>
      </c>
      <c r="B1067" s="21">
        <v>2</v>
      </c>
      <c r="C1067" s="39" t="str">
        <f>VLOOKUP(A1067,'COMP-VS-BOM'!$A$2:$C$1625,3,0)</f>
        <v>CAP CER 10PF 16V NP0 0402</v>
      </c>
      <c r="D1067" s="39" t="str">
        <f t="shared" si="16"/>
        <v>C4652-2</v>
      </c>
      <c r="E1067" s="21" t="s">
        <v>320</v>
      </c>
    </row>
    <row r="1068" spans="1:5" x14ac:dyDescent="0.3">
      <c r="A1068" s="21" t="s">
        <v>1353</v>
      </c>
      <c r="B1068" s="21">
        <v>1</v>
      </c>
      <c r="C1068" s="39" t="str">
        <f>VLOOKUP(A1068,'COMP-VS-BOM'!$A$2:$C$1625,3,0)</f>
        <v>CAP CER 10PF 16V NP0 0402</v>
      </c>
      <c r="D1068" s="39" t="str">
        <f t="shared" si="16"/>
        <v>C4653-1</v>
      </c>
      <c r="E1068" s="21" t="s">
        <v>1132</v>
      </c>
    </row>
    <row r="1069" spans="1:5" x14ac:dyDescent="0.3">
      <c r="A1069" s="21" t="s">
        <v>1353</v>
      </c>
      <c r="B1069" s="21">
        <v>2</v>
      </c>
      <c r="C1069" s="39" t="str">
        <f>VLOOKUP(A1069,'COMP-VS-BOM'!$A$2:$C$1625,3,0)</f>
        <v>CAP CER 10PF 16V NP0 0402</v>
      </c>
      <c r="D1069" s="39" t="str">
        <f t="shared" si="16"/>
        <v>C4653-2</v>
      </c>
      <c r="E1069" s="21" t="s">
        <v>320</v>
      </c>
    </row>
    <row r="1070" spans="1:5" x14ac:dyDescent="0.3">
      <c r="A1070" s="21" t="s">
        <v>1354</v>
      </c>
      <c r="B1070" s="21">
        <v>1</v>
      </c>
      <c r="C1070" s="39" t="str">
        <f>VLOOKUP(A1070,'COMP-VS-BOM'!$A$2:$C$1625,3,0)</f>
        <v>Multilayer Ceramic Capacitors MLCC - SMD/SMT 25volts 18 pF 0.2 C0G</v>
      </c>
      <c r="D1070" s="39" t="str">
        <f t="shared" si="16"/>
        <v>C4654-1</v>
      </c>
      <c r="E1070" s="21" t="s">
        <v>835</v>
      </c>
    </row>
    <row r="1071" spans="1:5" x14ac:dyDescent="0.3">
      <c r="A1071" s="21" t="s">
        <v>1354</v>
      </c>
      <c r="B1071" s="21">
        <v>2</v>
      </c>
      <c r="C1071" s="39" t="str">
        <f>VLOOKUP(A1071,'COMP-VS-BOM'!$A$2:$C$1625,3,0)</f>
        <v>Multilayer Ceramic Capacitors MLCC - SMD/SMT 25volts 18 pF 0.2 C0G</v>
      </c>
      <c r="D1071" s="39" t="str">
        <f t="shared" si="16"/>
        <v>C4654-2</v>
      </c>
      <c r="E1071" s="21" t="s">
        <v>320</v>
      </c>
    </row>
    <row r="1072" spans="1:5" x14ac:dyDescent="0.3">
      <c r="A1072" s="21" t="s">
        <v>1355</v>
      </c>
      <c r="B1072" s="21">
        <v>1</v>
      </c>
      <c r="C1072" s="39" t="str">
        <f>VLOOKUP(A1072,'COMP-VS-BOM'!$A$2:$C$1625,3,0)</f>
        <v>Multilayer Ceramic Capacitors MLCC - SMD/SMT 25volts 18 pF 0.2 C0G</v>
      </c>
      <c r="D1072" s="39" t="str">
        <f t="shared" si="16"/>
        <v>C4655-1</v>
      </c>
      <c r="E1072" s="21" t="s">
        <v>1125</v>
      </c>
    </row>
    <row r="1073" spans="1:5" x14ac:dyDescent="0.3">
      <c r="A1073" s="21" t="s">
        <v>1355</v>
      </c>
      <c r="B1073" s="21">
        <v>2</v>
      </c>
      <c r="C1073" s="39" t="str">
        <f>VLOOKUP(A1073,'COMP-VS-BOM'!$A$2:$C$1625,3,0)</f>
        <v>Multilayer Ceramic Capacitors MLCC - SMD/SMT 25volts 18 pF 0.2 C0G</v>
      </c>
      <c r="D1073" s="39" t="str">
        <f t="shared" si="16"/>
        <v>C4655-2</v>
      </c>
      <c r="E1073" s="21" t="s">
        <v>320</v>
      </c>
    </row>
    <row r="1074" spans="1:5" x14ac:dyDescent="0.3">
      <c r="A1074" s="21" t="s">
        <v>1356</v>
      </c>
      <c r="B1074" s="21">
        <v>1</v>
      </c>
      <c r="C1074" s="39" t="str">
        <f>VLOOKUP(A1074,'COMP-VS-BOM'!$A$2:$C$1625,3,0)</f>
        <v>Multilayer Ceramic Capacitors MLCC - SMD/SMT 25volts 18 pF 0.2 C0G</v>
      </c>
      <c r="D1074" s="39" t="str">
        <f t="shared" si="16"/>
        <v>C4656-1</v>
      </c>
      <c r="E1074" s="21" t="s">
        <v>842</v>
      </c>
    </row>
    <row r="1075" spans="1:5" x14ac:dyDescent="0.3">
      <c r="A1075" s="21" t="s">
        <v>1356</v>
      </c>
      <c r="B1075" s="21">
        <v>2</v>
      </c>
      <c r="C1075" s="39" t="str">
        <f>VLOOKUP(A1075,'COMP-VS-BOM'!$A$2:$C$1625,3,0)</f>
        <v>Multilayer Ceramic Capacitors MLCC - SMD/SMT 25volts 18 pF 0.2 C0G</v>
      </c>
      <c r="D1075" s="39" t="str">
        <f t="shared" si="16"/>
        <v>C4656-2</v>
      </c>
      <c r="E1075" s="21" t="s">
        <v>320</v>
      </c>
    </row>
    <row r="1076" spans="1:5" x14ac:dyDescent="0.3">
      <c r="A1076" s="21" t="s">
        <v>1357</v>
      </c>
      <c r="B1076" s="21">
        <v>1</v>
      </c>
      <c r="C1076" s="39" t="str">
        <f>VLOOKUP(A1076,'COMP-VS-BOM'!$A$2:$C$1625,3,0)</f>
        <v>Multilayer Ceramic Capacitors MLCC - SMD/SMT 25volts 18 pF 0.2 C0G</v>
      </c>
      <c r="D1076" s="39" t="str">
        <f t="shared" si="16"/>
        <v>C4657-1</v>
      </c>
      <c r="E1076" s="21" t="s">
        <v>846</v>
      </c>
    </row>
    <row r="1077" spans="1:5" x14ac:dyDescent="0.3">
      <c r="A1077" s="21" t="s">
        <v>1357</v>
      </c>
      <c r="B1077" s="21">
        <v>2</v>
      </c>
      <c r="C1077" s="39" t="str">
        <f>VLOOKUP(A1077,'COMP-VS-BOM'!$A$2:$C$1625,3,0)</f>
        <v>Multilayer Ceramic Capacitors MLCC - SMD/SMT 25volts 18 pF 0.2 C0G</v>
      </c>
      <c r="D1077" s="39" t="str">
        <f t="shared" si="16"/>
        <v>C4657-2</v>
      </c>
      <c r="E1077" s="21" t="s">
        <v>320</v>
      </c>
    </row>
    <row r="1078" spans="1:5" x14ac:dyDescent="0.3">
      <c r="A1078" s="21" t="s">
        <v>1358</v>
      </c>
      <c r="B1078" s="21">
        <v>1</v>
      </c>
      <c r="C1078" s="39" t="str">
        <f>VLOOKUP(A1078,'COMP-VS-BOM'!$A$2:$C$1625,3,0)</f>
        <v>Multilayer Ceramic Capacitors MLCC - SMD/SMT 25volts 18 pF 0.2 C0G</v>
      </c>
      <c r="D1078" s="39" t="str">
        <f t="shared" si="16"/>
        <v>C4658-1</v>
      </c>
      <c r="E1078" s="21" t="s">
        <v>852</v>
      </c>
    </row>
    <row r="1079" spans="1:5" x14ac:dyDescent="0.3">
      <c r="A1079" s="21" t="s">
        <v>1358</v>
      </c>
      <c r="B1079" s="21">
        <v>2</v>
      </c>
      <c r="C1079" s="39" t="str">
        <f>VLOOKUP(A1079,'COMP-VS-BOM'!$A$2:$C$1625,3,0)</f>
        <v>Multilayer Ceramic Capacitors MLCC - SMD/SMT 25volts 18 pF 0.2 C0G</v>
      </c>
      <c r="D1079" s="39" t="str">
        <f t="shared" si="16"/>
        <v>C4658-2</v>
      </c>
      <c r="E1079" s="21" t="s">
        <v>320</v>
      </c>
    </row>
    <row r="1080" spans="1:5" x14ac:dyDescent="0.3">
      <c r="A1080" s="21" t="s">
        <v>1359</v>
      </c>
      <c r="B1080" s="21">
        <v>1</v>
      </c>
      <c r="C1080" s="39" t="str">
        <f>VLOOKUP(A1080,'COMP-VS-BOM'!$A$2:$C$1625,3,0)</f>
        <v>Multilayer Ceramic Capacitors MLCC - SMD/SMT 25volts 18 pF 0.2 C0G</v>
      </c>
      <c r="D1080" s="39" t="str">
        <f t="shared" si="16"/>
        <v>C4659-1</v>
      </c>
      <c r="E1080" s="21" t="s">
        <v>856</v>
      </c>
    </row>
    <row r="1081" spans="1:5" x14ac:dyDescent="0.3">
      <c r="A1081" s="21" t="s">
        <v>1359</v>
      </c>
      <c r="B1081" s="21">
        <v>2</v>
      </c>
      <c r="C1081" s="39" t="str">
        <f>VLOOKUP(A1081,'COMP-VS-BOM'!$A$2:$C$1625,3,0)</f>
        <v>Multilayer Ceramic Capacitors MLCC - SMD/SMT 25volts 18 pF 0.2 C0G</v>
      </c>
      <c r="D1081" s="39" t="str">
        <f t="shared" si="16"/>
        <v>C4659-2</v>
      </c>
      <c r="E1081" s="21" t="s">
        <v>320</v>
      </c>
    </row>
    <row r="1082" spans="1:5" x14ac:dyDescent="0.3">
      <c r="A1082" s="21" t="s">
        <v>1360</v>
      </c>
      <c r="B1082" s="21">
        <v>1</v>
      </c>
      <c r="C1082" s="39" t="str">
        <f>VLOOKUP(A1082,'COMP-VS-BOM'!$A$2:$C$1625,3,0)</f>
        <v>Multilayer Ceramic Capacitors MLCC - SMD/SMT 25volts 18 pF 0.2 C0G</v>
      </c>
      <c r="D1082" s="39" t="str">
        <f t="shared" si="16"/>
        <v>C4660-1</v>
      </c>
      <c r="E1082" s="21" t="s">
        <v>1103</v>
      </c>
    </row>
    <row r="1083" spans="1:5" x14ac:dyDescent="0.3">
      <c r="A1083" s="21" t="s">
        <v>1360</v>
      </c>
      <c r="B1083" s="21">
        <v>2</v>
      </c>
      <c r="C1083" s="39" t="str">
        <f>VLOOKUP(A1083,'COMP-VS-BOM'!$A$2:$C$1625,3,0)</f>
        <v>Multilayer Ceramic Capacitors MLCC - SMD/SMT 25volts 18 pF 0.2 C0G</v>
      </c>
      <c r="D1083" s="39" t="str">
        <f t="shared" si="16"/>
        <v>C4660-2</v>
      </c>
      <c r="E1083" s="21" t="s">
        <v>320</v>
      </c>
    </row>
    <row r="1084" spans="1:5" x14ac:dyDescent="0.3">
      <c r="A1084" s="21" t="s">
        <v>1361</v>
      </c>
      <c r="B1084" s="21">
        <v>1</v>
      </c>
      <c r="C1084" s="39" t="str">
        <f>VLOOKUP(A1084,'COMP-VS-BOM'!$A$2:$C$1625,3,0)</f>
        <v>Multilayer Ceramic Capacitors MLCC - SMD/SMT 25volts 18 pF 0.2 C0G</v>
      </c>
      <c r="D1084" s="39" t="str">
        <f t="shared" si="16"/>
        <v>C4661-1</v>
      </c>
      <c r="E1084" s="21" t="s">
        <v>727</v>
      </c>
    </row>
    <row r="1085" spans="1:5" x14ac:dyDescent="0.3">
      <c r="A1085" s="21" t="s">
        <v>1361</v>
      </c>
      <c r="B1085" s="21">
        <v>2</v>
      </c>
      <c r="C1085" s="39" t="str">
        <f>VLOOKUP(A1085,'COMP-VS-BOM'!$A$2:$C$1625,3,0)</f>
        <v>Multilayer Ceramic Capacitors MLCC - SMD/SMT 25volts 18 pF 0.2 C0G</v>
      </c>
      <c r="D1085" s="39" t="str">
        <f t="shared" si="16"/>
        <v>C4661-2</v>
      </c>
      <c r="E1085" s="21" t="s">
        <v>320</v>
      </c>
    </row>
    <row r="1086" spans="1:5" x14ac:dyDescent="0.3">
      <c r="A1086" s="21" t="s">
        <v>1362</v>
      </c>
      <c r="B1086" s="21">
        <v>1</v>
      </c>
      <c r="C1086" s="39" t="str">
        <f>VLOOKUP(A1086,'COMP-VS-BOM'!$A$2:$C$1625,3,0)</f>
        <v>CAP CER 0.1UF 25V 10% X7R 0402</v>
      </c>
      <c r="D1086" s="39" t="str">
        <f t="shared" si="16"/>
        <v>C4662-1</v>
      </c>
      <c r="E1086" s="21" t="s">
        <v>511</v>
      </c>
    </row>
    <row r="1087" spans="1:5" x14ac:dyDescent="0.3">
      <c r="A1087" s="21" t="s">
        <v>1362</v>
      </c>
      <c r="B1087" s="21">
        <v>2</v>
      </c>
      <c r="C1087" s="39" t="str">
        <f>VLOOKUP(A1087,'COMP-VS-BOM'!$A$2:$C$1625,3,0)</f>
        <v>CAP CER 0.1UF 25V 10% X7R 0402</v>
      </c>
      <c r="D1087" s="39" t="str">
        <f t="shared" si="16"/>
        <v>C4662-2</v>
      </c>
      <c r="E1087" s="21" t="s">
        <v>320</v>
      </c>
    </row>
    <row r="1088" spans="1:5" x14ac:dyDescent="0.3">
      <c r="A1088" s="21" t="s">
        <v>1363</v>
      </c>
      <c r="B1088" s="21">
        <v>1</v>
      </c>
      <c r="C1088" s="39" t="str">
        <f>VLOOKUP(A1088,'COMP-VS-BOM'!$A$2:$C$1625,3,0)</f>
        <v>CAP CER 0.1UF 25V X7R 0402</v>
      </c>
      <c r="D1088" s="39" t="str">
        <f t="shared" si="16"/>
        <v>C4663-1</v>
      </c>
      <c r="E1088" s="21" t="s">
        <v>1364</v>
      </c>
    </row>
    <row r="1089" spans="1:5" x14ac:dyDescent="0.3">
      <c r="A1089" s="21" t="s">
        <v>1363</v>
      </c>
      <c r="B1089" s="21">
        <v>2</v>
      </c>
      <c r="C1089" s="39" t="str">
        <f>VLOOKUP(A1089,'COMP-VS-BOM'!$A$2:$C$1625,3,0)</f>
        <v>CAP CER 0.1UF 25V X7R 0402</v>
      </c>
      <c r="D1089" s="39" t="str">
        <f t="shared" si="16"/>
        <v>C4663-2</v>
      </c>
      <c r="E1089" s="21" t="s">
        <v>320</v>
      </c>
    </row>
    <row r="1090" spans="1:5" x14ac:dyDescent="0.3">
      <c r="A1090" s="21" t="s">
        <v>1365</v>
      </c>
      <c r="B1090" s="21">
        <v>1</v>
      </c>
      <c r="C1090" s="39" t="str">
        <f>VLOOKUP(A1090,'COMP-VS-BOM'!$A$2:$C$1625,3,0)</f>
        <v>CAP CER 0.1UF 25V X7R 0402</v>
      </c>
      <c r="D1090" s="39" t="str">
        <f t="shared" si="16"/>
        <v>C4664-1</v>
      </c>
      <c r="E1090" s="21" t="s">
        <v>1366</v>
      </c>
    </row>
    <row r="1091" spans="1:5" x14ac:dyDescent="0.3">
      <c r="A1091" s="21" t="s">
        <v>1365</v>
      </c>
      <c r="B1091" s="21">
        <v>2</v>
      </c>
      <c r="C1091" s="39" t="str">
        <f>VLOOKUP(A1091,'COMP-VS-BOM'!$A$2:$C$1625,3,0)</f>
        <v>CAP CER 0.1UF 25V X7R 0402</v>
      </c>
      <c r="D1091" s="39" t="str">
        <f t="shared" si="16"/>
        <v>C4664-2</v>
      </c>
      <c r="E1091" s="21" t="s">
        <v>320</v>
      </c>
    </row>
    <row r="1092" spans="1:5" x14ac:dyDescent="0.3">
      <c r="A1092" s="21" t="s">
        <v>1367</v>
      </c>
      <c r="B1092" s="21">
        <v>1</v>
      </c>
      <c r="C1092" s="39" t="str">
        <f>VLOOKUP(A1092,'COMP-VS-BOM'!$A$2:$C$1625,3,0)</f>
        <v>Multilayer Ceramic Capacitors MLCC - SMD/SMT 25volts 18 pF 0.2 C0G</v>
      </c>
      <c r="D1092" s="39" t="str">
        <f t="shared" ref="D1092:D1155" si="17">CONCATENATE(A1092,"-",B1092)</f>
        <v>C4665-1</v>
      </c>
      <c r="E1092" s="21" t="s">
        <v>1139</v>
      </c>
    </row>
    <row r="1093" spans="1:5" x14ac:dyDescent="0.3">
      <c r="A1093" s="21" t="s">
        <v>1367</v>
      </c>
      <c r="B1093" s="21">
        <v>2</v>
      </c>
      <c r="C1093" s="39" t="str">
        <f>VLOOKUP(A1093,'COMP-VS-BOM'!$A$2:$C$1625,3,0)</f>
        <v>Multilayer Ceramic Capacitors MLCC - SMD/SMT 25volts 18 pF 0.2 C0G</v>
      </c>
      <c r="D1093" s="39" t="str">
        <f t="shared" si="17"/>
        <v>C4665-2</v>
      </c>
      <c r="E1093" s="21" t="s">
        <v>320</v>
      </c>
    </row>
    <row r="1094" spans="1:5" x14ac:dyDescent="0.3">
      <c r="A1094" s="21" t="s">
        <v>1368</v>
      </c>
      <c r="B1094" s="21">
        <v>1</v>
      </c>
      <c r="C1094" s="39" t="str">
        <f>VLOOKUP(A1094,'COMP-VS-BOM'!$A$2:$C$1625,3,0)</f>
        <v>Multilayer Ceramic Capacitors MLCC - SMD/SMT 25volts 18 pF 0.2 C0G</v>
      </c>
      <c r="D1094" s="39" t="str">
        <f t="shared" si="17"/>
        <v>C4666-1</v>
      </c>
      <c r="E1094" s="21" t="s">
        <v>1143</v>
      </c>
    </row>
    <row r="1095" spans="1:5" x14ac:dyDescent="0.3">
      <c r="A1095" s="21" t="s">
        <v>1368</v>
      </c>
      <c r="B1095" s="21">
        <v>2</v>
      </c>
      <c r="C1095" s="39" t="str">
        <f>VLOOKUP(A1095,'COMP-VS-BOM'!$A$2:$C$1625,3,0)</f>
        <v>Multilayer Ceramic Capacitors MLCC - SMD/SMT 25volts 18 pF 0.2 C0G</v>
      </c>
      <c r="D1095" s="39" t="str">
        <f t="shared" si="17"/>
        <v>C4666-2</v>
      </c>
      <c r="E1095" s="21" t="s">
        <v>320</v>
      </c>
    </row>
    <row r="1096" spans="1:5" x14ac:dyDescent="0.3">
      <c r="A1096" s="21" t="s">
        <v>1369</v>
      </c>
      <c r="B1096" s="21">
        <v>1</v>
      </c>
      <c r="C1096" s="39" t="str">
        <f>VLOOKUP(A1096,'COMP-VS-BOM'!$A$2:$C$1625,3,0)</f>
        <v>Multilayer Ceramic Capacitors MLCC - SMD/SMT 25volts 18 pF 0.2 C0G</v>
      </c>
      <c r="D1096" s="39" t="str">
        <f t="shared" si="17"/>
        <v>C4667-1</v>
      </c>
      <c r="E1096" s="21" t="s">
        <v>1199</v>
      </c>
    </row>
    <row r="1097" spans="1:5" x14ac:dyDescent="0.3">
      <c r="A1097" s="21" t="s">
        <v>1369</v>
      </c>
      <c r="B1097" s="21">
        <v>2</v>
      </c>
      <c r="C1097" s="39" t="str">
        <f>VLOOKUP(A1097,'COMP-VS-BOM'!$A$2:$C$1625,3,0)</f>
        <v>Multilayer Ceramic Capacitors MLCC - SMD/SMT 25volts 18 pF 0.2 C0G</v>
      </c>
      <c r="D1097" s="39" t="str">
        <f t="shared" si="17"/>
        <v>C4667-2</v>
      </c>
      <c r="E1097" s="21" t="s">
        <v>320</v>
      </c>
    </row>
    <row r="1098" spans="1:5" x14ac:dyDescent="0.3">
      <c r="A1098" s="21" t="s">
        <v>1370</v>
      </c>
      <c r="B1098" s="21">
        <v>1</v>
      </c>
      <c r="C1098" s="39" t="str">
        <f>VLOOKUP(A1098,'COMP-VS-BOM'!$A$2:$C$1625,3,0)</f>
        <v>Multilayer Ceramic Capacitors MLCC - SMD/SMT 25volts 18 pF 0.2 C0G</v>
      </c>
      <c r="D1098" s="39" t="str">
        <f t="shared" si="17"/>
        <v>C4668-1</v>
      </c>
      <c r="E1098" s="21" t="s">
        <v>741</v>
      </c>
    </row>
    <row r="1099" spans="1:5" x14ac:dyDescent="0.3">
      <c r="A1099" s="21" t="s">
        <v>1370</v>
      </c>
      <c r="B1099" s="21">
        <v>2</v>
      </c>
      <c r="C1099" s="39" t="str">
        <f>VLOOKUP(A1099,'COMP-VS-BOM'!$A$2:$C$1625,3,0)</f>
        <v>Multilayer Ceramic Capacitors MLCC - SMD/SMT 25volts 18 pF 0.2 C0G</v>
      </c>
      <c r="D1099" s="39" t="str">
        <f t="shared" si="17"/>
        <v>C4668-2</v>
      </c>
      <c r="E1099" s="21" t="s">
        <v>320</v>
      </c>
    </row>
    <row r="1100" spans="1:5" x14ac:dyDescent="0.3">
      <c r="A1100" s="21" t="s">
        <v>1371</v>
      </c>
      <c r="B1100" s="21">
        <v>1</v>
      </c>
      <c r="C1100" s="39" t="str">
        <f>VLOOKUP(A1100,'COMP-VS-BOM'!$A$2:$C$1625,3,0)</f>
        <v>CAP CER 0.1UF 25V X7R 0402</v>
      </c>
      <c r="D1100" s="39" t="str">
        <f t="shared" si="17"/>
        <v>C4669-1</v>
      </c>
      <c r="E1100" s="21" t="s">
        <v>1372</v>
      </c>
    </row>
    <row r="1101" spans="1:5" x14ac:dyDescent="0.3">
      <c r="A1101" s="21" t="s">
        <v>1371</v>
      </c>
      <c r="B1101" s="21">
        <v>2</v>
      </c>
      <c r="C1101" s="39" t="str">
        <f>VLOOKUP(A1101,'COMP-VS-BOM'!$A$2:$C$1625,3,0)</f>
        <v>CAP CER 0.1UF 25V X7R 0402</v>
      </c>
      <c r="D1101" s="39" t="str">
        <f t="shared" si="17"/>
        <v>C4669-2</v>
      </c>
      <c r="E1101" s="21" t="s">
        <v>320</v>
      </c>
    </row>
    <row r="1102" spans="1:5" x14ac:dyDescent="0.3">
      <c r="A1102" s="21" t="s">
        <v>1373</v>
      </c>
      <c r="B1102" s="21">
        <v>1</v>
      </c>
      <c r="C1102" s="39" t="str">
        <f>VLOOKUP(A1102,'COMP-VS-BOM'!$A$2:$C$1625,3,0)</f>
        <v>CAP CER 0.1UF 25V X7R 0402</v>
      </c>
      <c r="D1102" s="39" t="str">
        <f t="shared" si="17"/>
        <v>C4670-1</v>
      </c>
      <c r="E1102" s="21" t="s">
        <v>1374</v>
      </c>
    </row>
    <row r="1103" spans="1:5" x14ac:dyDescent="0.3">
      <c r="A1103" s="21" t="s">
        <v>1373</v>
      </c>
      <c r="B1103" s="21">
        <v>2</v>
      </c>
      <c r="C1103" s="39" t="str">
        <f>VLOOKUP(A1103,'COMP-VS-BOM'!$A$2:$C$1625,3,0)</f>
        <v>CAP CER 0.1UF 25V X7R 0402</v>
      </c>
      <c r="D1103" s="39" t="str">
        <f t="shared" si="17"/>
        <v>C4670-2</v>
      </c>
      <c r="E1103" s="21" t="s">
        <v>320</v>
      </c>
    </row>
    <row r="1104" spans="1:5" x14ac:dyDescent="0.3">
      <c r="A1104" s="21" t="s">
        <v>1375</v>
      </c>
      <c r="B1104" s="21">
        <v>1</v>
      </c>
      <c r="C1104" s="39" t="str">
        <f>VLOOKUP(A1104,'COMP-VS-BOM'!$A$2:$C$1625,3,0)</f>
        <v>1000pF ±10% 50V Ceramic Capacitor X7R 0402 (1005 Metric)</v>
      </c>
      <c r="D1104" s="39" t="str">
        <f t="shared" si="17"/>
        <v>C4671-1</v>
      </c>
      <c r="E1104" s="21" t="s">
        <v>1376</v>
      </c>
    </row>
    <row r="1105" spans="1:5" x14ac:dyDescent="0.3">
      <c r="A1105" s="21" t="s">
        <v>1375</v>
      </c>
      <c r="B1105" s="21">
        <v>2</v>
      </c>
      <c r="C1105" s="39" t="str">
        <f>VLOOKUP(A1105,'COMP-VS-BOM'!$A$2:$C$1625,3,0)</f>
        <v>1000pF ±10% 50V Ceramic Capacitor X7R 0402 (1005 Metric)</v>
      </c>
      <c r="D1105" s="39" t="str">
        <f t="shared" si="17"/>
        <v>C4671-2</v>
      </c>
      <c r="E1105" s="21" t="s">
        <v>1377</v>
      </c>
    </row>
    <row r="1106" spans="1:5" x14ac:dyDescent="0.3">
      <c r="A1106" s="21" t="s">
        <v>1378</v>
      </c>
      <c r="B1106" s="21">
        <v>1</v>
      </c>
      <c r="C1106" s="39" t="str">
        <f>VLOOKUP(A1106,'COMP-VS-BOM'!$A$2:$C$1625,3,0)</f>
        <v>1000pF ±10% 50V Ceramic Capacitor X7R 0402 (1005 Metric)</v>
      </c>
      <c r="D1106" s="39" t="str">
        <f t="shared" si="17"/>
        <v>C4672-1</v>
      </c>
      <c r="E1106" s="21" t="s">
        <v>1379</v>
      </c>
    </row>
    <row r="1107" spans="1:5" x14ac:dyDescent="0.3">
      <c r="A1107" s="21" t="s">
        <v>1378</v>
      </c>
      <c r="B1107" s="21">
        <v>2</v>
      </c>
      <c r="C1107" s="39" t="str">
        <f>VLOOKUP(A1107,'COMP-VS-BOM'!$A$2:$C$1625,3,0)</f>
        <v>1000pF ±10% 50V Ceramic Capacitor X7R 0402 (1005 Metric)</v>
      </c>
      <c r="D1107" s="39" t="str">
        <f t="shared" si="17"/>
        <v>C4672-2</v>
      </c>
      <c r="E1107" s="21" t="s">
        <v>1380</v>
      </c>
    </row>
    <row r="1108" spans="1:5" x14ac:dyDescent="0.3">
      <c r="A1108" s="21" t="s">
        <v>1381</v>
      </c>
      <c r="B1108" s="21">
        <v>1</v>
      </c>
      <c r="C1108" s="39" t="str">
        <f>VLOOKUP(A1108,'COMP-VS-BOM'!$A$2:$C$1625,3,0)</f>
        <v>1000pF ±10% 50V Ceramic Capacitor X7R 0402 (1005 Metric)</v>
      </c>
      <c r="D1108" s="39" t="str">
        <f t="shared" si="17"/>
        <v>C4673-1</v>
      </c>
      <c r="E1108" s="21" t="s">
        <v>323</v>
      </c>
    </row>
    <row r="1109" spans="1:5" x14ac:dyDescent="0.3">
      <c r="A1109" s="21" t="s">
        <v>1381</v>
      </c>
      <c r="B1109" s="21">
        <v>2</v>
      </c>
      <c r="C1109" s="39" t="str">
        <f>VLOOKUP(A1109,'COMP-VS-BOM'!$A$2:$C$1625,3,0)</f>
        <v>1000pF ±10% 50V Ceramic Capacitor X7R 0402 (1005 Metric)</v>
      </c>
      <c r="D1109" s="39" t="str">
        <f t="shared" si="17"/>
        <v>C4673-2</v>
      </c>
      <c r="E1109" s="21" t="s">
        <v>324</v>
      </c>
    </row>
    <row r="1110" spans="1:5" x14ac:dyDescent="0.3">
      <c r="A1110" s="21" t="s">
        <v>1382</v>
      </c>
      <c r="B1110" s="21">
        <v>1</v>
      </c>
      <c r="C1110" s="39" t="str">
        <f>VLOOKUP(A1110,'COMP-VS-BOM'!$A$2:$C$1625,3,0)</f>
        <v>1000pF ±10% 50V Ceramic Capacitor X7R 0402 (1005 Metric)</v>
      </c>
      <c r="D1110" s="39" t="str">
        <f t="shared" si="17"/>
        <v>C4674-1</v>
      </c>
      <c r="E1110" s="21" t="s">
        <v>325</v>
      </c>
    </row>
    <row r="1111" spans="1:5" x14ac:dyDescent="0.3">
      <c r="A1111" s="21" t="s">
        <v>1382</v>
      </c>
      <c r="B1111" s="21">
        <v>2</v>
      </c>
      <c r="C1111" s="39" t="str">
        <f>VLOOKUP(A1111,'COMP-VS-BOM'!$A$2:$C$1625,3,0)</f>
        <v>1000pF ±10% 50V Ceramic Capacitor X7R 0402 (1005 Metric)</v>
      </c>
      <c r="D1111" s="39" t="str">
        <f t="shared" si="17"/>
        <v>C4674-2</v>
      </c>
      <c r="E1111" s="21" t="s">
        <v>326</v>
      </c>
    </row>
    <row r="1112" spans="1:5" x14ac:dyDescent="0.3">
      <c r="A1112" s="21" t="s">
        <v>2684</v>
      </c>
      <c r="B1112" s="21">
        <v>1</v>
      </c>
      <c r="C1112" s="39" t="str">
        <f>VLOOKUP(A1112,'COMP-VS-BOM'!$A$2:$C$1625,3,0)</f>
        <v>CAP CER 10PF 16V NP0 0402</v>
      </c>
      <c r="D1112" s="39" t="str">
        <f t="shared" si="17"/>
        <v>C4677-1</v>
      </c>
      <c r="E1112" s="21" t="s">
        <v>2954</v>
      </c>
    </row>
    <row r="1113" spans="1:5" x14ac:dyDescent="0.3">
      <c r="A1113" s="21" t="s">
        <v>2684</v>
      </c>
      <c r="B1113" s="21">
        <v>2</v>
      </c>
      <c r="C1113" s="39" t="str">
        <f>VLOOKUP(A1113,'COMP-VS-BOM'!$A$2:$C$1625,3,0)</f>
        <v>CAP CER 10PF 16V NP0 0402</v>
      </c>
      <c r="D1113" s="39" t="str">
        <f t="shared" si="17"/>
        <v>C4677-2</v>
      </c>
      <c r="E1113" s="21" t="s">
        <v>2955</v>
      </c>
    </row>
    <row r="1114" spans="1:5" x14ac:dyDescent="0.3">
      <c r="A1114" s="21" t="s">
        <v>2685</v>
      </c>
      <c r="B1114" s="21">
        <v>1</v>
      </c>
      <c r="C1114" s="39" t="str">
        <f>VLOOKUP(A1114,'COMP-VS-BOM'!$A$2:$C$1625,3,0)</f>
        <v>CAP CER 10PF 16V NP0 0402</v>
      </c>
      <c r="D1114" s="39" t="str">
        <f t="shared" si="17"/>
        <v>C4678-1</v>
      </c>
      <c r="E1114" s="21" t="s">
        <v>3017</v>
      </c>
    </row>
    <row r="1115" spans="1:5" x14ac:dyDescent="0.3">
      <c r="A1115" s="21" t="s">
        <v>2685</v>
      </c>
      <c r="B1115" s="21">
        <v>2</v>
      </c>
      <c r="C1115" s="39" t="str">
        <f>VLOOKUP(A1115,'COMP-VS-BOM'!$A$2:$C$1625,3,0)</f>
        <v>CAP CER 10PF 16V NP0 0402</v>
      </c>
      <c r="D1115" s="39" t="str">
        <f t="shared" si="17"/>
        <v>C4678-2</v>
      </c>
      <c r="E1115" s="21" t="s">
        <v>2957</v>
      </c>
    </row>
    <row r="1116" spans="1:5" x14ac:dyDescent="0.3">
      <c r="A1116" s="21" t="s">
        <v>2970</v>
      </c>
      <c r="B1116" s="21">
        <v>1</v>
      </c>
      <c r="C1116" s="39" t="str">
        <f>VLOOKUP(A1116,'COMP-VS-BOM'!$A$2:$C$1625,3,0)</f>
        <v>CAP CER 10PF 16V NP0 0402</v>
      </c>
      <c r="D1116" s="39" t="str">
        <f t="shared" si="17"/>
        <v>C4679-1</v>
      </c>
      <c r="E1116" s="21" t="s">
        <v>2954</v>
      </c>
    </row>
    <row r="1117" spans="1:5" x14ac:dyDescent="0.3">
      <c r="A1117" s="21" t="s">
        <v>2970</v>
      </c>
      <c r="B1117" s="21">
        <v>2</v>
      </c>
      <c r="C1117" s="39" t="str">
        <f>VLOOKUP(A1117,'COMP-VS-BOM'!$A$2:$C$1625,3,0)</f>
        <v>CAP CER 10PF 16V NP0 0402</v>
      </c>
      <c r="D1117" s="39" t="str">
        <f t="shared" si="17"/>
        <v>C4679-2</v>
      </c>
      <c r="E1117" s="21" t="s">
        <v>3018</v>
      </c>
    </row>
    <row r="1118" spans="1:5" x14ac:dyDescent="0.3">
      <c r="A1118" s="21" t="s">
        <v>2971</v>
      </c>
      <c r="B1118" s="21">
        <v>1</v>
      </c>
      <c r="C1118" s="39" t="str">
        <f>VLOOKUP(A1118,'COMP-VS-BOM'!$A$2:$C$1625,3,0)</f>
        <v>CAP CER 10PF 16V NP0 0402</v>
      </c>
      <c r="D1118" s="39" t="str">
        <f t="shared" si="17"/>
        <v>C4680-1</v>
      </c>
      <c r="E1118" s="21" t="s">
        <v>3017</v>
      </c>
    </row>
    <row r="1119" spans="1:5" x14ac:dyDescent="0.3">
      <c r="A1119" s="21" t="s">
        <v>2971</v>
      </c>
      <c r="B1119" s="21">
        <v>2</v>
      </c>
      <c r="C1119" s="39" t="str">
        <f>VLOOKUP(A1119,'COMP-VS-BOM'!$A$2:$C$1625,3,0)</f>
        <v>CAP CER 10PF 16V NP0 0402</v>
      </c>
      <c r="D1119" s="39" t="str">
        <f t="shared" si="17"/>
        <v>C4680-2</v>
      </c>
      <c r="E1119" s="21" t="s">
        <v>3019</v>
      </c>
    </row>
    <row r="1120" spans="1:5" x14ac:dyDescent="0.3">
      <c r="A1120" s="21" t="s">
        <v>16</v>
      </c>
      <c r="B1120" s="21">
        <v>1</v>
      </c>
      <c r="C1120" s="39" t="str">
        <f>VLOOKUP(A1120,'COMP-VS-BOM'!$A$2:$C$1625,3,0)</f>
        <v>CAP CER 0.1UF 25V 10% X7R 0402</v>
      </c>
      <c r="D1120" s="39" t="str">
        <f t="shared" si="17"/>
        <v>C1P16-1</v>
      </c>
      <c r="E1120" s="21" t="s">
        <v>320</v>
      </c>
    </row>
    <row r="1121" spans="1:5" x14ac:dyDescent="0.3">
      <c r="A1121" s="21" t="s">
        <v>16</v>
      </c>
      <c r="B1121" s="21">
        <v>2</v>
      </c>
      <c r="C1121" s="39" t="str">
        <f>VLOOKUP(A1121,'COMP-VS-BOM'!$A$2:$C$1625,3,0)</f>
        <v>CAP CER 0.1UF 25V 10% X7R 0402</v>
      </c>
      <c r="D1121" s="39" t="str">
        <f t="shared" si="17"/>
        <v>C1P16-2</v>
      </c>
      <c r="E1121" s="21" t="s">
        <v>511</v>
      </c>
    </row>
    <row r="1122" spans="1:5" x14ac:dyDescent="0.3">
      <c r="A1122" s="21" t="s">
        <v>17</v>
      </c>
      <c r="B1122" s="21">
        <v>1</v>
      </c>
      <c r="C1122" s="39" t="str">
        <f>VLOOKUP(A1122,'COMP-VS-BOM'!$A$2:$C$1625,3,0)</f>
        <v>CAP CER 0.1UF 25V 10% X7R 0402</v>
      </c>
      <c r="D1122" s="39" t="str">
        <f t="shared" si="17"/>
        <v>C1P17-1</v>
      </c>
      <c r="E1122" s="21" t="s">
        <v>946</v>
      </c>
    </row>
    <row r="1123" spans="1:5" x14ac:dyDescent="0.3">
      <c r="A1123" s="21" t="s">
        <v>17</v>
      </c>
      <c r="B1123" s="21">
        <v>2</v>
      </c>
      <c r="C1123" s="39" t="str">
        <f>VLOOKUP(A1123,'COMP-VS-BOM'!$A$2:$C$1625,3,0)</f>
        <v>CAP CER 0.1UF 25V 10% X7R 0402</v>
      </c>
      <c r="D1123" s="39" t="str">
        <f t="shared" si="17"/>
        <v>C1P17-2</v>
      </c>
      <c r="E1123" s="21" t="s">
        <v>320</v>
      </c>
    </row>
    <row r="1124" spans="1:5" x14ac:dyDescent="0.3">
      <c r="A1124" s="21" t="s">
        <v>1383</v>
      </c>
      <c r="B1124" s="21">
        <v>1</v>
      </c>
      <c r="C1124" s="39" t="str">
        <f>VLOOKUP(A1124,'COMP-VS-BOM'!$A$2:$C$1625,3,0)</f>
        <v>CAP CER 0.1UF 25V 10% X7R 0402</v>
      </c>
      <c r="D1124" s="39" t="str">
        <f t="shared" si="17"/>
        <v>C1P20-1</v>
      </c>
      <c r="E1124" s="21" t="s">
        <v>946</v>
      </c>
    </row>
    <row r="1125" spans="1:5" x14ac:dyDescent="0.3">
      <c r="A1125" s="21" t="s">
        <v>1383</v>
      </c>
      <c r="B1125" s="21">
        <v>2</v>
      </c>
      <c r="C1125" s="39" t="str">
        <f>VLOOKUP(A1125,'COMP-VS-BOM'!$A$2:$C$1625,3,0)</f>
        <v>CAP CER 0.1UF 25V 10% X7R 0402</v>
      </c>
      <c r="D1125" s="39" t="str">
        <f t="shared" si="17"/>
        <v>C1P20-2</v>
      </c>
      <c r="E1125" s="21" t="s">
        <v>320</v>
      </c>
    </row>
    <row r="1126" spans="1:5" x14ac:dyDescent="0.3">
      <c r="A1126" s="21" t="s">
        <v>1384</v>
      </c>
      <c r="B1126" s="21">
        <v>1</v>
      </c>
      <c r="C1126" s="39" t="str">
        <f>VLOOKUP(A1126,'COMP-VS-BOM'!$A$2:$C$1625,3,0)</f>
        <v>CAP CER 0.1UF 25V 10% X7R 0402</v>
      </c>
      <c r="D1126" s="39" t="str">
        <f t="shared" si="17"/>
        <v>C1P21-1</v>
      </c>
      <c r="E1126" s="21" t="s">
        <v>320</v>
      </c>
    </row>
    <row r="1127" spans="1:5" x14ac:dyDescent="0.3">
      <c r="A1127" s="21" t="s">
        <v>1384</v>
      </c>
      <c r="B1127" s="21">
        <v>2</v>
      </c>
      <c r="C1127" s="39" t="str">
        <f>VLOOKUP(A1127,'COMP-VS-BOM'!$A$2:$C$1625,3,0)</f>
        <v>CAP CER 0.1UF 25V 10% X7R 0402</v>
      </c>
      <c r="D1127" s="39" t="str">
        <f t="shared" si="17"/>
        <v>C1P21-2</v>
      </c>
      <c r="E1127" s="21" t="s">
        <v>1026</v>
      </c>
    </row>
    <row r="1128" spans="1:5" x14ac:dyDescent="0.3">
      <c r="A1128" s="21" t="s">
        <v>10</v>
      </c>
      <c r="B1128" s="21">
        <v>1</v>
      </c>
      <c r="C1128" s="39" t="str">
        <f>VLOOKUP(A1128,'COMP-VS-BOM'!$A$2:$C$1625,3,0)</f>
        <v>SMP STRAIGHT JACK PCB</v>
      </c>
      <c r="D1128" s="39" t="str">
        <f t="shared" si="17"/>
        <v>CON1-1</v>
      </c>
      <c r="E1128" s="21" t="s">
        <v>1023</v>
      </c>
    </row>
    <row r="1129" spans="1:5" x14ac:dyDescent="0.3">
      <c r="A1129" s="21" t="s">
        <v>10</v>
      </c>
      <c r="B1129" s="21">
        <v>2</v>
      </c>
      <c r="C1129" s="39" t="str">
        <f>VLOOKUP(A1129,'COMP-VS-BOM'!$A$2:$C$1625,3,0)</f>
        <v>SMP STRAIGHT JACK PCB</v>
      </c>
      <c r="D1129" s="39" t="str">
        <f t="shared" si="17"/>
        <v>CON1-2</v>
      </c>
      <c r="E1129" s="21" t="s">
        <v>320</v>
      </c>
    </row>
    <row r="1130" spans="1:5" x14ac:dyDescent="0.3">
      <c r="A1130" s="21" t="s">
        <v>1385</v>
      </c>
      <c r="B1130" s="21">
        <v>1</v>
      </c>
      <c r="C1130" s="39" t="str">
        <f>VLOOKUP(A1130,'COMP-VS-BOM'!$A$2:$C$1625,3,0)</f>
        <v>SMP STRAIGHT JACK PCB</v>
      </c>
      <c r="D1130" s="39" t="str">
        <f t="shared" si="17"/>
        <v>CON2-1</v>
      </c>
      <c r="E1130" s="21" t="s">
        <v>1019</v>
      </c>
    </row>
    <row r="1131" spans="1:5" x14ac:dyDescent="0.3">
      <c r="A1131" s="21" t="s">
        <v>1385</v>
      </c>
      <c r="B1131" s="21">
        <v>2</v>
      </c>
      <c r="C1131" s="39" t="str">
        <f>VLOOKUP(A1131,'COMP-VS-BOM'!$A$2:$C$1625,3,0)</f>
        <v>SMP STRAIGHT JACK PCB</v>
      </c>
      <c r="D1131" s="39" t="str">
        <f t="shared" si="17"/>
        <v>CON2-2</v>
      </c>
      <c r="E1131" s="21" t="s">
        <v>320</v>
      </c>
    </row>
    <row r="1132" spans="1:5" x14ac:dyDescent="0.3">
      <c r="A1132" s="21" t="s">
        <v>1386</v>
      </c>
      <c r="B1132" s="21">
        <v>1</v>
      </c>
      <c r="C1132" s="39" t="str">
        <f>VLOOKUP(A1132,'COMP-VS-BOM'!$A$2:$C$1625,3,0)</f>
        <v>SMP STRAIGHT JACK PCB</v>
      </c>
      <c r="D1132" s="39" t="str">
        <f t="shared" si="17"/>
        <v>CON3-1</v>
      </c>
      <c r="E1132" s="21" t="s">
        <v>837</v>
      </c>
    </row>
    <row r="1133" spans="1:5" x14ac:dyDescent="0.3">
      <c r="A1133" s="21" t="s">
        <v>1386</v>
      </c>
      <c r="B1133" s="21">
        <v>2</v>
      </c>
      <c r="C1133" s="39" t="str">
        <f>VLOOKUP(A1133,'COMP-VS-BOM'!$A$2:$C$1625,3,0)</f>
        <v>SMP STRAIGHT JACK PCB</v>
      </c>
      <c r="D1133" s="39" t="str">
        <f t="shared" si="17"/>
        <v>CON3-2</v>
      </c>
      <c r="E1133" s="21" t="s">
        <v>320</v>
      </c>
    </row>
    <row r="1134" spans="1:5" x14ac:dyDescent="0.3">
      <c r="A1134" s="21" t="s">
        <v>1387</v>
      </c>
      <c r="B1134" s="21">
        <v>1</v>
      </c>
      <c r="C1134" s="39" t="str">
        <f>VLOOKUP(A1134,'COMP-VS-BOM'!$A$2:$C$1625,3,0)</f>
        <v>SMP STRAIGHT JACK PCB</v>
      </c>
      <c r="D1134" s="39" t="str">
        <f t="shared" si="17"/>
        <v>CON4-1</v>
      </c>
      <c r="E1134" s="21" t="s">
        <v>1196</v>
      </c>
    </row>
    <row r="1135" spans="1:5" x14ac:dyDescent="0.3">
      <c r="A1135" s="21" t="s">
        <v>1387</v>
      </c>
      <c r="B1135" s="21">
        <v>2</v>
      </c>
      <c r="C1135" s="39" t="str">
        <f>VLOOKUP(A1135,'COMP-VS-BOM'!$A$2:$C$1625,3,0)</f>
        <v>SMP STRAIGHT JACK PCB</v>
      </c>
      <c r="D1135" s="39" t="str">
        <f t="shared" si="17"/>
        <v>CON4-2</v>
      </c>
      <c r="E1135" s="21" t="s">
        <v>320</v>
      </c>
    </row>
    <row r="1136" spans="1:5" x14ac:dyDescent="0.3">
      <c r="A1136" s="21" t="s">
        <v>404</v>
      </c>
      <c r="B1136" s="21">
        <v>1</v>
      </c>
      <c r="C1136" s="39" t="str">
        <f>VLOOKUP(A1136,'COMP-VS-BOM'!$A$2:$C$1625,3,0)</f>
        <v>DIODE SCHOTTKY 30V 5A SMC</v>
      </c>
      <c r="D1136" s="39" t="str">
        <f t="shared" si="17"/>
        <v>D5-1</v>
      </c>
      <c r="E1136" s="21" t="s">
        <v>1388</v>
      </c>
    </row>
    <row r="1137" spans="1:5" x14ac:dyDescent="0.3">
      <c r="A1137" s="21" t="s">
        <v>404</v>
      </c>
      <c r="B1137" s="21">
        <v>2</v>
      </c>
      <c r="C1137" s="39" t="str">
        <f>VLOOKUP(A1137,'COMP-VS-BOM'!$A$2:$C$1625,3,0)</f>
        <v>DIODE SCHOTTKY 30V 5A SMC</v>
      </c>
      <c r="D1137" s="39" t="str">
        <f t="shared" si="17"/>
        <v>D5-2</v>
      </c>
      <c r="E1137" s="21" t="s">
        <v>330</v>
      </c>
    </row>
    <row r="1138" spans="1:5" x14ac:dyDescent="0.3">
      <c r="A1138" s="21" t="s">
        <v>69</v>
      </c>
      <c r="B1138" s="21">
        <v>1</v>
      </c>
      <c r="C1138" s="39" t="str">
        <f>VLOOKUP(A1138,'COMP-VS-BOM'!$A$2:$C$1625,3,0)</f>
        <v>TVS DIODE 16VWM 26VC SMD</v>
      </c>
      <c r="D1138" s="39" t="str">
        <f t="shared" si="17"/>
        <v>D10-1</v>
      </c>
      <c r="E1138" s="21" t="s">
        <v>1388</v>
      </c>
    </row>
    <row r="1139" spans="1:5" x14ac:dyDescent="0.3">
      <c r="A1139" s="21" t="s">
        <v>69</v>
      </c>
      <c r="B1139" s="21">
        <v>2</v>
      </c>
      <c r="C1139" s="39" t="str">
        <f>VLOOKUP(A1139,'COMP-VS-BOM'!$A$2:$C$1625,3,0)</f>
        <v>TVS DIODE 16VWM 26VC SMD</v>
      </c>
      <c r="D1139" s="39" t="str">
        <f t="shared" si="17"/>
        <v>D10-2</v>
      </c>
      <c r="E1139" s="21" t="s">
        <v>320</v>
      </c>
    </row>
    <row r="1140" spans="1:5" x14ac:dyDescent="0.3">
      <c r="A1140" s="21" t="s">
        <v>72</v>
      </c>
      <c r="B1140" s="21" t="s">
        <v>369</v>
      </c>
      <c r="C1140" s="39" t="str">
        <f>VLOOKUP(A1140,'COMP-VS-BOM'!$A$2:$C$1625,3,0)</f>
        <v>LED GREEN CLEAR 0603 SMD</v>
      </c>
      <c r="D1140" s="39" t="str">
        <f t="shared" si="17"/>
        <v>D26-A</v>
      </c>
      <c r="E1140" s="21" t="s">
        <v>3020</v>
      </c>
    </row>
    <row r="1141" spans="1:5" x14ac:dyDescent="0.3">
      <c r="A1141" s="21" t="s">
        <v>72</v>
      </c>
      <c r="B1141" s="21" t="s">
        <v>370</v>
      </c>
      <c r="C1141" s="39" t="str">
        <f>VLOOKUP(A1141,'COMP-VS-BOM'!$A$2:$C$1625,3,0)</f>
        <v>LED GREEN CLEAR 0603 SMD</v>
      </c>
      <c r="D1141" s="39" t="str">
        <f t="shared" si="17"/>
        <v>D26-K</v>
      </c>
      <c r="E1141" s="21" t="s">
        <v>320</v>
      </c>
    </row>
    <row r="1142" spans="1:5" x14ac:dyDescent="0.3">
      <c r="A1142" s="21" t="s">
        <v>73</v>
      </c>
      <c r="B1142" s="21" t="s">
        <v>369</v>
      </c>
      <c r="C1142" s="39" t="str">
        <f>VLOOKUP(A1142,'COMP-VS-BOM'!$A$2:$C$1625,3,0)</f>
        <v>LED GREEN CLEAR 0603 SMD</v>
      </c>
      <c r="D1142" s="39" t="str">
        <f t="shared" si="17"/>
        <v>D134-A</v>
      </c>
      <c r="E1142" s="21" t="s">
        <v>1389</v>
      </c>
    </row>
    <row r="1143" spans="1:5" x14ac:dyDescent="0.3">
      <c r="A1143" s="21" t="s">
        <v>73</v>
      </c>
      <c r="B1143" s="21" t="s">
        <v>370</v>
      </c>
      <c r="C1143" s="39" t="str">
        <f>VLOOKUP(A1143,'COMP-VS-BOM'!$A$2:$C$1625,3,0)</f>
        <v>LED GREEN CLEAR 0603 SMD</v>
      </c>
      <c r="D1143" s="39" t="str">
        <f t="shared" si="17"/>
        <v>D134-K</v>
      </c>
      <c r="E1143" s="21" t="s">
        <v>1390</v>
      </c>
    </row>
    <row r="1144" spans="1:5" x14ac:dyDescent="0.3">
      <c r="A1144" s="21" t="s">
        <v>1391</v>
      </c>
      <c r="B1144" s="21">
        <v>1</v>
      </c>
      <c r="C1144" s="39" t="str">
        <f>VLOOKUP(A1144,'COMP-VS-BOM'!$A$2:$C$1625,3,0)</f>
        <v>Schottky Power Rectifier 0.5A 30V</v>
      </c>
      <c r="D1144" s="39" t="str">
        <f t="shared" si="17"/>
        <v>D3000-1</v>
      </c>
      <c r="E1144" s="21" t="s">
        <v>1392</v>
      </c>
    </row>
    <row r="1145" spans="1:5" x14ac:dyDescent="0.3">
      <c r="A1145" s="21" t="s">
        <v>1391</v>
      </c>
      <c r="B1145" s="21">
        <v>2</v>
      </c>
      <c r="C1145" s="39" t="str">
        <f>VLOOKUP(A1145,'COMP-VS-BOM'!$A$2:$C$1625,3,0)</f>
        <v>Schottky Power Rectifier 0.5A 30V</v>
      </c>
      <c r="D1145" s="39" t="str">
        <f t="shared" si="17"/>
        <v>D3000-2</v>
      </c>
      <c r="E1145" s="22"/>
    </row>
    <row r="1146" spans="1:5" x14ac:dyDescent="0.3">
      <c r="A1146" s="21" t="s">
        <v>1391</v>
      </c>
      <c r="B1146" s="21">
        <v>3</v>
      </c>
      <c r="C1146" s="39" t="str">
        <f>VLOOKUP(A1146,'COMP-VS-BOM'!$A$2:$C$1625,3,0)</f>
        <v>Schottky Power Rectifier 0.5A 30V</v>
      </c>
      <c r="D1146" s="39" t="str">
        <f t="shared" si="17"/>
        <v>D3000-3</v>
      </c>
      <c r="E1146" s="21" t="s">
        <v>1393</v>
      </c>
    </row>
    <row r="1147" spans="1:5" x14ac:dyDescent="0.3">
      <c r="A1147" s="21" t="s">
        <v>1394</v>
      </c>
      <c r="B1147" s="21">
        <v>1</v>
      </c>
      <c r="C1147" s="39" t="str">
        <f>VLOOKUP(A1147,'COMP-VS-BOM'!$A$2:$C$1625,3,0)</f>
        <v>Schottky Power Rectifier 0.5A 30V</v>
      </c>
      <c r="D1147" s="39" t="str">
        <f t="shared" si="17"/>
        <v>D3001-1</v>
      </c>
      <c r="E1147" s="21" t="s">
        <v>1395</v>
      </c>
    </row>
    <row r="1148" spans="1:5" x14ac:dyDescent="0.3">
      <c r="A1148" s="21" t="s">
        <v>1394</v>
      </c>
      <c r="B1148" s="21">
        <v>2</v>
      </c>
      <c r="C1148" s="39" t="str">
        <f>VLOOKUP(A1148,'COMP-VS-BOM'!$A$2:$C$1625,3,0)</f>
        <v>Schottky Power Rectifier 0.5A 30V</v>
      </c>
      <c r="D1148" s="39" t="str">
        <f t="shared" si="17"/>
        <v>D3001-2</v>
      </c>
      <c r="E1148" s="22"/>
    </row>
    <row r="1149" spans="1:5" x14ac:dyDescent="0.3">
      <c r="A1149" s="21" t="s">
        <v>1394</v>
      </c>
      <c r="B1149" s="21">
        <v>3</v>
      </c>
      <c r="C1149" s="39" t="str">
        <f>VLOOKUP(A1149,'COMP-VS-BOM'!$A$2:$C$1625,3,0)</f>
        <v>Schottky Power Rectifier 0.5A 30V</v>
      </c>
      <c r="D1149" s="39" t="str">
        <f t="shared" si="17"/>
        <v>D3001-3</v>
      </c>
      <c r="E1149" s="21" t="s">
        <v>1396</v>
      </c>
    </row>
    <row r="1150" spans="1:5" x14ac:dyDescent="0.3">
      <c r="A1150" s="21" t="s">
        <v>74</v>
      </c>
      <c r="B1150" s="21" t="s">
        <v>369</v>
      </c>
      <c r="C1150" s="39" t="str">
        <f>VLOOKUP(A1150,'COMP-VS-BOM'!$A$2:$C$1625,3,0)</f>
        <v>LED GREEN CLEAR 0603 SMD</v>
      </c>
      <c r="D1150" s="39" t="str">
        <f t="shared" si="17"/>
        <v>D10126-A</v>
      </c>
      <c r="E1150" s="21" t="s">
        <v>1397</v>
      </c>
    </row>
    <row r="1151" spans="1:5" x14ac:dyDescent="0.3">
      <c r="A1151" s="21" t="s">
        <v>74</v>
      </c>
      <c r="B1151" s="21" t="s">
        <v>370</v>
      </c>
      <c r="C1151" s="39" t="str">
        <f>VLOOKUP(A1151,'COMP-VS-BOM'!$A$2:$C$1625,3,0)</f>
        <v>LED GREEN CLEAR 0603 SMD</v>
      </c>
      <c r="D1151" s="39" t="str">
        <f t="shared" si="17"/>
        <v>D10126-K</v>
      </c>
      <c r="E1151" s="21" t="s">
        <v>320</v>
      </c>
    </row>
    <row r="1152" spans="1:5" x14ac:dyDescent="0.3">
      <c r="A1152" s="21" t="s">
        <v>76</v>
      </c>
      <c r="B1152" s="21">
        <v>1</v>
      </c>
      <c r="C1152" s="39" t="str">
        <f>VLOOKUP(A1152,'COMP-VS-BOM'!$A$2:$C$1625,3,0)</f>
        <v>FERRITE CHIP 120 OHM 2000MA 0603</v>
      </c>
      <c r="D1152" s="39" t="str">
        <f t="shared" si="17"/>
        <v>FB5-1</v>
      </c>
      <c r="E1152" s="21" t="s">
        <v>327</v>
      </c>
    </row>
    <row r="1153" spans="1:5" x14ac:dyDescent="0.3">
      <c r="A1153" s="21" t="s">
        <v>76</v>
      </c>
      <c r="B1153" s="21">
        <v>2</v>
      </c>
      <c r="C1153" s="39" t="str">
        <f>VLOOKUP(A1153,'COMP-VS-BOM'!$A$2:$C$1625,3,0)</f>
        <v>FERRITE CHIP 120 OHM 2000MA 0603</v>
      </c>
      <c r="D1153" s="39" t="str">
        <f t="shared" si="17"/>
        <v>FB5-2</v>
      </c>
      <c r="E1153" s="21" t="s">
        <v>361</v>
      </c>
    </row>
    <row r="1154" spans="1:5" x14ac:dyDescent="0.3">
      <c r="A1154" s="21" t="s">
        <v>77</v>
      </c>
      <c r="B1154" s="21">
        <v>1</v>
      </c>
      <c r="C1154" s="39" t="str">
        <f>VLOOKUP(A1154,'COMP-VS-BOM'!$A$2:$C$1625,3,0)</f>
        <v>FERRITE CHIP 120 OHM 2000MA 0603</v>
      </c>
      <c r="D1154" s="39" t="str">
        <f t="shared" si="17"/>
        <v>FB6-1</v>
      </c>
      <c r="E1154" s="21" t="s">
        <v>327</v>
      </c>
    </row>
    <row r="1155" spans="1:5" x14ac:dyDescent="0.3">
      <c r="A1155" s="21" t="s">
        <v>77</v>
      </c>
      <c r="B1155" s="21">
        <v>2</v>
      </c>
      <c r="C1155" s="39" t="str">
        <f>VLOOKUP(A1155,'COMP-VS-BOM'!$A$2:$C$1625,3,0)</f>
        <v>FERRITE CHIP 120 OHM 2000MA 0603</v>
      </c>
      <c r="D1155" s="39" t="str">
        <f t="shared" si="17"/>
        <v>FB6-2</v>
      </c>
      <c r="E1155" s="21" t="s">
        <v>322</v>
      </c>
    </row>
    <row r="1156" spans="1:5" x14ac:dyDescent="0.3">
      <c r="A1156" s="21" t="s">
        <v>1398</v>
      </c>
      <c r="B1156" s="21">
        <v>1</v>
      </c>
      <c r="C1156" s="39" t="str">
        <f>VLOOKUP(A1156,'COMP-VS-BOM'!$A$2:$C$1625,3,0)</f>
        <v>FERRITE CHIP 120 OHM 2000MA 0603</v>
      </c>
      <c r="D1156" s="39" t="str">
        <f t="shared" ref="D1156:D1219" si="18">CONCATENATE(A1156,"-",B1156)</f>
        <v>FB19-1</v>
      </c>
      <c r="E1156" s="21" t="s">
        <v>342</v>
      </c>
    </row>
    <row r="1157" spans="1:5" x14ac:dyDescent="0.3">
      <c r="A1157" s="21" t="s">
        <v>1398</v>
      </c>
      <c r="B1157" s="21">
        <v>2</v>
      </c>
      <c r="C1157" s="39" t="str">
        <f>VLOOKUP(A1157,'COMP-VS-BOM'!$A$2:$C$1625,3,0)</f>
        <v>FERRITE CHIP 120 OHM 2000MA 0603</v>
      </c>
      <c r="D1157" s="39" t="str">
        <f t="shared" si="18"/>
        <v>FB19-2</v>
      </c>
      <c r="E1157" s="21" t="s">
        <v>510</v>
      </c>
    </row>
    <row r="1158" spans="1:5" x14ac:dyDescent="0.3">
      <c r="A1158" s="21" t="s">
        <v>1399</v>
      </c>
      <c r="B1158" s="21">
        <v>1</v>
      </c>
      <c r="C1158" s="39" t="str">
        <f>VLOOKUP(A1158,'COMP-VS-BOM'!$A$2:$C$1625,3,0)</f>
        <v>FERRITE CHIP 120 OHM 2000MA 0603</v>
      </c>
      <c r="D1158" s="39" t="str">
        <f t="shared" si="18"/>
        <v>FB2200-1</v>
      </c>
      <c r="E1158" s="21" t="s">
        <v>1400</v>
      </c>
    </row>
    <row r="1159" spans="1:5" x14ac:dyDescent="0.3">
      <c r="A1159" s="21" t="s">
        <v>1399</v>
      </c>
      <c r="B1159" s="21">
        <v>2</v>
      </c>
      <c r="C1159" s="39" t="str">
        <f>VLOOKUP(A1159,'COMP-VS-BOM'!$A$2:$C$1625,3,0)</f>
        <v>FERRITE CHIP 120 OHM 2000MA 0603</v>
      </c>
      <c r="D1159" s="39" t="str">
        <f t="shared" si="18"/>
        <v>FB2200-2</v>
      </c>
      <c r="E1159" s="21" t="s">
        <v>544</v>
      </c>
    </row>
    <row r="1160" spans="1:5" x14ac:dyDescent="0.3">
      <c r="A1160" s="21" t="s">
        <v>1401</v>
      </c>
      <c r="B1160" s="21">
        <v>1</v>
      </c>
      <c r="C1160" s="39" t="str">
        <f>VLOOKUP(A1160,'COMP-VS-BOM'!$A$2:$C$1625,3,0)</f>
        <v>FERRITE CHIP 120 OHM 2000MA 0603</v>
      </c>
      <c r="D1160" s="39" t="str">
        <f t="shared" si="18"/>
        <v>FB2201-1</v>
      </c>
      <c r="E1160" s="21" t="s">
        <v>1402</v>
      </c>
    </row>
    <row r="1161" spans="1:5" x14ac:dyDescent="0.3">
      <c r="A1161" s="21" t="s">
        <v>1401</v>
      </c>
      <c r="B1161" s="21">
        <v>2</v>
      </c>
      <c r="C1161" s="39" t="str">
        <f>VLOOKUP(A1161,'COMP-VS-BOM'!$A$2:$C$1625,3,0)</f>
        <v>FERRITE CHIP 120 OHM 2000MA 0603</v>
      </c>
      <c r="D1161" s="39" t="str">
        <f t="shared" si="18"/>
        <v>FB2201-2</v>
      </c>
      <c r="E1161" s="21" t="s">
        <v>563</v>
      </c>
    </row>
    <row r="1162" spans="1:5" x14ac:dyDescent="0.3">
      <c r="A1162" s="21" t="s">
        <v>1403</v>
      </c>
      <c r="B1162" s="21">
        <v>1</v>
      </c>
      <c r="C1162" s="39" t="str">
        <f>VLOOKUP(A1162,'COMP-VS-BOM'!$A$2:$C$1625,3,0)</f>
        <v>FERRITE CHIP 120 OHM 2000MA 0603</v>
      </c>
      <c r="D1162" s="39" t="str">
        <f t="shared" si="18"/>
        <v>FB2202-1</v>
      </c>
      <c r="E1162" s="21" t="s">
        <v>587</v>
      </c>
    </row>
    <row r="1163" spans="1:5" x14ac:dyDescent="0.3">
      <c r="A1163" s="21" t="s">
        <v>1403</v>
      </c>
      <c r="B1163" s="21">
        <v>2</v>
      </c>
      <c r="C1163" s="39" t="str">
        <f>VLOOKUP(A1163,'COMP-VS-BOM'!$A$2:$C$1625,3,0)</f>
        <v>FERRITE CHIP 120 OHM 2000MA 0603</v>
      </c>
      <c r="D1163" s="39" t="str">
        <f t="shared" si="18"/>
        <v>FB2202-2</v>
      </c>
      <c r="E1163" s="21" t="s">
        <v>1404</v>
      </c>
    </row>
    <row r="1164" spans="1:5" x14ac:dyDescent="0.3">
      <c r="A1164" s="21" t="s">
        <v>1405</v>
      </c>
      <c r="B1164" s="21">
        <v>1</v>
      </c>
      <c r="C1164" s="39" t="str">
        <f>VLOOKUP(A1164,'COMP-VS-BOM'!$A$2:$C$1625,3,0)</f>
        <v>FERRITE CHIP 120 OHM 2000MA 0603</v>
      </c>
      <c r="D1164" s="39" t="str">
        <f t="shared" si="18"/>
        <v>FB2300-1</v>
      </c>
      <c r="E1164" s="21" t="s">
        <v>900</v>
      </c>
    </row>
    <row r="1165" spans="1:5" x14ac:dyDescent="0.3">
      <c r="A1165" s="21" t="s">
        <v>1405</v>
      </c>
      <c r="B1165" s="21">
        <v>2</v>
      </c>
      <c r="C1165" s="39" t="str">
        <f>VLOOKUP(A1165,'COMP-VS-BOM'!$A$2:$C$1625,3,0)</f>
        <v>FERRITE CHIP 120 OHM 2000MA 0603</v>
      </c>
      <c r="D1165" s="39" t="str">
        <f t="shared" si="18"/>
        <v>FB2300-2</v>
      </c>
      <c r="E1165" s="21" t="s">
        <v>597</v>
      </c>
    </row>
    <row r="1166" spans="1:5" x14ac:dyDescent="0.3">
      <c r="A1166" s="21" t="s">
        <v>1406</v>
      </c>
      <c r="B1166" s="21">
        <v>1</v>
      </c>
      <c r="C1166" s="39" t="str">
        <f>VLOOKUP(A1166,'COMP-VS-BOM'!$A$2:$C$1625,3,0)</f>
        <v>FERRITE CHIP 120 OHM 2000MA 0603</v>
      </c>
      <c r="D1166" s="39" t="str">
        <f t="shared" si="18"/>
        <v>FB2301-1</v>
      </c>
      <c r="E1166" s="21" t="s">
        <v>910</v>
      </c>
    </row>
    <row r="1167" spans="1:5" x14ac:dyDescent="0.3">
      <c r="A1167" s="21" t="s">
        <v>1406</v>
      </c>
      <c r="B1167" s="21">
        <v>2</v>
      </c>
      <c r="C1167" s="39" t="str">
        <f>VLOOKUP(A1167,'COMP-VS-BOM'!$A$2:$C$1625,3,0)</f>
        <v>FERRITE CHIP 120 OHM 2000MA 0603</v>
      </c>
      <c r="D1167" s="39" t="str">
        <f t="shared" si="18"/>
        <v>FB2301-2</v>
      </c>
      <c r="E1167" s="21" t="s">
        <v>619</v>
      </c>
    </row>
    <row r="1168" spans="1:5" x14ac:dyDescent="0.3">
      <c r="A1168" s="21" t="s">
        <v>1407</v>
      </c>
      <c r="B1168" s="21">
        <v>1</v>
      </c>
      <c r="C1168" s="39" t="str">
        <f>VLOOKUP(A1168,'COMP-VS-BOM'!$A$2:$C$1625,3,0)</f>
        <v>FERRITE CHIP 120 OHM 2000MA 0603</v>
      </c>
      <c r="D1168" s="39" t="str">
        <f t="shared" si="18"/>
        <v>FB2400-1</v>
      </c>
      <c r="E1168" s="21" t="s">
        <v>900</v>
      </c>
    </row>
    <row r="1169" spans="1:5" x14ac:dyDescent="0.3">
      <c r="A1169" s="21" t="s">
        <v>1407</v>
      </c>
      <c r="B1169" s="21">
        <v>2</v>
      </c>
      <c r="C1169" s="39" t="str">
        <f>VLOOKUP(A1169,'COMP-VS-BOM'!$A$2:$C$1625,3,0)</f>
        <v>FERRITE CHIP 120 OHM 2000MA 0603</v>
      </c>
      <c r="D1169" s="39" t="str">
        <f t="shared" si="18"/>
        <v>FB2400-2</v>
      </c>
      <c r="E1169" s="21" t="s">
        <v>641</v>
      </c>
    </row>
    <row r="1170" spans="1:5" x14ac:dyDescent="0.3">
      <c r="A1170" s="21" t="s">
        <v>1408</v>
      </c>
      <c r="B1170" s="21">
        <v>1</v>
      </c>
      <c r="C1170" s="39" t="str">
        <f>VLOOKUP(A1170,'COMP-VS-BOM'!$A$2:$C$1625,3,0)</f>
        <v>FERRITE CHIP 120 OHM 2000MA 0603</v>
      </c>
      <c r="D1170" s="39" t="str">
        <f t="shared" si="18"/>
        <v>FB2401-1</v>
      </c>
      <c r="E1170" s="21" t="s">
        <v>910</v>
      </c>
    </row>
    <row r="1171" spans="1:5" x14ac:dyDescent="0.3">
      <c r="A1171" s="21" t="s">
        <v>1408</v>
      </c>
      <c r="B1171" s="21">
        <v>2</v>
      </c>
      <c r="C1171" s="39" t="str">
        <f>VLOOKUP(A1171,'COMP-VS-BOM'!$A$2:$C$1625,3,0)</f>
        <v>FERRITE CHIP 120 OHM 2000MA 0603</v>
      </c>
      <c r="D1171" s="39" t="str">
        <f t="shared" si="18"/>
        <v>FB2401-2</v>
      </c>
      <c r="E1171" s="21" t="s">
        <v>663</v>
      </c>
    </row>
    <row r="1172" spans="1:5" x14ac:dyDescent="0.3">
      <c r="A1172" s="21" t="s">
        <v>1409</v>
      </c>
      <c r="B1172" s="21">
        <v>1</v>
      </c>
      <c r="C1172" s="39" t="str">
        <f>VLOOKUP(A1172,'COMP-VS-BOM'!$A$2:$C$1625,3,0)</f>
        <v>FERRITE CHIP 120 OHM 2000MA 0603</v>
      </c>
      <c r="D1172" s="39" t="str">
        <f t="shared" si="18"/>
        <v>FB2500-1</v>
      </c>
      <c r="E1172" s="21" t="s">
        <v>1134</v>
      </c>
    </row>
    <row r="1173" spans="1:5" x14ac:dyDescent="0.3">
      <c r="A1173" s="21" t="s">
        <v>1409</v>
      </c>
      <c r="B1173" s="21">
        <v>2</v>
      </c>
      <c r="C1173" s="39" t="str">
        <f>VLOOKUP(A1173,'COMP-VS-BOM'!$A$2:$C$1625,3,0)</f>
        <v>FERRITE CHIP 120 OHM 2000MA 0603</v>
      </c>
      <c r="D1173" s="39" t="str">
        <f t="shared" si="18"/>
        <v>FB2500-2</v>
      </c>
      <c r="E1173" s="21" t="s">
        <v>678</v>
      </c>
    </row>
    <row r="1174" spans="1:5" x14ac:dyDescent="0.3">
      <c r="A1174" s="21" t="s">
        <v>1410</v>
      </c>
      <c r="B1174" s="21">
        <v>1</v>
      </c>
      <c r="C1174" s="39" t="str">
        <f>VLOOKUP(A1174,'COMP-VS-BOM'!$A$2:$C$1625,3,0)</f>
        <v>FERRITE CHIP 120 OHM 2000MA 0603</v>
      </c>
      <c r="D1174" s="39" t="str">
        <f t="shared" si="18"/>
        <v>FB2800-1</v>
      </c>
      <c r="E1174" s="21" t="s">
        <v>1411</v>
      </c>
    </row>
    <row r="1175" spans="1:5" x14ac:dyDescent="0.3">
      <c r="A1175" s="21" t="s">
        <v>1410</v>
      </c>
      <c r="B1175" s="21">
        <v>2</v>
      </c>
      <c r="C1175" s="39" t="str">
        <f>VLOOKUP(A1175,'COMP-VS-BOM'!$A$2:$C$1625,3,0)</f>
        <v>FERRITE CHIP 120 OHM 2000MA 0603</v>
      </c>
      <c r="D1175" s="39" t="str">
        <f t="shared" si="18"/>
        <v>FB2800-2</v>
      </c>
      <c r="E1175" s="21" t="s">
        <v>703</v>
      </c>
    </row>
    <row r="1176" spans="1:5" x14ac:dyDescent="0.3">
      <c r="A1176" s="21" t="s">
        <v>1412</v>
      </c>
      <c r="B1176" s="21">
        <v>1</v>
      </c>
      <c r="C1176" s="39" t="str">
        <f>VLOOKUP(A1176,'COMP-VS-BOM'!$A$2:$C$1625,3,0)</f>
        <v>FERRITE CHIP 120 OHM 2000MA 0603</v>
      </c>
      <c r="D1176" s="39" t="str">
        <f t="shared" si="18"/>
        <v>FB2801-1</v>
      </c>
      <c r="E1176" s="21" t="s">
        <v>1413</v>
      </c>
    </row>
    <row r="1177" spans="1:5" x14ac:dyDescent="0.3">
      <c r="A1177" s="21" t="s">
        <v>1412</v>
      </c>
      <c r="B1177" s="21">
        <v>2</v>
      </c>
      <c r="C1177" s="39" t="str">
        <f>VLOOKUP(A1177,'COMP-VS-BOM'!$A$2:$C$1625,3,0)</f>
        <v>FERRITE CHIP 120 OHM 2000MA 0603</v>
      </c>
      <c r="D1177" s="39" t="str">
        <f t="shared" si="18"/>
        <v>FB2801-2</v>
      </c>
      <c r="E1177" s="21" t="s">
        <v>722</v>
      </c>
    </row>
    <row r="1178" spans="1:5" x14ac:dyDescent="0.3">
      <c r="A1178" s="21" t="s">
        <v>1414</v>
      </c>
      <c r="B1178" s="21">
        <v>1</v>
      </c>
      <c r="C1178" s="39" t="str">
        <f>VLOOKUP(A1178,'COMP-VS-BOM'!$A$2:$C$1625,3,0)</f>
        <v>FERRITE CHIP 120 OHM 2000MA 0603</v>
      </c>
      <c r="D1178" s="39" t="str">
        <f t="shared" si="18"/>
        <v>FB2802-1</v>
      </c>
      <c r="E1178" s="21" t="s">
        <v>746</v>
      </c>
    </row>
    <row r="1179" spans="1:5" x14ac:dyDescent="0.3">
      <c r="A1179" s="21" t="s">
        <v>1414</v>
      </c>
      <c r="B1179" s="21">
        <v>2</v>
      </c>
      <c r="C1179" s="39" t="str">
        <f>VLOOKUP(A1179,'COMP-VS-BOM'!$A$2:$C$1625,3,0)</f>
        <v>FERRITE CHIP 120 OHM 2000MA 0603</v>
      </c>
      <c r="D1179" s="39" t="str">
        <f t="shared" si="18"/>
        <v>FB2802-2</v>
      </c>
      <c r="E1179" s="21" t="s">
        <v>1415</v>
      </c>
    </row>
    <row r="1180" spans="1:5" x14ac:dyDescent="0.3">
      <c r="A1180" s="21" t="s">
        <v>1416</v>
      </c>
      <c r="B1180" s="21">
        <v>1</v>
      </c>
      <c r="C1180" s="39" t="str">
        <f>VLOOKUP(A1180,'COMP-VS-BOM'!$A$2:$C$1625,3,0)</f>
        <v>FERRITE CHIP 120 OHM 2000MA 0603</v>
      </c>
      <c r="D1180" s="39" t="str">
        <f t="shared" si="18"/>
        <v>FB2900-1</v>
      </c>
      <c r="E1180" s="21" t="s">
        <v>920</v>
      </c>
    </row>
    <row r="1181" spans="1:5" x14ac:dyDescent="0.3">
      <c r="A1181" s="21" t="s">
        <v>1416</v>
      </c>
      <c r="B1181" s="21">
        <v>2</v>
      </c>
      <c r="C1181" s="39" t="str">
        <f>VLOOKUP(A1181,'COMP-VS-BOM'!$A$2:$C$1625,3,0)</f>
        <v>FERRITE CHIP 120 OHM 2000MA 0603</v>
      </c>
      <c r="D1181" s="39" t="str">
        <f t="shared" si="18"/>
        <v>FB2900-2</v>
      </c>
      <c r="E1181" s="21" t="s">
        <v>756</v>
      </c>
    </row>
    <row r="1182" spans="1:5" x14ac:dyDescent="0.3">
      <c r="A1182" s="21" t="s">
        <v>1417</v>
      </c>
      <c r="B1182" s="21">
        <v>1</v>
      </c>
      <c r="C1182" s="39" t="str">
        <f>VLOOKUP(A1182,'COMP-VS-BOM'!$A$2:$C$1625,3,0)</f>
        <v>FERRITE CHIP 120 OHM 2000MA 0603</v>
      </c>
      <c r="D1182" s="39" t="str">
        <f t="shared" si="18"/>
        <v>FB2901-1</v>
      </c>
      <c r="E1182" s="21" t="s">
        <v>930</v>
      </c>
    </row>
    <row r="1183" spans="1:5" x14ac:dyDescent="0.3">
      <c r="A1183" s="21" t="s">
        <v>1417</v>
      </c>
      <c r="B1183" s="21">
        <v>2</v>
      </c>
      <c r="C1183" s="39" t="str">
        <f>VLOOKUP(A1183,'COMP-VS-BOM'!$A$2:$C$1625,3,0)</f>
        <v>FERRITE CHIP 120 OHM 2000MA 0603</v>
      </c>
      <c r="D1183" s="39" t="str">
        <f t="shared" si="18"/>
        <v>FB2901-2</v>
      </c>
      <c r="E1183" s="21" t="s">
        <v>778</v>
      </c>
    </row>
    <row r="1184" spans="1:5" x14ac:dyDescent="0.3">
      <c r="A1184" s="21" t="s">
        <v>1418</v>
      </c>
      <c r="B1184" s="21">
        <v>1</v>
      </c>
      <c r="C1184" s="39" t="str">
        <f>VLOOKUP(A1184,'COMP-VS-BOM'!$A$2:$C$1625,3,0)</f>
        <v>FERRITE CHIP 120 OHM 2000MA 0603</v>
      </c>
      <c r="D1184" s="39" t="str">
        <f t="shared" si="18"/>
        <v>FB3000-1</v>
      </c>
      <c r="E1184" s="21" t="s">
        <v>920</v>
      </c>
    </row>
    <row r="1185" spans="1:5" x14ac:dyDescent="0.3">
      <c r="A1185" s="21" t="s">
        <v>1418</v>
      </c>
      <c r="B1185" s="21">
        <v>2</v>
      </c>
      <c r="C1185" s="39" t="str">
        <f>VLOOKUP(A1185,'COMP-VS-BOM'!$A$2:$C$1625,3,0)</f>
        <v>FERRITE CHIP 120 OHM 2000MA 0603</v>
      </c>
      <c r="D1185" s="39" t="str">
        <f t="shared" si="18"/>
        <v>FB3000-2</v>
      </c>
      <c r="E1185" s="21" t="s">
        <v>800</v>
      </c>
    </row>
    <row r="1186" spans="1:5" x14ac:dyDescent="0.3">
      <c r="A1186" s="21" t="s">
        <v>1419</v>
      </c>
      <c r="B1186" s="21">
        <v>1</v>
      </c>
      <c r="C1186" s="39" t="str">
        <f>VLOOKUP(A1186,'COMP-VS-BOM'!$A$2:$C$1625,3,0)</f>
        <v>FERRITE CHIP 120 OHM 2000MA 0603</v>
      </c>
      <c r="D1186" s="39" t="str">
        <f t="shared" si="18"/>
        <v>FB3001-1</v>
      </c>
      <c r="E1186" s="21" t="s">
        <v>930</v>
      </c>
    </row>
    <row r="1187" spans="1:5" x14ac:dyDescent="0.3">
      <c r="A1187" s="21" t="s">
        <v>1419</v>
      </c>
      <c r="B1187" s="21">
        <v>2</v>
      </c>
      <c r="C1187" s="39" t="str">
        <f>VLOOKUP(A1187,'COMP-VS-BOM'!$A$2:$C$1625,3,0)</f>
        <v>FERRITE CHIP 120 OHM 2000MA 0603</v>
      </c>
      <c r="D1187" s="39" t="str">
        <f t="shared" si="18"/>
        <v>FB3001-2</v>
      </c>
      <c r="E1187" s="21" t="s">
        <v>820</v>
      </c>
    </row>
    <row r="1188" spans="1:5" x14ac:dyDescent="0.3">
      <c r="A1188" s="21" t="s">
        <v>1420</v>
      </c>
      <c r="B1188" s="21">
        <v>1</v>
      </c>
      <c r="C1188" s="39" t="str">
        <f>VLOOKUP(A1188,'COMP-VS-BOM'!$A$2:$C$1625,3,0)</f>
        <v>FERRITE CHIP 120 OHM 2000MA 0603</v>
      </c>
      <c r="D1188" s="39" t="str">
        <f t="shared" si="18"/>
        <v>FB3409-1</v>
      </c>
      <c r="E1188" s="21" t="s">
        <v>330</v>
      </c>
    </row>
    <row r="1189" spans="1:5" x14ac:dyDescent="0.3">
      <c r="A1189" s="21" t="s">
        <v>1420</v>
      </c>
      <c r="B1189" s="21">
        <v>2</v>
      </c>
      <c r="C1189" s="39" t="str">
        <f>VLOOKUP(A1189,'COMP-VS-BOM'!$A$2:$C$1625,3,0)</f>
        <v>FERRITE CHIP 120 OHM 2000MA 0603</v>
      </c>
      <c r="D1189" s="39" t="str">
        <f t="shared" si="18"/>
        <v>FB3409-2</v>
      </c>
      <c r="E1189" s="21" t="s">
        <v>517</v>
      </c>
    </row>
    <row r="1190" spans="1:5" x14ac:dyDescent="0.3">
      <c r="A1190" s="21" t="s">
        <v>1421</v>
      </c>
      <c r="B1190" s="21">
        <v>1</v>
      </c>
      <c r="C1190" s="39" t="str">
        <f>VLOOKUP(A1190,'COMP-VS-BOM'!$A$2:$C$1625,3,0)</f>
        <v>FERRITE CHIP 120 OHM 2000MA 0603</v>
      </c>
      <c r="D1190" s="39" t="str">
        <f t="shared" si="18"/>
        <v>FB3410-1</v>
      </c>
      <c r="E1190" s="21" t="s">
        <v>330</v>
      </c>
    </row>
    <row r="1191" spans="1:5" x14ac:dyDescent="0.3">
      <c r="A1191" s="21" t="s">
        <v>1421</v>
      </c>
      <c r="B1191" s="21">
        <v>2</v>
      </c>
      <c r="C1191" s="39" t="str">
        <f>VLOOKUP(A1191,'COMP-VS-BOM'!$A$2:$C$1625,3,0)</f>
        <v>FERRITE CHIP 120 OHM 2000MA 0603</v>
      </c>
      <c r="D1191" s="39" t="str">
        <f t="shared" si="18"/>
        <v>FB3410-2</v>
      </c>
      <c r="E1191" s="21" t="s">
        <v>517</v>
      </c>
    </row>
    <row r="1192" spans="1:5" x14ac:dyDescent="0.3">
      <c r="A1192" s="21" t="s">
        <v>1422</v>
      </c>
      <c r="B1192" s="21">
        <v>1</v>
      </c>
      <c r="C1192" s="39" t="str">
        <f>VLOOKUP(A1192,'COMP-VS-BOM'!$A$2:$C$1625,3,0)</f>
        <v>FERRITE CHIP 120 OHM 2000MA 0603</v>
      </c>
      <c r="D1192" s="39" t="str">
        <f t="shared" si="18"/>
        <v>FB3411-1</v>
      </c>
      <c r="E1192" s="21" t="s">
        <v>330</v>
      </c>
    </row>
    <row r="1193" spans="1:5" x14ac:dyDescent="0.3">
      <c r="A1193" s="21" t="s">
        <v>1422</v>
      </c>
      <c r="B1193" s="21">
        <v>2</v>
      </c>
      <c r="C1193" s="39" t="str">
        <f>VLOOKUP(A1193,'COMP-VS-BOM'!$A$2:$C$1625,3,0)</f>
        <v>FERRITE CHIP 120 OHM 2000MA 0603</v>
      </c>
      <c r="D1193" s="39" t="str">
        <f t="shared" si="18"/>
        <v>FB3411-2</v>
      </c>
      <c r="E1193" s="21" t="s">
        <v>517</v>
      </c>
    </row>
    <row r="1194" spans="1:5" x14ac:dyDescent="0.3">
      <c r="A1194" s="21" t="s">
        <v>1423</v>
      </c>
      <c r="B1194" s="21">
        <v>1</v>
      </c>
      <c r="C1194" s="39" t="str">
        <f>VLOOKUP(A1194,'COMP-VS-BOM'!$A$2:$C$1625,3,0)</f>
        <v>FERRITE CHIP 120 OHM 2000MA 0603</v>
      </c>
      <c r="D1194" s="39" t="str">
        <f t="shared" si="18"/>
        <v>FB3412-1</v>
      </c>
      <c r="E1194" s="21" t="s">
        <v>1424</v>
      </c>
    </row>
    <row r="1195" spans="1:5" x14ac:dyDescent="0.3">
      <c r="A1195" s="21" t="s">
        <v>1423</v>
      </c>
      <c r="B1195" s="21">
        <v>2</v>
      </c>
      <c r="C1195" s="39" t="str">
        <f>VLOOKUP(A1195,'COMP-VS-BOM'!$A$2:$C$1625,3,0)</f>
        <v>FERRITE CHIP 120 OHM 2000MA 0603</v>
      </c>
      <c r="D1195" s="39" t="str">
        <f t="shared" si="18"/>
        <v>FB3412-2</v>
      </c>
      <c r="E1195" s="21" t="s">
        <v>636</v>
      </c>
    </row>
    <row r="1196" spans="1:5" x14ac:dyDescent="0.3">
      <c r="A1196" s="21" t="s">
        <v>1425</v>
      </c>
      <c r="B1196" s="21">
        <v>1</v>
      </c>
      <c r="C1196" s="39" t="str">
        <f>VLOOKUP(A1196,'COMP-VS-BOM'!$A$2:$C$1625,3,0)</f>
        <v>FERRITE CHIP 120 OHM 2000MA 0603</v>
      </c>
      <c r="D1196" s="39" t="str">
        <f t="shared" si="18"/>
        <v>FB3413-1</v>
      </c>
      <c r="E1196" s="21" t="s">
        <v>1426</v>
      </c>
    </row>
    <row r="1197" spans="1:5" x14ac:dyDescent="0.3">
      <c r="A1197" s="21" t="s">
        <v>1425</v>
      </c>
      <c r="B1197" s="21">
        <v>2</v>
      </c>
      <c r="C1197" s="39" t="str">
        <f>VLOOKUP(A1197,'COMP-VS-BOM'!$A$2:$C$1625,3,0)</f>
        <v>FERRITE CHIP 120 OHM 2000MA 0603</v>
      </c>
      <c r="D1197" s="39" t="str">
        <f t="shared" si="18"/>
        <v>FB3413-2</v>
      </c>
      <c r="E1197" s="21" t="s">
        <v>658</v>
      </c>
    </row>
    <row r="1198" spans="1:5" x14ac:dyDescent="0.3">
      <c r="A1198" s="21" t="s">
        <v>1427</v>
      </c>
      <c r="B1198" s="21">
        <v>1</v>
      </c>
      <c r="C1198" s="39" t="str">
        <f>VLOOKUP(A1198,'COMP-VS-BOM'!$A$2:$C$1625,3,0)</f>
        <v>FERRITE CHIP 120 OHM 2000MA 0603</v>
      </c>
      <c r="D1198" s="39" t="str">
        <f t="shared" si="18"/>
        <v>FB3414-1</v>
      </c>
      <c r="E1198" s="21" t="s">
        <v>1428</v>
      </c>
    </row>
    <row r="1199" spans="1:5" x14ac:dyDescent="0.3">
      <c r="A1199" s="21" t="s">
        <v>1427</v>
      </c>
      <c r="B1199" s="21">
        <v>2</v>
      </c>
      <c r="C1199" s="39" t="str">
        <f>VLOOKUP(A1199,'COMP-VS-BOM'!$A$2:$C$1625,3,0)</f>
        <v>FERRITE CHIP 120 OHM 2000MA 0603</v>
      </c>
      <c r="D1199" s="39" t="str">
        <f t="shared" si="18"/>
        <v>FB3414-2</v>
      </c>
      <c r="E1199" s="21" t="s">
        <v>592</v>
      </c>
    </row>
    <row r="1200" spans="1:5" x14ac:dyDescent="0.3">
      <c r="A1200" s="21" t="s">
        <v>1429</v>
      </c>
      <c r="B1200" s="21">
        <v>1</v>
      </c>
      <c r="C1200" s="39" t="str">
        <f>VLOOKUP(A1200,'COMP-VS-BOM'!$A$2:$C$1625,3,0)</f>
        <v>FERRITE CHIP 120 OHM 2000MA 0603</v>
      </c>
      <c r="D1200" s="39" t="str">
        <f t="shared" si="18"/>
        <v>FB3415-1</v>
      </c>
      <c r="E1200" s="21" t="s">
        <v>1430</v>
      </c>
    </row>
    <row r="1201" spans="1:5" x14ac:dyDescent="0.3">
      <c r="A1201" s="21" t="s">
        <v>1429</v>
      </c>
      <c r="B1201" s="21">
        <v>2</v>
      </c>
      <c r="C1201" s="39" t="str">
        <f>VLOOKUP(A1201,'COMP-VS-BOM'!$A$2:$C$1625,3,0)</f>
        <v>FERRITE CHIP 120 OHM 2000MA 0603</v>
      </c>
      <c r="D1201" s="39" t="str">
        <f t="shared" si="18"/>
        <v>FB3415-2</v>
      </c>
      <c r="E1201" s="21" t="s">
        <v>614</v>
      </c>
    </row>
    <row r="1202" spans="1:5" x14ac:dyDescent="0.3">
      <c r="A1202" s="21" t="s">
        <v>1431</v>
      </c>
      <c r="B1202" s="21">
        <v>1</v>
      </c>
      <c r="C1202" s="39" t="str">
        <f>VLOOKUP(A1202,'COMP-VS-BOM'!$A$2:$C$1625,3,0)</f>
        <v>FERRITE CHIP 120 OHM 2000MA 0603</v>
      </c>
      <c r="D1202" s="39" t="str">
        <f t="shared" si="18"/>
        <v>FB3416-1</v>
      </c>
      <c r="E1202" s="21" t="s">
        <v>1432</v>
      </c>
    </row>
    <row r="1203" spans="1:5" x14ac:dyDescent="0.3">
      <c r="A1203" s="21" t="s">
        <v>1431</v>
      </c>
      <c r="B1203" s="21">
        <v>2</v>
      </c>
      <c r="C1203" s="39" t="str">
        <f>VLOOKUP(A1203,'COMP-VS-BOM'!$A$2:$C$1625,3,0)</f>
        <v>FERRITE CHIP 120 OHM 2000MA 0603</v>
      </c>
      <c r="D1203" s="39" t="str">
        <f t="shared" si="18"/>
        <v>FB3416-2</v>
      </c>
      <c r="E1203" s="21" t="s">
        <v>795</v>
      </c>
    </row>
    <row r="1204" spans="1:5" x14ac:dyDescent="0.3">
      <c r="A1204" s="21" t="s">
        <v>1433</v>
      </c>
      <c r="B1204" s="21">
        <v>1</v>
      </c>
      <c r="C1204" s="39" t="str">
        <f>VLOOKUP(A1204,'COMP-VS-BOM'!$A$2:$C$1625,3,0)</f>
        <v>FERRITE CHIP 120 OHM 2000MA 0603</v>
      </c>
      <c r="D1204" s="39" t="str">
        <f t="shared" si="18"/>
        <v>FB3417-1</v>
      </c>
      <c r="E1204" s="21" t="s">
        <v>1434</v>
      </c>
    </row>
    <row r="1205" spans="1:5" x14ac:dyDescent="0.3">
      <c r="A1205" s="21" t="s">
        <v>1433</v>
      </c>
      <c r="B1205" s="21">
        <v>2</v>
      </c>
      <c r="C1205" s="39" t="str">
        <f>VLOOKUP(A1205,'COMP-VS-BOM'!$A$2:$C$1625,3,0)</f>
        <v>FERRITE CHIP 120 OHM 2000MA 0603</v>
      </c>
      <c r="D1205" s="39" t="str">
        <f t="shared" si="18"/>
        <v>FB3417-2</v>
      </c>
      <c r="E1205" s="21" t="s">
        <v>815</v>
      </c>
    </row>
    <row r="1206" spans="1:5" x14ac:dyDescent="0.3">
      <c r="A1206" s="21" t="s">
        <v>1435</v>
      </c>
      <c r="B1206" s="21">
        <v>1</v>
      </c>
      <c r="C1206" s="39" t="str">
        <f>VLOOKUP(A1206,'COMP-VS-BOM'!$A$2:$C$1625,3,0)</f>
        <v>FERRITE CHIP 120 OHM 2000MA 0603</v>
      </c>
      <c r="D1206" s="39" t="str">
        <f t="shared" si="18"/>
        <v>FB3418-1</v>
      </c>
      <c r="E1206" s="21" t="s">
        <v>1436</v>
      </c>
    </row>
    <row r="1207" spans="1:5" x14ac:dyDescent="0.3">
      <c r="A1207" s="21" t="s">
        <v>1435</v>
      </c>
      <c r="B1207" s="21">
        <v>2</v>
      </c>
      <c r="C1207" s="39" t="str">
        <f>VLOOKUP(A1207,'COMP-VS-BOM'!$A$2:$C$1625,3,0)</f>
        <v>FERRITE CHIP 120 OHM 2000MA 0603</v>
      </c>
      <c r="D1207" s="39" t="str">
        <f t="shared" si="18"/>
        <v>FB3418-2</v>
      </c>
      <c r="E1207" s="21" t="s">
        <v>751</v>
      </c>
    </row>
    <row r="1208" spans="1:5" x14ac:dyDescent="0.3">
      <c r="A1208" s="21" t="s">
        <v>1437</v>
      </c>
      <c r="B1208" s="21">
        <v>1</v>
      </c>
      <c r="C1208" s="39" t="str">
        <f>VLOOKUP(A1208,'COMP-VS-BOM'!$A$2:$C$1625,3,0)</f>
        <v>FERRITE CHIP 120 OHM 2000MA 0603</v>
      </c>
      <c r="D1208" s="39" t="str">
        <f t="shared" si="18"/>
        <v>FB3419-1</v>
      </c>
      <c r="E1208" s="21" t="s">
        <v>1438</v>
      </c>
    </row>
    <row r="1209" spans="1:5" x14ac:dyDescent="0.3">
      <c r="A1209" s="21" t="s">
        <v>1437</v>
      </c>
      <c r="B1209" s="21">
        <v>2</v>
      </c>
      <c r="C1209" s="39" t="str">
        <f>VLOOKUP(A1209,'COMP-VS-BOM'!$A$2:$C$1625,3,0)</f>
        <v>FERRITE CHIP 120 OHM 2000MA 0603</v>
      </c>
      <c r="D1209" s="39" t="str">
        <f t="shared" si="18"/>
        <v>FB3419-2</v>
      </c>
      <c r="E1209" s="21" t="s">
        <v>773</v>
      </c>
    </row>
    <row r="1210" spans="1:5" x14ac:dyDescent="0.3">
      <c r="A1210" s="21" t="s">
        <v>1439</v>
      </c>
      <c r="B1210" s="21">
        <v>1</v>
      </c>
      <c r="C1210" s="39" t="str">
        <f>VLOOKUP(A1210,'COMP-VS-BOM'!$A$2:$C$1625,3,0)</f>
        <v>FERRITE CHIP 120 OHM 2000MA 0603</v>
      </c>
      <c r="D1210" s="39" t="str">
        <f t="shared" si="18"/>
        <v>FB6312-1</v>
      </c>
      <c r="E1210" s="21" t="s">
        <v>1440</v>
      </c>
    </row>
    <row r="1211" spans="1:5" x14ac:dyDescent="0.3">
      <c r="A1211" s="21" t="s">
        <v>1439</v>
      </c>
      <c r="B1211" s="21">
        <v>2</v>
      </c>
      <c r="C1211" s="39" t="str">
        <f>VLOOKUP(A1211,'COMP-VS-BOM'!$A$2:$C$1625,3,0)</f>
        <v>FERRITE CHIP 120 OHM 2000MA 0603</v>
      </c>
      <c r="D1211" s="39" t="str">
        <f t="shared" si="18"/>
        <v>FB6312-2</v>
      </c>
      <c r="E1211" s="21" t="s">
        <v>944</v>
      </c>
    </row>
    <row r="1212" spans="1:5" x14ac:dyDescent="0.3">
      <c r="A1212" s="21" t="s">
        <v>1441</v>
      </c>
      <c r="B1212" s="21">
        <v>1</v>
      </c>
      <c r="C1212" s="39" t="str">
        <f>VLOOKUP(A1212,'COMP-VS-BOM'!$A$2:$C$1625,3,0)</f>
        <v>FERRITE BEAD 75 OHM 0402</v>
      </c>
      <c r="D1212" s="39" t="str">
        <f t="shared" si="18"/>
        <v>FB6321-1</v>
      </c>
      <c r="E1212" s="21" t="s">
        <v>570</v>
      </c>
    </row>
    <row r="1213" spans="1:5" x14ac:dyDescent="0.3">
      <c r="A1213" s="21" t="s">
        <v>1441</v>
      </c>
      <c r="B1213" s="21">
        <v>2</v>
      </c>
      <c r="C1213" s="39" t="str">
        <f>VLOOKUP(A1213,'COMP-VS-BOM'!$A$2:$C$1625,3,0)</f>
        <v>FERRITE BEAD 75 OHM 0402</v>
      </c>
      <c r="D1213" s="39" t="str">
        <f t="shared" si="18"/>
        <v>FB6321-2</v>
      </c>
      <c r="E1213" s="21" t="s">
        <v>946</v>
      </c>
    </row>
    <row r="1214" spans="1:5" x14ac:dyDescent="0.3">
      <c r="A1214" s="21" t="s">
        <v>1442</v>
      </c>
      <c r="B1214" s="21">
        <v>1</v>
      </c>
      <c r="C1214" s="39" t="str">
        <f>VLOOKUP(A1214,'COMP-VS-BOM'!$A$2:$C$1625,3,0)</f>
        <v>FERRITE BEAD 75 OHM 0402</v>
      </c>
      <c r="D1214" s="39" t="str">
        <f t="shared" si="18"/>
        <v>FB6322-1</v>
      </c>
      <c r="E1214" s="21" t="s">
        <v>1443</v>
      </c>
    </row>
    <row r="1215" spans="1:5" x14ac:dyDescent="0.3">
      <c r="A1215" s="21" t="s">
        <v>1442</v>
      </c>
      <c r="B1215" s="21">
        <v>2</v>
      </c>
      <c r="C1215" s="39" t="str">
        <f>VLOOKUP(A1215,'COMP-VS-BOM'!$A$2:$C$1625,3,0)</f>
        <v>FERRITE BEAD 75 OHM 0402</v>
      </c>
      <c r="D1215" s="39" t="str">
        <f t="shared" si="18"/>
        <v>FB6322-2</v>
      </c>
      <c r="E1215" s="21" t="s">
        <v>523</v>
      </c>
    </row>
    <row r="1216" spans="1:5" x14ac:dyDescent="0.3">
      <c r="A1216" s="21" t="s">
        <v>1444</v>
      </c>
      <c r="B1216" s="21">
        <v>1</v>
      </c>
      <c r="C1216" s="39" t="str">
        <f>VLOOKUP(A1216,'COMP-VS-BOM'!$A$2:$C$1625,3,0)</f>
        <v>FERRITE BEAD 75 OHM 0402</v>
      </c>
      <c r="D1216" s="39" t="str">
        <f t="shared" si="18"/>
        <v>FB6323-1</v>
      </c>
      <c r="E1216" s="21" t="s">
        <v>1445</v>
      </c>
    </row>
    <row r="1217" spans="1:5" x14ac:dyDescent="0.3">
      <c r="A1217" s="21" t="s">
        <v>1444</v>
      </c>
      <c r="B1217" s="21">
        <v>2</v>
      </c>
      <c r="C1217" s="39" t="str">
        <f>VLOOKUP(A1217,'COMP-VS-BOM'!$A$2:$C$1625,3,0)</f>
        <v>FERRITE BEAD 75 OHM 0402</v>
      </c>
      <c r="D1217" s="39" t="str">
        <f t="shared" si="18"/>
        <v>FB6323-2</v>
      </c>
      <c r="E1217" s="21" t="s">
        <v>525</v>
      </c>
    </row>
    <row r="1218" spans="1:5" x14ac:dyDescent="0.3">
      <c r="A1218" s="21" t="s">
        <v>1446</v>
      </c>
      <c r="B1218" s="21">
        <v>1</v>
      </c>
      <c r="C1218" s="39" t="str">
        <f>VLOOKUP(A1218,'COMP-VS-BOM'!$A$2:$C$1625,3,0)</f>
        <v>FERRITE BEAD 75 OHM 0402</v>
      </c>
      <c r="D1218" s="39" t="str">
        <f t="shared" si="18"/>
        <v>FB6324-1</v>
      </c>
      <c r="E1218" s="21" t="s">
        <v>727</v>
      </c>
    </row>
    <row r="1219" spans="1:5" x14ac:dyDescent="0.3">
      <c r="A1219" s="21" t="s">
        <v>1446</v>
      </c>
      <c r="B1219" s="21">
        <v>2</v>
      </c>
      <c r="C1219" s="39" t="str">
        <f>VLOOKUP(A1219,'COMP-VS-BOM'!$A$2:$C$1625,3,0)</f>
        <v>FERRITE BEAD 75 OHM 0402</v>
      </c>
      <c r="D1219" s="39" t="str">
        <f t="shared" si="18"/>
        <v>FB6324-2</v>
      </c>
      <c r="E1219" s="21" t="s">
        <v>946</v>
      </c>
    </row>
    <row r="1220" spans="1:5" x14ac:dyDescent="0.3">
      <c r="A1220" s="21" t="s">
        <v>1447</v>
      </c>
      <c r="B1220" s="21">
        <v>1</v>
      </c>
      <c r="C1220" s="39" t="str">
        <f>VLOOKUP(A1220,'COMP-VS-BOM'!$A$2:$C$1625,3,0)</f>
        <v>FERRITE BEAD 75 OHM 0402</v>
      </c>
      <c r="D1220" s="39" t="str">
        <f t="shared" ref="D1220:D1283" si="19">CONCATENATE(A1220,"-",B1220)</f>
        <v>FB6326-1</v>
      </c>
      <c r="E1220" s="21" t="s">
        <v>1103</v>
      </c>
    </row>
    <row r="1221" spans="1:5" x14ac:dyDescent="0.3">
      <c r="A1221" s="21" t="s">
        <v>1447</v>
      </c>
      <c r="B1221" s="21">
        <v>2</v>
      </c>
      <c r="C1221" s="39" t="str">
        <f>VLOOKUP(A1221,'COMP-VS-BOM'!$A$2:$C$1625,3,0)</f>
        <v>FERRITE BEAD 75 OHM 0402</v>
      </c>
      <c r="D1221" s="39" t="str">
        <f t="shared" si="19"/>
        <v>FB6326-2</v>
      </c>
      <c r="E1221" s="21" t="s">
        <v>946</v>
      </c>
    </row>
    <row r="1222" spans="1:5" x14ac:dyDescent="0.3">
      <c r="A1222" s="21" t="s">
        <v>1448</v>
      </c>
      <c r="B1222" s="21">
        <v>1</v>
      </c>
      <c r="C1222" s="39" t="str">
        <f>VLOOKUP(A1222,'COMP-VS-BOM'!$A$2:$C$1625,3,0)</f>
        <v>FERRITE CHIP 120 OHM 2000MA 0603</v>
      </c>
      <c r="D1222" s="39" t="str">
        <f t="shared" si="19"/>
        <v>FB6327-1</v>
      </c>
      <c r="E1222" s="21" t="s">
        <v>1134</v>
      </c>
    </row>
    <row r="1223" spans="1:5" x14ac:dyDescent="0.3">
      <c r="A1223" s="21" t="s">
        <v>1448</v>
      </c>
      <c r="B1223" s="21">
        <v>2</v>
      </c>
      <c r="C1223" s="39" t="str">
        <f>VLOOKUP(A1223,'COMP-VS-BOM'!$A$2:$C$1625,3,0)</f>
        <v>FERRITE CHIP 120 OHM 2000MA 0603</v>
      </c>
      <c r="D1223" s="39" t="str">
        <f t="shared" si="19"/>
        <v>FB6327-2</v>
      </c>
      <c r="E1223" s="21" t="s">
        <v>940</v>
      </c>
    </row>
    <row r="1224" spans="1:5" x14ac:dyDescent="0.3">
      <c r="A1224" s="21" t="s">
        <v>1449</v>
      </c>
      <c r="B1224" s="21">
        <v>1</v>
      </c>
      <c r="C1224" s="39" t="str">
        <f>VLOOKUP(A1224,'COMP-VS-BOM'!$A$2:$C$1625,3,0)</f>
        <v>FERRITE CHIP 120 OHM 2000MA 0603</v>
      </c>
      <c r="D1224" s="39" t="str">
        <f t="shared" si="19"/>
        <v>FB6328-1</v>
      </c>
      <c r="E1224" s="21" t="s">
        <v>1136</v>
      </c>
    </row>
    <row r="1225" spans="1:5" x14ac:dyDescent="0.3">
      <c r="A1225" s="21" t="s">
        <v>1449</v>
      </c>
      <c r="B1225" s="21">
        <v>2</v>
      </c>
      <c r="C1225" s="39" t="str">
        <f>VLOOKUP(A1225,'COMP-VS-BOM'!$A$2:$C$1625,3,0)</f>
        <v>FERRITE CHIP 120 OHM 2000MA 0603</v>
      </c>
      <c r="D1225" s="39" t="str">
        <f t="shared" si="19"/>
        <v>FB6328-2</v>
      </c>
      <c r="E1225" s="21" t="s">
        <v>1125</v>
      </c>
    </row>
    <row r="1226" spans="1:5" x14ac:dyDescent="0.3">
      <c r="A1226" s="21" t="s">
        <v>1450</v>
      </c>
      <c r="B1226" s="21">
        <v>1</v>
      </c>
      <c r="C1226" s="39" t="str">
        <f>VLOOKUP(A1226,'COMP-VS-BOM'!$A$2:$C$1625,3,0)</f>
        <v>FERRITE CHIP 120 OHM 2000MA 0603</v>
      </c>
      <c r="D1226" s="39" t="str">
        <f t="shared" si="19"/>
        <v>FB6329-1</v>
      </c>
      <c r="E1226" s="21" t="s">
        <v>1136</v>
      </c>
    </row>
    <row r="1227" spans="1:5" x14ac:dyDescent="0.3">
      <c r="A1227" s="21" t="s">
        <v>1450</v>
      </c>
      <c r="B1227" s="21">
        <v>2</v>
      </c>
      <c r="C1227" s="39" t="str">
        <f>VLOOKUP(A1227,'COMP-VS-BOM'!$A$2:$C$1625,3,0)</f>
        <v>FERRITE CHIP 120 OHM 2000MA 0603</v>
      </c>
      <c r="D1227" s="39" t="str">
        <f t="shared" si="19"/>
        <v>FB6329-2</v>
      </c>
      <c r="E1227" s="21" t="s">
        <v>940</v>
      </c>
    </row>
    <row r="1228" spans="1:5" x14ac:dyDescent="0.3">
      <c r="A1228" s="21" t="s">
        <v>1451</v>
      </c>
      <c r="B1228" s="21">
        <v>1</v>
      </c>
      <c r="C1228" s="39" t="str">
        <f>VLOOKUP(A1228,'COMP-VS-BOM'!$A$2:$C$1625,3,0)</f>
        <v>FERRITE CHIP 120 OHM 2000MA 0603</v>
      </c>
      <c r="D1228" s="39" t="str">
        <f t="shared" si="19"/>
        <v>FB6330-1</v>
      </c>
      <c r="E1228" s="21" t="s">
        <v>330</v>
      </c>
    </row>
    <row r="1229" spans="1:5" x14ac:dyDescent="0.3">
      <c r="A1229" s="21" t="s">
        <v>1451</v>
      </c>
      <c r="B1229" s="21">
        <v>2</v>
      </c>
      <c r="C1229" s="39" t="str">
        <f>VLOOKUP(A1229,'COMP-VS-BOM'!$A$2:$C$1625,3,0)</f>
        <v>FERRITE CHIP 120 OHM 2000MA 0603</v>
      </c>
      <c r="D1229" s="39" t="str">
        <f t="shared" si="19"/>
        <v>FB6330-2</v>
      </c>
      <c r="E1229" s="21" t="s">
        <v>517</v>
      </c>
    </row>
    <row r="1230" spans="1:5" x14ac:dyDescent="0.3">
      <c r="A1230" s="21" t="s">
        <v>1452</v>
      </c>
      <c r="B1230" s="21">
        <v>1</v>
      </c>
      <c r="C1230" s="39" t="str">
        <f>VLOOKUP(A1230,'COMP-VS-BOM'!$A$2:$C$1625,3,0)</f>
        <v>FERRITE CHIP 120 OHM 2000MA 0603</v>
      </c>
      <c r="D1230" s="39" t="str">
        <f t="shared" si="19"/>
        <v>FB6331-1</v>
      </c>
      <c r="E1230" s="21" t="s">
        <v>938</v>
      </c>
    </row>
    <row r="1231" spans="1:5" x14ac:dyDescent="0.3">
      <c r="A1231" s="21" t="s">
        <v>1452</v>
      </c>
      <c r="B1231" s="21">
        <v>2</v>
      </c>
      <c r="C1231" s="39" t="str">
        <f>VLOOKUP(A1231,'COMP-VS-BOM'!$A$2:$C$1625,3,0)</f>
        <v>FERRITE CHIP 120 OHM 2000MA 0603</v>
      </c>
      <c r="D1231" s="39" t="str">
        <f t="shared" si="19"/>
        <v>FB6331-2</v>
      </c>
      <c r="E1231" s="21" t="s">
        <v>1453</v>
      </c>
    </row>
    <row r="1232" spans="1:5" x14ac:dyDescent="0.3">
      <c r="A1232" s="21" t="s">
        <v>1454</v>
      </c>
      <c r="B1232" s="21">
        <v>1</v>
      </c>
      <c r="C1232" s="39" t="str">
        <f>VLOOKUP(A1232,'COMP-VS-BOM'!$A$2:$C$1625,3,0)</f>
        <v>FERRITE BEAD 75 OHM 0402</v>
      </c>
      <c r="D1232" s="39" t="str">
        <f t="shared" si="19"/>
        <v>FB6332-1</v>
      </c>
      <c r="E1232" s="21" t="s">
        <v>850</v>
      </c>
    </row>
    <row r="1233" spans="1:5" x14ac:dyDescent="0.3">
      <c r="A1233" s="21" t="s">
        <v>1454</v>
      </c>
      <c r="B1233" s="21">
        <v>2</v>
      </c>
      <c r="C1233" s="39" t="str">
        <f>VLOOKUP(A1233,'COMP-VS-BOM'!$A$2:$C$1625,3,0)</f>
        <v>FERRITE BEAD 75 OHM 0402</v>
      </c>
      <c r="D1233" s="39" t="str">
        <f t="shared" si="19"/>
        <v>FB6332-2</v>
      </c>
      <c r="E1233" s="21" t="s">
        <v>946</v>
      </c>
    </row>
    <row r="1234" spans="1:5" x14ac:dyDescent="0.3">
      <c r="A1234" s="21" t="s">
        <v>1455</v>
      </c>
      <c r="B1234" s="21">
        <v>1</v>
      </c>
      <c r="C1234" s="39" t="str">
        <f>VLOOKUP(A1234,'COMP-VS-BOM'!$A$2:$C$1625,3,0)</f>
        <v>FILTER SAW 1.95GHZ W-CDMA SMD</v>
      </c>
      <c r="D1234" s="39" t="str">
        <f t="shared" si="19"/>
        <v>FL2500-1</v>
      </c>
      <c r="E1234" s="21" t="s">
        <v>1184</v>
      </c>
    </row>
    <row r="1235" spans="1:5" x14ac:dyDescent="0.3">
      <c r="A1235" s="21" t="s">
        <v>1455</v>
      </c>
      <c r="B1235" s="21">
        <v>2</v>
      </c>
      <c r="C1235" s="39" t="str">
        <f>VLOOKUP(A1235,'COMP-VS-BOM'!$A$2:$C$1625,3,0)</f>
        <v>FILTER SAW 1.95GHZ W-CDMA SMD</v>
      </c>
      <c r="D1235" s="39" t="str">
        <f t="shared" si="19"/>
        <v>FL2500-2</v>
      </c>
      <c r="E1235" s="21" t="s">
        <v>320</v>
      </c>
    </row>
    <row r="1236" spans="1:5" x14ac:dyDescent="0.3">
      <c r="A1236" s="21" t="s">
        <v>1455</v>
      </c>
      <c r="B1236" s="21">
        <v>3</v>
      </c>
      <c r="C1236" s="39" t="str">
        <f>VLOOKUP(A1236,'COMP-VS-BOM'!$A$2:$C$1625,3,0)</f>
        <v>FILTER SAW 1.95GHZ W-CDMA SMD</v>
      </c>
      <c r="D1236" s="39" t="str">
        <f t="shared" si="19"/>
        <v>FL2500-3</v>
      </c>
      <c r="E1236" s="21" t="s">
        <v>320</v>
      </c>
    </row>
    <row r="1237" spans="1:5" x14ac:dyDescent="0.3">
      <c r="A1237" s="21" t="s">
        <v>1455</v>
      </c>
      <c r="B1237" s="21">
        <v>4</v>
      </c>
      <c r="C1237" s="39" t="str">
        <f>VLOOKUP(A1237,'COMP-VS-BOM'!$A$2:$C$1625,3,0)</f>
        <v>FILTER SAW 1.95GHZ W-CDMA SMD</v>
      </c>
      <c r="D1237" s="39" t="str">
        <f t="shared" si="19"/>
        <v>FL2500-4</v>
      </c>
      <c r="E1237" s="21" t="s">
        <v>1192</v>
      </c>
    </row>
    <row r="1238" spans="1:5" x14ac:dyDescent="0.3">
      <c r="A1238" s="21" t="s">
        <v>1455</v>
      </c>
      <c r="B1238" s="21">
        <v>5</v>
      </c>
      <c r="C1238" s="39" t="str">
        <f>VLOOKUP(A1238,'COMP-VS-BOM'!$A$2:$C$1625,3,0)</f>
        <v>FILTER SAW 1.95GHZ W-CDMA SMD</v>
      </c>
      <c r="D1238" s="39" t="str">
        <f t="shared" si="19"/>
        <v>FL2500-5</v>
      </c>
      <c r="E1238" s="21" t="s">
        <v>320</v>
      </c>
    </row>
    <row r="1239" spans="1:5" x14ac:dyDescent="0.3">
      <c r="A1239" s="21" t="s">
        <v>1456</v>
      </c>
      <c r="B1239" s="21">
        <v>1</v>
      </c>
      <c r="C1239" s="39" t="str">
        <f>VLOOKUP(A1239,'COMP-VS-BOM'!$A$2:$C$1625,3,0)</f>
        <v>FILTER SAW 1.88GHZ PCS SMD</v>
      </c>
      <c r="D1239" s="39" t="str">
        <f t="shared" si="19"/>
        <v>FL2501-1</v>
      </c>
      <c r="E1239" s="21" t="s">
        <v>1187</v>
      </c>
    </row>
    <row r="1240" spans="1:5" x14ac:dyDescent="0.3">
      <c r="A1240" s="21" t="s">
        <v>1456</v>
      </c>
      <c r="B1240" s="21">
        <v>2</v>
      </c>
      <c r="C1240" s="39" t="str">
        <f>VLOOKUP(A1240,'COMP-VS-BOM'!$A$2:$C$1625,3,0)</f>
        <v>FILTER SAW 1.88GHZ PCS SMD</v>
      </c>
      <c r="D1240" s="39" t="str">
        <f t="shared" si="19"/>
        <v>FL2501-2</v>
      </c>
      <c r="E1240" s="21" t="s">
        <v>320</v>
      </c>
    </row>
    <row r="1241" spans="1:5" x14ac:dyDescent="0.3">
      <c r="A1241" s="21" t="s">
        <v>1456</v>
      </c>
      <c r="B1241" s="21">
        <v>3</v>
      </c>
      <c r="C1241" s="39" t="str">
        <f>VLOOKUP(A1241,'COMP-VS-BOM'!$A$2:$C$1625,3,0)</f>
        <v>FILTER SAW 1.88GHZ PCS SMD</v>
      </c>
      <c r="D1241" s="39" t="str">
        <f t="shared" si="19"/>
        <v>FL2501-3</v>
      </c>
      <c r="E1241" s="21" t="s">
        <v>320</v>
      </c>
    </row>
    <row r="1242" spans="1:5" x14ac:dyDescent="0.3">
      <c r="A1242" s="21" t="s">
        <v>1456</v>
      </c>
      <c r="B1242" s="21">
        <v>4</v>
      </c>
      <c r="C1242" s="39" t="str">
        <f>VLOOKUP(A1242,'COMP-VS-BOM'!$A$2:$C$1625,3,0)</f>
        <v>FILTER SAW 1.88GHZ PCS SMD</v>
      </c>
      <c r="D1242" s="39" t="str">
        <f t="shared" si="19"/>
        <v>FL2501-4</v>
      </c>
      <c r="E1242" s="21" t="s">
        <v>1194</v>
      </c>
    </row>
    <row r="1243" spans="1:5" x14ac:dyDescent="0.3">
      <c r="A1243" s="21" t="s">
        <v>1456</v>
      </c>
      <c r="B1243" s="21">
        <v>5</v>
      </c>
      <c r="C1243" s="39" t="str">
        <f>VLOOKUP(A1243,'COMP-VS-BOM'!$A$2:$C$1625,3,0)</f>
        <v>FILTER SAW 1.88GHZ PCS SMD</v>
      </c>
      <c r="D1243" s="39" t="str">
        <f t="shared" si="19"/>
        <v>FL2501-5</v>
      </c>
      <c r="E1243" s="21" t="s">
        <v>320</v>
      </c>
    </row>
    <row r="1244" spans="1:5" x14ac:dyDescent="0.3">
      <c r="A1244" s="21" t="s">
        <v>1457</v>
      </c>
      <c r="B1244" s="21">
        <v>1</v>
      </c>
      <c r="C1244" s="39" t="str">
        <f>VLOOKUP(A1244,'COMP-VS-BOM'!$A$2:$C$1625,3,0)</f>
        <v>FILTER SAW 836.5MHZ GSM850/CDMA</v>
      </c>
      <c r="D1244" s="39" t="str">
        <f t="shared" si="19"/>
        <v>FL2502-1</v>
      </c>
      <c r="E1244" s="21" t="s">
        <v>1182</v>
      </c>
    </row>
    <row r="1245" spans="1:5" x14ac:dyDescent="0.3">
      <c r="A1245" s="21" t="s">
        <v>1457</v>
      </c>
      <c r="B1245" s="21">
        <v>2</v>
      </c>
      <c r="C1245" s="39" t="str">
        <f>VLOOKUP(A1245,'COMP-VS-BOM'!$A$2:$C$1625,3,0)</f>
        <v>FILTER SAW 836.5MHZ GSM850/CDMA</v>
      </c>
      <c r="D1245" s="39" t="str">
        <f t="shared" si="19"/>
        <v>FL2502-2</v>
      </c>
      <c r="E1245" s="21" t="s">
        <v>320</v>
      </c>
    </row>
    <row r="1246" spans="1:5" x14ac:dyDescent="0.3">
      <c r="A1246" s="21" t="s">
        <v>1457</v>
      </c>
      <c r="B1246" s="21">
        <v>3</v>
      </c>
      <c r="C1246" s="39" t="str">
        <f>VLOOKUP(A1246,'COMP-VS-BOM'!$A$2:$C$1625,3,0)</f>
        <v>FILTER SAW 836.5MHZ GSM850/CDMA</v>
      </c>
      <c r="D1246" s="39" t="str">
        <f t="shared" si="19"/>
        <v>FL2502-3</v>
      </c>
      <c r="E1246" s="21" t="s">
        <v>320</v>
      </c>
    </row>
    <row r="1247" spans="1:5" x14ac:dyDescent="0.3">
      <c r="A1247" s="21" t="s">
        <v>1457</v>
      </c>
      <c r="B1247" s="21">
        <v>4</v>
      </c>
      <c r="C1247" s="39" t="str">
        <f>VLOOKUP(A1247,'COMP-VS-BOM'!$A$2:$C$1625,3,0)</f>
        <v>FILTER SAW 836.5MHZ GSM850/CDMA</v>
      </c>
      <c r="D1247" s="39" t="str">
        <f t="shared" si="19"/>
        <v>FL2502-4</v>
      </c>
      <c r="E1247" s="21" t="s">
        <v>1189</v>
      </c>
    </row>
    <row r="1248" spans="1:5" x14ac:dyDescent="0.3">
      <c r="A1248" s="21" t="s">
        <v>1457</v>
      </c>
      <c r="B1248" s="21">
        <v>5</v>
      </c>
      <c r="C1248" s="39" t="str">
        <f>VLOOKUP(A1248,'COMP-VS-BOM'!$A$2:$C$1625,3,0)</f>
        <v>FILTER SAW 836.5MHZ GSM850/CDMA</v>
      </c>
      <c r="D1248" s="39" t="str">
        <f t="shared" si="19"/>
        <v>FL2502-5</v>
      </c>
      <c r="E1248" s="21" t="s">
        <v>320</v>
      </c>
    </row>
    <row r="1249" spans="1:5" x14ac:dyDescent="0.3">
      <c r="A1249" s="21" t="s">
        <v>1458</v>
      </c>
      <c r="B1249" s="21">
        <v>1</v>
      </c>
      <c r="C1249" s="39" t="str">
        <f>VLOOKUP(A1249,'COMP-VS-BOM'!$A$2:$C$1625,3,0)</f>
        <v>FILTER SAW 897.5MHZ EGSM SMD</v>
      </c>
      <c r="D1249" s="39" t="str">
        <f t="shared" si="19"/>
        <v>FL2503-1</v>
      </c>
      <c r="E1249" s="21" t="s">
        <v>1176</v>
      </c>
    </row>
    <row r="1250" spans="1:5" x14ac:dyDescent="0.3">
      <c r="A1250" s="21" t="s">
        <v>1458</v>
      </c>
      <c r="B1250" s="21">
        <v>2</v>
      </c>
      <c r="C1250" s="39" t="str">
        <f>VLOOKUP(A1250,'COMP-VS-BOM'!$A$2:$C$1625,3,0)</f>
        <v>FILTER SAW 897.5MHZ EGSM SMD</v>
      </c>
      <c r="D1250" s="39" t="str">
        <f t="shared" si="19"/>
        <v>FL2503-2</v>
      </c>
      <c r="E1250" s="21" t="s">
        <v>320</v>
      </c>
    </row>
    <row r="1251" spans="1:5" x14ac:dyDescent="0.3">
      <c r="A1251" s="21" t="s">
        <v>1458</v>
      </c>
      <c r="B1251" s="21">
        <v>3</v>
      </c>
      <c r="C1251" s="39" t="str">
        <f>VLOOKUP(A1251,'COMP-VS-BOM'!$A$2:$C$1625,3,0)</f>
        <v>FILTER SAW 897.5MHZ EGSM SMD</v>
      </c>
      <c r="D1251" s="39" t="str">
        <f t="shared" si="19"/>
        <v>FL2503-3</v>
      </c>
      <c r="E1251" s="21" t="s">
        <v>320</v>
      </c>
    </row>
    <row r="1252" spans="1:5" x14ac:dyDescent="0.3">
      <c r="A1252" s="21" t="s">
        <v>1458</v>
      </c>
      <c r="B1252" s="21">
        <v>4</v>
      </c>
      <c r="C1252" s="39" t="str">
        <f>VLOOKUP(A1252,'COMP-VS-BOM'!$A$2:$C$1625,3,0)</f>
        <v>FILTER SAW 897.5MHZ EGSM SMD</v>
      </c>
      <c r="D1252" s="39" t="str">
        <f t="shared" si="19"/>
        <v>FL2503-4</v>
      </c>
      <c r="E1252" s="21" t="s">
        <v>1174</v>
      </c>
    </row>
    <row r="1253" spans="1:5" x14ac:dyDescent="0.3">
      <c r="A1253" s="21" t="s">
        <v>1458</v>
      </c>
      <c r="B1253" s="21">
        <v>5</v>
      </c>
      <c r="C1253" s="39" t="str">
        <f>VLOOKUP(A1253,'COMP-VS-BOM'!$A$2:$C$1625,3,0)</f>
        <v>FILTER SAW 897.5MHZ EGSM SMD</v>
      </c>
      <c r="D1253" s="39" t="str">
        <f t="shared" si="19"/>
        <v>FL2503-5</v>
      </c>
      <c r="E1253" s="21" t="s">
        <v>320</v>
      </c>
    </row>
    <row r="1254" spans="1:5" x14ac:dyDescent="0.3">
      <c r="A1254" s="21" t="s">
        <v>1459</v>
      </c>
      <c r="B1254" s="21">
        <v>1</v>
      </c>
      <c r="C1254" s="39" t="str">
        <f>VLOOKUP(A1254,'COMP-VS-BOM'!$A$2:$C$1625,3,0)</f>
        <v>Band3 Duplexer</v>
      </c>
      <c r="D1254" s="39" t="str">
        <f t="shared" si="19"/>
        <v>FL2700-1</v>
      </c>
      <c r="E1254" s="21" t="s">
        <v>968</v>
      </c>
    </row>
    <row r="1255" spans="1:5" x14ac:dyDescent="0.3">
      <c r="A1255" s="21" t="s">
        <v>1459</v>
      </c>
      <c r="B1255" s="21">
        <v>2</v>
      </c>
      <c r="C1255" s="39" t="str">
        <f>VLOOKUP(A1255,'COMP-VS-BOM'!$A$2:$C$1625,3,0)</f>
        <v>Band3 Duplexer</v>
      </c>
      <c r="D1255" s="39" t="str">
        <f t="shared" si="19"/>
        <v>FL2700-2</v>
      </c>
      <c r="E1255" s="21" t="s">
        <v>987</v>
      </c>
    </row>
    <row r="1256" spans="1:5" x14ac:dyDescent="0.3">
      <c r="A1256" s="21" t="s">
        <v>1459</v>
      </c>
      <c r="B1256" s="21">
        <v>3</v>
      </c>
      <c r="C1256" s="39" t="str">
        <f>VLOOKUP(A1256,'COMP-VS-BOM'!$A$2:$C$1625,3,0)</f>
        <v>Band3 Duplexer</v>
      </c>
      <c r="D1256" s="39" t="str">
        <f t="shared" si="19"/>
        <v>FL2700-3</v>
      </c>
      <c r="E1256" s="21" t="s">
        <v>1167</v>
      </c>
    </row>
    <row r="1257" spans="1:5" x14ac:dyDescent="0.3">
      <c r="A1257" s="21" t="s">
        <v>1460</v>
      </c>
      <c r="B1257" s="21">
        <v>1</v>
      </c>
      <c r="C1257" s="39" t="str">
        <f>VLOOKUP(A1257,'COMP-VS-BOM'!$A$2:$C$1625,3,0)</f>
        <v>Band2 Duplexer</v>
      </c>
      <c r="D1257" s="39" t="str">
        <f t="shared" si="19"/>
        <v>FL2701-1</v>
      </c>
      <c r="E1257" s="21" t="s">
        <v>970</v>
      </c>
    </row>
    <row r="1258" spans="1:5" x14ac:dyDescent="0.3">
      <c r="A1258" s="21" t="s">
        <v>1460</v>
      </c>
      <c r="B1258" s="21">
        <v>2</v>
      </c>
      <c r="C1258" s="39" t="str">
        <f>VLOOKUP(A1258,'COMP-VS-BOM'!$A$2:$C$1625,3,0)</f>
        <v>Band2 Duplexer</v>
      </c>
      <c r="D1258" s="39" t="str">
        <f t="shared" si="19"/>
        <v>FL2701-2</v>
      </c>
      <c r="E1258" s="21" t="s">
        <v>990</v>
      </c>
    </row>
    <row r="1259" spans="1:5" x14ac:dyDescent="0.3">
      <c r="A1259" s="21" t="s">
        <v>1460</v>
      </c>
      <c r="B1259" s="21">
        <v>3</v>
      </c>
      <c r="C1259" s="39" t="str">
        <f>VLOOKUP(A1259,'COMP-VS-BOM'!$A$2:$C$1625,3,0)</f>
        <v>Band2 Duplexer</v>
      </c>
      <c r="D1259" s="39" t="str">
        <f t="shared" si="19"/>
        <v>FL2701-3</v>
      </c>
      <c r="E1259" s="21" t="s">
        <v>1169</v>
      </c>
    </row>
    <row r="1260" spans="1:5" x14ac:dyDescent="0.3">
      <c r="A1260" s="21" t="s">
        <v>1461</v>
      </c>
      <c r="B1260" s="21">
        <v>1</v>
      </c>
      <c r="C1260" s="39" t="str">
        <f>VLOOKUP(A1260,'COMP-VS-BOM'!$A$2:$C$1625,3,0)</f>
        <v>Band5 Duplexer</v>
      </c>
      <c r="D1260" s="39" t="str">
        <f t="shared" si="19"/>
        <v>FL2702-1</v>
      </c>
      <c r="E1260" s="21" t="s">
        <v>965</v>
      </c>
    </row>
    <row r="1261" spans="1:5" x14ac:dyDescent="0.3">
      <c r="A1261" s="21" t="s">
        <v>1461</v>
      </c>
      <c r="B1261" s="21">
        <v>2</v>
      </c>
      <c r="C1261" s="39" t="str">
        <f>VLOOKUP(A1261,'COMP-VS-BOM'!$A$2:$C$1625,3,0)</f>
        <v>Band5 Duplexer</v>
      </c>
      <c r="D1261" s="39" t="str">
        <f t="shared" si="19"/>
        <v>FL2702-2</v>
      </c>
      <c r="E1261" s="21" t="s">
        <v>985</v>
      </c>
    </row>
    <row r="1262" spans="1:5" x14ac:dyDescent="0.3">
      <c r="A1262" s="21" t="s">
        <v>1461</v>
      </c>
      <c r="B1262" s="21">
        <v>3</v>
      </c>
      <c r="C1262" s="39" t="str">
        <f>VLOOKUP(A1262,'COMP-VS-BOM'!$A$2:$C$1625,3,0)</f>
        <v>Band5 Duplexer</v>
      </c>
      <c r="D1262" s="39" t="str">
        <f t="shared" si="19"/>
        <v>FL2702-3</v>
      </c>
      <c r="E1262" s="21" t="s">
        <v>1164</v>
      </c>
    </row>
    <row r="1263" spans="1:5" x14ac:dyDescent="0.3">
      <c r="A1263" s="21" t="s">
        <v>1462</v>
      </c>
      <c r="B1263" s="21">
        <v>1</v>
      </c>
      <c r="C1263" s="39" t="str">
        <f>VLOOKUP(A1263,'COMP-VS-BOM'!$A$2:$C$1625,3,0)</f>
        <v>BAND8 DUPLEXER</v>
      </c>
      <c r="D1263" s="39" t="str">
        <f t="shared" si="19"/>
        <v>FL2703-1</v>
      </c>
      <c r="E1263" s="21" t="s">
        <v>963</v>
      </c>
    </row>
    <row r="1264" spans="1:5" x14ac:dyDescent="0.3">
      <c r="A1264" s="21" t="s">
        <v>1462</v>
      </c>
      <c r="B1264" s="21">
        <v>2</v>
      </c>
      <c r="C1264" s="39" t="str">
        <f>VLOOKUP(A1264,'COMP-VS-BOM'!$A$2:$C$1625,3,0)</f>
        <v>BAND8 DUPLEXER</v>
      </c>
      <c r="D1264" s="39" t="str">
        <f t="shared" si="19"/>
        <v>FL2703-2</v>
      </c>
      <c r="E1264" s="21" t="s">
        <v>982</v>
      </c>
    </row>
    <row r="1265" spans="1:5" x14ac:dyDescent="0.3">
      <c r="A1265" s="21" t="s">
        <v>1462</v>
      </c>
      <c r="B1265" s="21">
        <v>3</v>
      </c>
      <c r="C1265" s="39" t="str">
        <f>VLOOKUP(A1265,'COMP-VS-BOM'!$A$2:$C$1625,3,0)</f>
        <v>BAND8 DUPLEXER</v>
      </c>
      <c r="D1265" s="39" t="str">
        <f t="shared" si="19"/>
        <v>FL2703-3</v>
      </c>
      <c r="E1265" s="21" t="s">
        <v>1171</v>
      </c>
    </row>
    <row r="1266" spans="1:5" x14ac:dyDescent="0.3">
      <c r="A1266" s="21" t="s">
        <v>1463</v>
      </c>
      <c r="B1266" s="21">
        <v>1</v>
      </c>
      <c r="C1266" s="39" t="str">
        <f>VLOOKUP(A1266,'COMP-VS-BOM'!$A$2:$C$1625,3,0)</f>
        <v>FILTER SAW 1.95GHZ W-CDMA SMD</v>
      </c>
      <c r="D1266" s="39" t="str">
        <f t="shared" si="19"/>
        <v>FL3100-1</v>
      </c>
      <c r="E1266" s="21" t="s">
        <v>1264</v>
      </c>
    </row>
    <row r="1267" spans="1:5" x14ac:dyDescent="0.3">
      <c r="A1267" s="21" t="s">
        <v>1463</v>
      </c>
      <c r="B1267" s="21">
        <v>2</v>
      </c>
      <c r="C1267" s="39" t="str">
        <f>VLOOKUP(A1267,'COMP-VS-BOM'!$A$2:$C$1625,3,0)</f>
        <v>FILTER SAW 1.95GHZ W-CDMA SMD</v>
      </c>
      <c r="D1267" s="39" t="str">
        <f t="shared" si="19"/>
        <v>FL3100-2</v>
      </c>
      <c r="E1267" s="21" t="s">
        <v>320</v>
      </c>
    </row>
    <row r="1268" spans="1:5" x14ac:dyDescent="0.3">
      <c r="A1268" s="21" t="s">
        <v>1463</v>
      </c>
      <c r="B1268" s="21">
        <v>3</v>
      </c>
      <c r="C1268" s="39" t="str">
        <f>VLOOKUP(A1268,'COMP-VS-BOM'!$A$2:$C$1625,3,0)</f>
        <v>FILTER SAW 1.95GHZ W-CDMA SMD</v>
      </c>
      <c r="D1268" s="39" t="str">
        <f t="shared" si="19"/>
        <v>FL3100-3</v>
      </c>
      <c r="E1268" s="21" t="s">
        <v>320</v>
      </c>
    </row>
    <row r="1269" spans="1:5" x14ac:dyDescent="0.3">
      <c r="A1269" s="21" t="s">
        <v>1463</v>
      </c>
      <c r="B1269" s="21">
        <v>4</v>
      </c>
      <c r="C1269" s="39" t="str">
        <f>VLOOKUP(A1269,'COMP-VS-BOM'!$A$2:$C$1625,3,0)</f>
        <v>FILTER SAW 1.95GHZ W-CDMA SMD</v>
      </c>
      <c r="D1269" s="39" t="str">
        <f t="shared" si="19"/>
        <v>FL3100-4</v>
      </c>
      <c r="E1269" s="21" t="s">
        <v>1260</v>
      </c>
    </row>
    <row r="1270" spans="1:5" x14ac:dyDescent="0.3">
      <c r="A1270" s="21" t="s">
        <v>1463</v>
      </c>
      <c r="B1270" s="21">
        <v>5</v>
      </c>
      <c r="C1270" s="39" t="str">
        <f>VLOOKUP(A1270,'COMP-VS-BOM'!$A$2:$C$1625,3,0)</f>
        <v>FILTER SAW 1.95GHZ W-CDMA SMD</v>
      </c>
      <c r="D1270" s="39" t="str">
        <f t="shared" si="19"/>
        <v>FL3100-5</v>
      </c>
      <c r="E1270" s="21" t="s">
        <v>320</v>
      </c>
    </row>
    <row r="1271" spans="1:5" x14ac:dyDescent="0.3">
      <c r="A1271" s="21" t="s">
        <v>1464</v>
      </c>
      <c r="B1271" s="21">
        <v>1</v>
      </c>
      <c r="C1271" s="39" t="str">
        <f>VLOOKUP(A1271,'COMP-VS-BOM'!$A$2:$C$1625,3,0)</f>
        <v>FILTER SAW 1.88GHZ PCS SMD</v>
      </c>
      <c r="D1271" s="39" t="str">
        <f t="shared" si="19"/>
        <v>FL3101-1</v>
      </c>
      <c r="E1271" s="21" t="s">
        <v>1254</v>
      </c>
    </row>
    <row r="1272" spans="1:5" x14ac:dyDescent="0.3">
      <c r="A1272" s="21" t="s">
        <v>1464</v>
      </c>
      <c r="B1272" s="21">
        <v>2</v>
      </c>
      <c r="C1272" s="39" t="str">
        <f>VLOOKUP(A1272,'COMP-VS-BOM'!$A$2:$C$1625,3,0)</f>
        <v>FILTER SAW 1.88GHZ PCS SMD</v>
      </c>
      <c r="D1272" s="39" t="str">
        <f t="shared" si="19"/>
        <v>FL3101-2</v>
      </c>
      <c r="E1272" s="21" t="s">
        <v>320</v>
      </c>
    </row>
    <row r="1273" spans="1:5" x14ac:dyDescent="0.3">
      <c r="A1273" s="21" t="s">
        <v>1464</v>
      </c>
      <c r="B1273" s="21">
        <v>3</v>
      </c>
      <c r="C1273" s="39" t="str">
        <f>VLOOKUP(A1273,'COMP-VS-BOM'!$A$2:$C$1625,3,0)</f>
        <v>FILTER SAW 1.88GHZ PCS SMD</v>
      </c>
      <c r="D1273" s="39" t="str">
        <f t="shared" si="19"/>
        <v>FL3101-3</v>
      </c>
      <c r="E1273" s="21" t="s">
        <v>320</v>
      </c>
    </row>
    <row r="1274" spans="1:5" x14ac:dyDescent="0.3">
      <c r="A1274" s="21" t="s">
        <v>1464</v>
      </c>
      <c r="B1274" s="21">
        <v>4</v>
      </c>
      <c r="C1274" s="39" t="str">
        <f>VLOOKUP(A1274,'COMP-VS-BOM'!$A$2:$C$1625,3,0)</f>
        <v>FILTER SAW 1.88GHZ PCS SMD</v>
      </c>
      <c r="D1274" s="39" t="str">
        <f t="shared" si="19"/>
        <v>FL3101-4</v>
      </c>
      <c r="E1274" s="21" t="s">
        <v>1258</v>
      </c>
    </row>
    <row r="1275" spans="1:5" x14ac:dyDescent="0.3">
      <c r="A1275" s="21" t="s">
        <v>1464</v>
      </c>
      <c r="B1275" s="21">
        <v>5</v>
      </c>
      <c r="C1275" s="39" t="str">
        <f>VLOOKUP(A1275,'COMP-VS-BOM'!$A$2:$C$1625,3,0)</f>
        <v>FILTER SAW 1.88GHZ PCS SMD</v>
      </c>
      <c r="D1275" s="39" t="str">
        <f t="shared" si="19"/>
        <v>FL3101-5</v>
      </c>
      <c r="E1275" s="21" t="s">
        <v>320</v>
      </c>
    </row>
    <row r="1276" spans="1:5" x14ac:dyDescent="0.3">
      <c r="A1276" s="21" t="s">
        <v>1465</v>
      </c>
      <c r="B1276" s="21">
        <v>1</v>
      </c>
      <c r="C1276" s="39" t="str">
        <f>VLOOKUP(A1276,'COMP-VS-BOM'!$A$2:$C$1625,3,0)</f>
        <v>FILTER SAW 836.5MHZ GSM850/CDMA</v>
      </c>
      <c r="D1276" s="39" t="str">
        <f t="shared" si="19"/>
        <v>FL3102-1</v>
      </c>
      <c r="E1276" s="21" t="s">
        <v>1266</v>
      </c>
    </row>
    <row r="1277" spans="1:5" x14ac:dyDescent="0.3">
      <c r="A1277" s="21" t="s">
        <v>1465</v>
      </c>
      <c r="B1277" s="21">
        <v>2</v>
      </c>
      <c r="C1277" s="39" t="str">
        <f>VLOOKUP(A1277,'COMP-VS-BOM'!$A$2:$C$1625,3,0)</f>
        <v>FILTER SAW 836.5MHZ GSM850/CDMA</v>
      </c>
      <c r="D1277" s="39" t="str">
        <f t="shared" si="19"/>
        <v>FL3102-2</v>
      </c>
      <c r="E1277" s="21" t="s">
        <v>320</v>
      </c>
    </row>
    <row r="1278" spans="1:5" x14ac:dyDescent="0.3">
      <c r="A1278" s="21" t="s">
        <v>1465</v>
      </c>
      <c r="B1278" s="21">
        <v>3</v>
      </c>
      <c r="C1278" s="39" t="str">
        <f>VLOOKUP(A1278,'COMP-VS-BOM'!$A$2:$C$1625,3,0)</f>
        <v>FILTER SAW 836.5MHZ GSM850/CDMA</v>
      </c>
      <c r="D1278" s="39" t="str">
        <f t="shared" si="19"/>
        <v>FL3102-3</v>
      </c>
      <c r="E1278" s="21" t="s">
        <v>320</v>
      </c>
    </row>
    <row r="1279" spans="1:5" x14ac:dyDescent="0.3">
      <c r="A1279" s="21" t="s">
        <v>1465</v>
      </c>
      <c r="B1279" s="21">
        <v>4</v>
      </c>
      <c r="C1279" s="39" t="str">
        <f>VLOOKUP(A1279,'COMP-VS-BOM'!$A$2:$C$1625,3,0)</f>
        <v>FILTER SAW 836.5MHZ GSM850/CDMA</v>
      </c>
      <c r="D1279" s="39" t="str">
        <f t="shared" si="19"/>
        <v>FL3102-4</v>
      </c>
      <c r="E1279" s="21" t="s">
        <v>1262</v>
      </c>
    </row>
    <row r="1280" spans="1:5" x14ac:dyDescent="0.3">
      <c r="A1280" s="21" t="s">
        <v>1465</v>
      </c>
      <c r="B1280" s="21">
        <v>5</v>
      </c>
      <c r="C1280" s="39" t="str">
        <f>VLOOKUP(A1280,'COMP-VS-BOM'!$A$2:$C$1625,3,0)</f>
        <v>FILTER SAW 836.5MHZ GSM850/CDMA</v>
      </c>
      <c r="D1280" s="39" t="str">
        <f t="shared" si="19"/>
        <v>FL3102-5</v>
      </c>
      <c r="E1280" s="21" t="s">
        <v>320</v>
      </c>
    </row>
    <row r="1281" spans="1:5" x14ac:dyDescent="0.3">
      <c r="A1281" s="21" t="s">
        <v>1466</v>
      </c>
      <c r="B1281" s="21">
        <v>1</v>
      </c>
      <c r="C1281" s="39" t="str">
        <f>VLOOKUP(A1281,'COMP-VS-BOM'!$A$2:$C$1625,3,0)</f>
        <v>FILTER SAW 897.5MHZ EGSM SMD</v>
      </c>
      <c r="D1281" s="39" t="str">
        <f t="shared" si="19"/>
        <v>FL3103-1</v>
      </c>
      <c r="E1281" s="21" t="s">
        <v>1248</v>
      </c>
    </row>
    <row r="1282" spans="1:5" x14ac:dyDescent="0.3">
      <c r="A1282" s="21" t="s">
        <v>1466</v>
      </c>
      <c r="B1282" s="21">
        <v>2</v>
      </c>
      <c r="C1282" s="39" t="str">
        <f>VLOOKUP(A1282,'COMP-VS-BOM'!$A$2:$C$1625,3,0)</f>
        <v>FILTER SAW 897.5MHZ EGSM SMD</v>
      </c>
      <c r="D1282" s="39" t="str">
        <f t="shared" si="19"/>
        <v>FL3103-2</v>
      </c>
      <c r="E1282" s="21" t="s">
        <v>320</v>
      </c>
    </row>
    <row r="1283" spans="1:5" x14ac:dyDescent="0.3">
      <c r="A1283" s="21" t="s">
        <v>1466</v>
      </c>
      <c r="B1283" s="21">
        <v>3</v>
      </c>
      <c r="C1283" s="39" t="str">
        <f>VLOOKUP(A1283,'COMP-VS-BOM'!$A$2:$C$1625,3,0)</f>
        <v>FILTER SAW 897.5MHZ EGSM SMD</v>
      </c>
      <c r="D1283" s="39" t="str">
        <f t="shared" si="19"/>
        <v>FL3103-3</v>
      </c>
      <c r="E1283" s="21" t="s">
        <v>320</v>
      </c>
    </row>
    <row r="1284" spans="1:5" x14ac:dyDescent="0.3">
      <c r="A1284" s="21" t="s">
        <v>1466</v>
      </c>
      <c r="B1284" s="21">
        <v>4</v>
      </c>
      <c r="C1284" s="39" t="str">
        <f>VLOOKUP(A1284,'COMP-VS-BOM'!$A$2:$C$1625,3,0)</f>
        <v>FILTER SAW 897.5MHZ EGSM SMD</v>
      </c>
      <c r="D1284" s="39" t="str">
        <f t="shared" ref="D1284:D1347" si="20">CONCATENATE(A1284,"-",B1284)</f>
        <v>FL3103-4</v>
      </c>
      <c r="E1284" s="21" t="s">
        <v>1246</v>
      </c>
    </row>
    <row r="1285" spans="1:5" x14ac:dyDescent="0.3">
      <c r="A1285" s="21" t="s">
        <v>1466</v>
      </c>
      <c r="B1285" s="21">
        <v>5</v>
      </c>
      <c r="C1285" s="39" t="str">
        <f>VLOOKUP(A1285,'COMP-VS-BOM'!$A$2:$C$1625,3,0)</f>
        <v>FILTER SAW 897.5MHZ EGSM SMD</v>
      </c>
      <c r="D1285" s="39" t="str">
        <f t="shared" si="20"/>
        <v>FL3103-5</v>
      </c>
      <c r="E1285" s="21" t="s">
        <v>320</v>
      </c>
    </row>
    <row r="1286" spans="1:5" x14ac:dyDescent="0.3">
      <c r="A1286" s="21" t="s">
        <v>1467</v>
      </c>
      <c r="B1286" s="21">
        <v>1</v>
      </c>
      <c r="C1286" s="39" t="str">
        <f>VLOOKUP(A1286,'COMP-VS-BOM'!$A$2:$C$1625,3,0)</f>
        <v>Band3 Duplexer</v>
      </c>
      <c r="D1286" s="39" t="str">
        <f t="shared" si="20"/>
        <v>FL3300-1</v>
      </c>
      <c r="E1286" s="21" t="s">
        <v>980</v>
      </c>
    </row>
    <row r="1287" spans="1:5" x14ac:dyDescent="0.3">
      <c r="A1287" s="21" t="s">
        <v>1467</v>
      </c>
      <c r="B1287" s="21">
        <v>2</v>
      </c>
      <c r="C1287" s="39" t="str">
        <f>VLOOKUP(A1287,'COMP-VS-BOM'!$A$2:$C$1625,3,0)</f>
        <v>Band3 Duplexer</v>
      </c>
      <c r="D1287" s="39" t="str">
        <f t="shared" si="20"/>
        <v>FL3300-2</v>
      </c>
      <c r="E1287" s="21" t="s">
        <v>1227</v>
      </c>
    </row>
    <row r="1288" spans="1:5" x14ac:dyDescent="0.3">
      <c r="A1288" s="21" t="s">
        <v>1467</v>
      </c>
      <c r="B1288" s="21">
        <v>3</v>
      </c>
      <c r="C1288" s="39" t="str">
        <f>VLOOKUP(A1288,'COMP-VS-BOM'!$A$2:$C$1625,3,0)</f>
        <v>Band3 Duplexer</v>
      </c>
      <c r="D1288" s="39" t="str">
        <f t="shared" si="20"/>
        <v>FL3300-3</v>
      </c>
      <c r="E1288" s="21" t="s">
        <v>1239</v>
      </c>
    </row>
    <row r="1289" spans="1:5" x14ac:dyDescent="0.3">
      <c r="A1289" s="21" t="s">
        <v>1468</v>
      </c>
      <c r="B1289" s="21">
        <v>1</v>
      </c>
      <c r="C1289" s="39" t="str">
        <f>VLOOKUP(A1289,'COMP-VS-BOM'!$A$2:$C$1625,3,0)</f>
        <v>Band2 Duplexer</v>
      </c>
      <c r="D1289" s="39" t="str">
        <f t="shared" si="20"/>
        <v>FL3301-1</v>
      </c>
      <c r="E1289" s="21" t="s">
        <v>978</v>
      </c>
    </row>
    <row r="1290" spans="1:5" x14ac:dyDescent="0.3">
      <c r="A1290" s="21" t="s">
        <v>1468</v>
      </c>
      <c r="B1290" s="21">
        <v>2</v>
      </c>
      <c r="C1290" s="39" t="str">
        <f>VLOOKUP(A1290,'COMP-VS-BOM'!$A$2:$C$1625,3,0)</f>
        <v>Band2 Duplexer</v>
      </c>
      <c r="D1290" s="39" t="str">
        <f t="shared" si="20"/>
        <v>FL3301-2</v>
      </c>
      <c r="E1290" s="21" t="s">
        <v>1230</v>
      </c>
    </row>
    <row r="1291" spans="1:5" x14ac:dyDescent="0.3">
      <c r="A1291" s="21" t="s">
        <v>1468</v>
      </c>
      <c r="B1291" s="21">
        <v>3</v>
      </c>
      <c r="C1291" s="39" t="str">
        <f>VLOOKUP(A1291,'COMP-VS-BOM'!$A$2:$C$1625,3,0)</f>
        <v>Band2 Duplexer</v>
      </c>
      <c r="D1291" s="39" t="str">
        <f t="shared" si="20"/>
        <v>FL3301-3</v>
      </c>
      <c r="E1291" s="21" t="s">
        <v>1241</v>
      </c>
    </row>
    <row r="1292" spans="1:5" x14ac:dyDescent="0.3">
      <c r="A1292" s="21" t="s">
        <v>1469</v>
      </c>
      <c r="B1292" s="21">
        <v>1</v>
      </c>
      <c r="C1292" s="39" t="str">
        <f>VLOOKUP(A1292,'COMP-VS-BOM'!$A$2:$C$1625,3,0)</f>
        <v>Band5 Duplexer</v>
      </c>
      <c r="D1292" s="39" t="str">
        <f t="shared" si="20"/>
        <v>FL3302-1</v>
      </c>
      <c r="E1292" s="21" t="s">
        <v>975</v>
      </c>
    </row>
    <row r="1293" spans="1:5" x14ac:dyDescent="0.3">
      <c r="A1293" s="21" t="s">
        <v>1469</v>
      </c>
      <c r="B1293" s="21">
        <v>2</v>
      </c>
      <c r="C1293" s="39" t="str">
        <f>VLOOKUP(A1293,'COMP-VS-BOM'!$A$2:$C$1625,3,0)</f>
        <v>Band5 Duplexer</v>
      </c>
      <c r="D1293" s="39" t="str">
        <f t="shared" si="20"/>
        <v>FL3302-2</v>
      </c>
      <c r="E1293" s="21" t="s">
        <v>1225</v>
      </c>
    </row>
    <row r="1294" spans="1:5" x14ac:dyDescent="0.3">
      <c r="A1294" s="21" t="s">
        <v>1469</v>
      </c>
      <c r="B1294" s="21">
        <v>3</v>
      </c>
      <c r="C1294" s="39" t="str">
        <f>VLOOKUP(A1294,'COMP-VS-BOM'!$A$2:$C$1625,3,0)</f>
        <v>Band5 Duplexer</v>
      </c>
      <c r="D1294" s="39" t="str">
        <f t="shared" si="20"/>
        <v>FL3302-3</v>
      </c>
      <c r="E1294" s="21" t="s">
        <v>1236</v>
      </c>
    </row>
    <row r="1295" spans="1:5" x14ac:dyDescent="0.3">
      <c r="A1295" s="21" t="s">
        <v>1470</v>
      </c>
      <c r="B1295" s="21">
        <v>1</v>
      </c>
      <c r="C1295" s="39" t="str">
        <f>VLOOKUP(A1295,'COMP-VS-BOM'!$A$2:$C$1625,3,0)</f>
        <v>BAND8 DUPLEXER</v>
      </c>
      <c r="D1295" s="39" t="str">
        <f t="shared" si="20"/>
        <v>FL3303-1</v>
      </c>
      <c r="E1295" s="21" t="s">
        <v>973</v>
      </c>
    </row>
    <row r="1296" spans="1:5" x14ac:dyDescent="0.3">
      <c r="A1296" s="21" t="s">
        <v>1470</v>
      </c>
      <c r="B1296" s="21">
        <v>2</v>
      </c>
      <c r="C1296" s="39" t="str">
        <f>VLOOKUP(A1296,'COMP-VS-BOM'!$A$2:$C$1625,3,0)</f>
        <v>BAND8 DUPLEXER</v>
      </c>
      <c r="D1296" s="39" t="str">
        <f t="shared" si="20"/>
        <v>FL3303-2</v>
      </c>
      <c r="E1296" s="21" t="s">
        <v>1222</v>
      </c>
    </row>
    <row r="1297" spans="1:5" x14ac:dyDescent="0.3">
      <c r="A1297" s="21" t="s">
        <v>1470</v>
      </c>
      <c r="B1297" s="21">
        <v>3</v>
      </c>
      <c r="C1297" s="39" t="str">
        <f>VLOOKUP(A1297,'COMP-VS-BOM'!$A$2:$C$1625,3,0)</f>
        <v>BAND8 DUPLEXER</v>
      </c>
      <c r="D1297" s="39" t="str">
        <f t="shared" si="20"/>
        <v>FL3303-3</v>
      </c>
      <c r="E1297" s="21" t="s">
        <v>1243</v>
      </c>
    </row>
    <row r="1298" spans="1:5" x14ac:dyDescent="0.3">
      <c r="A1298" s="21" t="s">
        <v>1471</v>
      </c>
      <c r="B1298" s="21">
        <v>1</v>
      </c>
      <c r="C1298" s="39" t="str">
        <f>VLOOKUP(A1298,'COMP-VS-BOM'!$A$2:$C$1625,3,0)</f>
        <v>SAW FILTER FOR GSM900/BAND8</v>
      </c>
      <c r="D1298" s="39" t="str">
        <f t="shared" si="20"/>
        <v>FL3310-1</v>
      </c>
      <c r="E1298" s="21" t="s">
        <v>585</v>
      </c>
    </row>
    <row r="1299" spans="1:5" x14ac:dyDescent="0.3">
      <c r="A1299" s="21" t="s">
        <v>1471</v>
      </c>
      <c r="B1299" s="21">
        <v>2</v>
      </c>
      <c r="C1299" s="39" t="str">
        <f>VLOOKUP(A1299,'COMP-VS-BOM'!$A$2:$C$1625,3,0)</f>
        <v>SAW FILTER FOR GSM900/BAND8</v>
      </c>
      <c r="D1299" s="39" t="str">
        <f t="shared" si="20"/>
        <v>FL3310-2</v>
      </c>
      <c r="E1299" s="21" t="s">
        <v>320</v>
      </c>
    </row>
    <row r="1300" spans="1:5" x14ac:dyDescent="0.3">
      <c r="A1300" s="21" t="s">
        <v>1471</v>
      </c>
      <c r="B1300" s="21">
        <v>3</v>
      </c>
      <c r="C1300" s="39" t="str">
        <f>VLOOKUP(A1300,'COMP-VS-BOM'!$A$2:$C$1625,3,0)</f>
        <v>SAW FILTER FOR GSM900/BAND8</v>
      </c>
      <c r="D1300" s="39" t="str">
        <f t="shared" si="20"/>
        <v>FL3310-3</v>
      </c>
      <c r="E1300" s="21" t="s">
        <v>320</v>
      </c>
    </row>
    <row r="1301" spans="1:5" x14ac:dyDescent="0.3">
      <c r="A1301" s="21" t="s">
        <v>1471</v>
      </c>
      <c r="B1301" s="21">
        <v>4</v>
      </c>
      <c r="C1301" s="39" t="str">
        <f>VLOOKUP(A1301,'COMP-VS-BOM'!$A$2:$C$1625,3,0)</f>
        <v>SAW FILTER FOR GSM900/BAND8</v>
      </c>
      <c r="D1301" s="39" t="str">
        <f t="shared" si="20"/>
        <v>FL3310-4</v>
      </c>
      <c r="E1301" s="21" t="s">
        <v>1472</v>
      </c>
    </row>
    <row r="1302" spans="1:5" x14ac:dyDescent="0.3">
      <c r="A1302" s="21" t="s">
        <v>1471</v>
      </c>
      <c r="B1302" s="21">
        <v>5</v>
      </c>
      <c r="C1302" s="39" t="str">
        <f>VLOOKUP(A1302,'COMP-VS-BOM'!$A$2:$C$1625,3,0)</f>
        <v>SAW FILTER FOR GSM900/BAND8</v>
      </c>
      <c r="D1302" s="39" t="str">
        <f t="shared" si="20"/>
        <v>FL3310-5</v>
      </c>
      <c r="E1302" s="21" t="s">
        <v>320</v>
      </c>
    </row>
    <row r="1303" spans="1:5" x14ac:dyDescent="0.3">
      <c r="A1303" s="21" t="s">
        <v>1473</v>
      </c>
      <c r="B1303" s="21">
        <v>1</v>
      </c>
      <c r="C1303" s="39" t="str">
        <f>VLOOKUP(A1303,'COMP-VS-BOM'!$A$2:$C$1625,3,0)</f>
        <v>SAW Single Filter for Band3 / Unbalanced / 5pin /1109</v>
      </c>
      <c r="D1303" s="39" t="str">
        <f t="shared" si="20"/>
        <v>FL3312-1</v>
      </c>
      <c r="E1303" s="21" t="s">
        <v>583</v>
      </c>
    </row>
    <row r="1304" spans="1:5" x14ac:dyDescent="0.3">
      <c r="A1304" s="21" t="s">
        <v>1473</v>
      </c>
      <c r="B1304" s="21">
        <v>2</v>
      </c>
      <c r="C1304" s="39" t="str">
        <f>VLOOKUP(A1304,'COMP-VS-BOM'!$A$2:$C$1625,3,0)</f>
        <v>SAW Single Filter for Band3 / Unbalanced / 5pin /1109</v>
      </c>
      <c r="D1304" s="39" t="str">
        <f t="shared" si="20"/>
        <v>FL3312-2</v>
      </c>
      <c r="E1304" s="21" t="s">
        <v>320</v>
      </c>
    </row>
    <row r="1305" spans="1:5" x14ac:dyDescent="0.3">
      <c r="A1305" s="21" t="s">
        <v>1473</v>
      </c>
      <c r="B1305" s="21">
        <v>3</v>
      </c>
      <c r="C1305" s="39" t="str">
        <f>VLOOKUP(A1305,'COMP-VS-BOM'!$A$2:$C$1625,3,0)</f>
        <v>SAW Single Filter for Band3 / Unbalanced / 5pin /1109</v>
      </c>
      <c r="D1305" s="39" t="str">
        <f t="shared" si="20"/>
        <v>FL3312-3</v>
      </c>
      <c r="E1305" s="21" t="s">
        <v>320</v>
      </c>
    </row>
    <row r="1306" spans="1:5" x14ac:dyDescent="0.3">
      <c r="A1306" s="21" t="s">
        <v>1473</v>
      </c>
      <c r="B1306" s="21">
        <v>4</v>
      </c>
      <c r="C1306" s="39" t="str">
        <f>VLOOKUP(A1306,'COMP-VS-BOM'!$A$2:$C$1625,3,0)</f>
        <v>SAW Single Filter for Band3 / Unbalanced / 5pin /1109</v>
      </c>
      <c r="D1306" s="39" t="str">
        <f t="shared" si="20"/>
        <v>FL3312-4</v>
      </c>
      <c r="E1306" s="21" t="s">
        <v>1474</v>
      </c>
    </row>
    <row r="1307" spans="1:5" x14ac:dyDescent="0.3">
      <c r="A1307" s="21" t="s">
        <v>1473</v>
      </c>
      <c r="B1307" s="21">
        <v>5</v>
      </c>
      <c r="C1307" s="39" t="str">
        <f>VLOOKUP(A1307,'COMP-VS-BOM'!$A$2:$C$1625,3,0)</f>
        <v>SAW Single Filter for Band3 / Unbalanced / 5pin /1109</v>
      </c>
      <c r="D1307" s="39" t="str">
        <f t="shared" si="20"/>
        <v>FL3312-5</v>
      </c>
      <c r="E1307" s="21" t="s">
        <v>320</v>
      </c>
    </row>
    <row r="1308" spans="1:5" x14ac:dyDescent="0.3">
      <c r="A1308" s="21" t="s">
        <v>1475</v>
      </c>
      <c r="B1308" s="21">
        <v>1</v>
      </c>
      <c r="C1308" s="39" t="str">
        <f>VLOOKUP(A1308,'COMP-VS-BOM'!$A$2:$C$1625,3,0)</f>
        <v>SAW Single Filter for Band3 / Unbalanced / 5pin /1109</v>
      </c>
      <c r="D1308" s="39" t="str">
        <f t="shared" si="20"/>
        <v>FL3313-1</v>
      </c>
      <c r="E1308" s="21" t="s">
        <v>742</v>
      </c>
    </row>
    <row r="1309" spans="1:5" x14ac:dyDescent="0.3">
      <c r="A1309" s="21" t="s">
        <v>1475</v>
      </c>
      <c r="B1309" s="21">
        <v>2</v>
      </c>
      <c r="C1309" s="39" t="str">
        <f>VLOOKUP(A1309,'COMP-VS-BOM'!$A$2:$C$1625,3,0)</f>
        <v>SAW Single Filter for Band3 / Unbalanced / 5pin /1109</v>
      </c>
      <c r="D1309" s="39" t="str">
        <f t="shared" si="20"/>
        <v>FL3313-2</v>
      </c>
      <c r="E1309" s="21" t="s">
        <v>320</v>
      </c>
    </row>
    <row r="1310" spans="1:5" x14ac:dyDescent="0.3">
      <c r="A1310" s="21" t="s">
        <v>1475</v>
      </c>
      <c r="B1310" s="21">
        <v>3</v>
      </c>
      <c r="C1310" s="39" t="str">
        <f>VLOOKUP(A1310,'COMP-VS-BOM'!$A$2:$C$1625,3,0)</f>
        <v>SAW Single Filter for Band3 / Unbalanced / 5pin /1109</v>
      </c>
      <c r="D1310" s="39" t="str">
        <f t="shared" si="20"/>
        <v>FL3313-3</v>
      </c>
      <c r="E1310" s="21" t="s">
        <v>320</v>
      </c>
    </row>
    <row r="1311" spans="1:5" x14ac:dyDescent="0.3">
      <c r="A1311" s="21" t="s">
        <v>1475</v>
      </c>
      <c r="B1311" s="21">
        <v>4</v>
      </c>
      <c r="C1311" s="39" t="str">
        <f>VLOOKUP(A1311,'COMP-VS-BOM'!$A$2:$C$1625,3,0)</f>
        <v>SAW Single Filter for Band3 / Unbalanced / 5pin /1109</v>
      </c>
      <c r="D1311" s="39" t="str">
        <f t="shared" si="20"/>
        <v>FL3313-4</v>
      </c>
      <c r="E1311" s="21" t="s">
        <v>1476</v>
      </c>
    </row>
    <row r="1312" spans="1:5" x14ac:dyDescent="0.3">
      <c r="A1312" s="21" t="s">
        <v>1475</v>
      </c>
      <c r="B1312" s="21">
        <v>5</v>
      </c>
      <c r="C1312" s="39" t="str">
        <f>VLOOKUP(A1312,'COMP-VS-BOM'!$A$2:$C$1625,3,0)</f>
        <v>SAW Single Filter for Band3 / Unbalanced / 5pin /1109</v>
      </c>
      <c r="D1312" s="39" t="str">
        <f t="shared" si="20"/>
        <v>FL3313-5</v>
      </c>
      <c r="E1312" s="21" t="s">
        <v>320</v>
      </c>
    </row>
    <row r="1313" spans="1:5" x14ac:dyDescent="0.3">
      <c r="A1313" s="21" t="s">
        <v>1477</v>
      </c>
      <c r="B1313" s="21">
        <v>1</v>
      </c>
      <c r="C1313" s="39" t="str">
        <f>VLOOKUP(A1313,'COMP-VS-BOM'!$A$2:$C$1625,3,0)</f>
        <v>SAW FILTER FOR GSM900/BAND8</v>
      </c>
      <c r="D1313" s="39" t="str">
        <f t="shared" si="20"/>
        <v>FL3314-1</v>
      </c>
      <c r="E1313" s="21" t="s">
        <v>744</v>
      </c>
    </row>
    <row r="1314" spans="1:5" x14ac:dyDescent="0.3">
      <c r="A1314" s="21" t="s">
        <v>1477</v>
      </c>
      <c r="B1314" s="21">
        <v>2</v>
      </c>
      <c r="C1314" s="39" t="str">
        <f>VLOOKUP(A1314,'COMP-VS-BOM'!$A$2:$C$1625,3,0)</f>
        <v>SAW FILTER FOR GSM900/BAND8</v>
      </c>
      <c r="D1314" s="39" t="str">
        <f t="shared" si="20"/>
        <v>FL3314-2</v>
      </c>
      <c r="E1314" s="21" t="s">
        <v>320</v>
      </c>
    </row>
    <row r="1315" spans="1:5" x14ac:dyDescent="0.3">
      <c r="A1315" s="21" t="s">
        <v>1477</v>
      </c>
      <c r="B1315" s="21">
        <v>3</v>
      </c>
      <c r="C1315" s="39" t="str">
        <f>VLOOKUP(A1315,'COMP-VS-BOM'!$A$2:$C$1625,3,0)</f>
        <v>SAW FILTER FOR GSM900/BAND8</v>
      </c>
      <c r="D1315" s="39" t="str">
        <f t="shared" si="20"/>
        <v>FL3314-3</v>
      </c>
      <c r="E1315" s="21" t="s">
        <v>320</v>
      </c>
    </row>
    <row r="1316" spans="1:5" x14ac:dyDescent="0.3">
      <c r="A1316" s="21" t="s">
        <v>1477</v>
      </c>
      <c r="B1316" s="21">
        <v>4</v>
      </c>
      <c r="C1316" s="39" t="str">
        <f>VLOOKUP(A1316,'COMP-VS-BOM'!$A$2:$C$1625,3,0)</f>
        <v>SAW FILTER FOR GSM900/BAND8</v>
      </c>
      <c r="D1316" s="39" t="str">
        <f t="shared" si="20"/>
        <v>FL3314-4</v>
      </c>
      <c r="E1316" s="21" t="s">
        <v>1478</v>
      </c>
    </row>
    <row r="1317" spans="1:5" x14ac:dyDescent="0.3">
      <c r="A1317" s="21" t="s">
        <v>1477</v>
      </c>
      <c r="B1317" s="21">
        <v>5</v>
      </c>
      <c r="C1317" s="39" t="str">
        <f>VLOOKUP(A1317,'COMP-VS-BOM'!$A$2:$C$1625,3,0)</f>
        <v>SAW FILTER FOR GSM900/BAND8</v>
      </c>
      <c r="D1317" s="39" t="str">
        <f t="shared" si="20"/>
        <v>FL3314-5</v>
      </c>
      <c r="E1317" s="21" t="s">
        <v>320</v>
      </c>
    </row>
    <row r="1318" spans="1:5" x14ac:dyDescent="0.3">
      <c r="A1318" s="21" t="s">
        <v>1479</v>
      </c>
      <c r="B1318" s="21">
        <v>1</v>
      </c>
      <c r="C1318" s="39" t="str">
        <f>VLOOKUP(A1318,'COMP-VS-BOM'!$A$2:$C$1625,3,0)</f>
        <v>SAW Duplexer for Band8 / Unbalanced / LR /1814</v>
      </c>
      <c r="D1318" s="39" t="str">
        <f t="shared" si="20"/>
        <v>FL3316-1</v>
      </c>
      <c r="E1318" s="21" t="s">
        <v>1269</v>
      </c>
    </row>
    <row r="1319" spans="1:5" x14ac:dyDescent="0.3">
      <c r="A1319" s="21" t="s">
        <v>1479</v>
      </c>
      <c r="B1319" s="21">
        <v>2</v>
      </c>
      <c r="C1319" s="39" t="str">
        <f>VLOOKUP(A1319,'COMP-VS-BOM'!$A$2:$C$1625,3,0)</f>
        <v>SAW Duplexer for Band8 / Unbalanced / LR /1814</v>
      </c>
      <c r="D1319" s="39" t="str">
        <f t="shared" si="20"/>
        <v>FL3316-2</v>
      </c>
      <c r="E1319" s="21" t="s">
        <v>320</v>
      </c>
    </row>
    <row r="1320" spans="1:5" x14ac:dyDescent="0.3">
      <c r="A1320" s="21" t="s">
        <v>1479</v>
      </c>
      <c r="B1320" s="21">
        <v>3</v>
      </c>
      <c r="C1320" s="39" t="str">
        <f>VLOOKUP(A1320,'COMP-VS-BOM'!$A$2:$C$1625,3,0)</f>
        <v>SAW Duplexer for Band8 / Unbalanced / LR /1814</v>
      </c>
      <c r="D1320" s="39" t="str">
        <f t="shared" si="20"/>
        <v>FL3316-3</v>
      </c>
      <c r="E1320" s="21" t="s">
        <v>1090</v>
      </c>
    </row>
    <row r="1321" spans="1:5" x14ac:dyDescent="0.3">
      <c r="A1321" s="21" t="s">
        <v>1479</v>
      </c>
      <c r="B1321" s="21">
        <v>4</v>
      </c>
      <c r="C1321" s="39" t="str">
        <f>VLOOKUP(A1321,'COMP-VS-BOM'!$A$2:$C$1625,3,0)</f>
        <v>SAW Duplexer for Band8 / Unbalanced / LR /1814</v>
      </c>
      <c r="D1321" s="39" t="str">
        <f t="shared" si="20"/>
        <v>FL3316-4</v>
      </c>
      <c r="E1321" s="21" t="s">
        <v>320</v>
      </c>
    </row>
    <row r="1322" spans="1:5" x14ac:dyDescent="0.3">
      <c r="A1322" s="21" t="s">
        <v>1479</v>
      </c>
      <c r="B1322" s="21">
        <v>5</v>
      </c>
      <c r="C1322" s="39" t="str">
        <f>VLOOKUP(A1322,'COMP-VS-BOM'!$A$2:$C$1625,3,0)</f>
        <v>SAW Duplexer for Band8 / Unbalanced / LR /1814</v>
      </c>
      <c r="D1322" s="39" t="str">
        <f t="shared" si="20"/>
        <v>FL3316-5</v>
      </c>
      <c r="E1322" s="21" t="s">
        <v>320</v>
      </c>
    </row>
    <row r="1323" spans="1:5" x14ac:dyDescent="0.3">
      <c r="A1323" s="21" t="s">
        <v>1479</v>
      </c>
      <c r="B1323" s="21">
        <v>6</v>
      </c>
      <c r="C1323" s="39" t="str">
        <f>VLOOKUP(A1323,'COMP-VS-BOM'!$A$2:$C$1625,3,0)</f>
        <v>SAW Duplexer for Band8 / Unbalanced / LR /1814</v>
      </c>
      <c r="D1323" s="39" t="str">
        <f t="shared" si="20"/>
        <v>FL3316-6</v>
      </c>
      <c r="E1323" s="21" t="s">
        <v>1088</v>
      </c>
    </row>
    <row r="1324" spans="1:5" x14ac:dyDescent="0.3">
      <c r="A1324" s="21" t="s">
        <v>1479</v>
      </c>
      <c r="B1324" s="21">
        <v>7</v>
      </c>
      <c r="C1324" s="39" t="str">
        <f>VLOOKUP(A1324,'COMP-VS-BOM'!$A$2:$C$1625,3,0)</f>
        <v>SAW Duplexer for Band8 / Unbalanced / LR /1814</v>
      </c>
      <c r="D1324" s="39" t="str">
        <f t="shared" si="20"/>
        <v>FL3316-7</v>
      </c>
      <c r="E1324" s="21" t="s">
        <v>320</v>
      </c>
    </row>
    <row r="1325" spans="1:5" x14ac:dyDescent="0.3">
      <c r="A1325" s="21" t="s">
        <v>1479</v>
      </c>
      <c r="B1325" s="21">
        <v>8</v>
      </c>
      <c r="C1325" s="39" t="str">
        <f>VLOOKUP(A1325,'COMP-VS-BOM'!$A$2:$C$1625,3,0)</f>
        <v>SAW Duplexer for Band8 / Unbalanced / LR /1814</v>
      </c>
      <c r="D1325" s="39" t="str">
        <f t="shared" si="20"/>
        <v>FL3316-8</v>
      </c>
      <c r="E1325" s="21" t="s">
        <v>320</v>
      </c>
    </row>
    <row r="1326" spans="1:5" x14ac:dyDescent="0.3">
      <c r="A1326" s="21" t="s">
        <v>1480</v>
      </c>
      <c r="B1326" s="21" t="s">
        <v>390</v>
      </c>
      <c r="C1326" s="39" t="str">
        <f>VLOOKUP(A1326,'COMP-VS-BOM'!$A$2:$C$1625,3,0)</f>
        <v>8 (6 + 2) Position Card Connector Micro SIM Surface Mount, Right Angle Gold</v>
      </c>
      <c r="D1326" s="39" t="str">
        <f t="shared" si="20"/>
        <v>J4-C1</v>
      </c>
      <c r="E1326" s="21" t="s">
        <v>329</v>
      </c>
    </row>
    <row r="1327" spans="1:5" x14ac:dyDescent="0.3">
      <c r="A1327" s="21" t="s">
        <v>1480</v>
      </c>
      <c r="B1327" s="21" t="s">
        <v>393</v>
      </c>
      <c r="C1327" s="39" t="str">
        <f>VLOOKUP(A1327,'COMP-VS-BOM'!$A$2:$C$1625,3,0)</f>
        <v>8 (6 + 2) Position Card Connector Micro SIM Surface Mount, Right Angle Gold</v>
      </c>
      <c r="D1327" s="39" t="str">
        <f t="shared" si="20"/>
        <v>J4-C2</v>
      </c>
      <c r="E1327" s="21" t="s">
        <v>336</v>
      </c>
    </row>
    <row r="1328" spans="1:5" x14ac:dyDescent="0.3">
      <c r="A1328" s="21" t="s">
        <v>1480</v>
      </c>
      <c r="B1328" s="21" t="s">
        <v>394</v>
      </c>
      <c r="C1328" s="39" t="str">
        <f>VLOOKUP(A1328,'COMP-VS-BOM'!$A$2:$C$1625,3,0)</f>
        <v>8 (6 + 2) Position Card Connector Micro SIM Surface Mount, Right Angle Gold</v>
      </c>
      <c r="D1328" s="39" t="str">
        <f t="shared" si="20"/>
        <v>J4-C3</v>
      </c>
      <c r="E1328" s="21" t="s">
        <v>337</v>
      </c>
    </row>
    <row r="1329" spans="1:5" x14ac:dyDescent="0.3">
      <c r="A1329" s="21" t="s">
        <v>1480</v>
      </c>
      <c r="B1329" s="21" t="s">
        <v>396</v>
      </c>
      <c r="C1329" s="39" t="str">
        <f>VLOOKUP(A1329,'COMP-VS-BOM'!$A$2:$C$1625,3,0)</f>
        <v>8 (6 + 2) Position Card Connector Micro SIM Surface Mount, Right Angle Gold</v>
      </c>
      <c r="D1329" s="39" t="str">
        <f t="shared" si="20"/>
        <v>J4-C5</v>
      </c>
      <c r="E1329" s="21" t="s">
        <v>320</v>
      </c>
    </row>
    <row r="1330" spans="1:5" x14ac:dyDescent="0.3">
      <c r="A1330" s="21" t="s">
        <v>1480</v>
      </c>
      <c r="B1330" s="21" t="s">
        <v>397</v>
      </c>
      <c r="C1330" s="39" t="str">
        <f>VLOOKUP(A1330,'COMP-VS-BOM'!$A$2:$C$1625,3,0)</f>
        <v>8 (6 + 2) Position Card Connector Micro SIM Surface Mount, Right Angle Gold</v>
      </c>
      <c r="D1330" s="39" t="str">
        <f t="shared" si="20"/>
        <v>J4-C6</v>
      </c>
      <c r="E1330" s="22"/>
    </row>
    <row r="1331" spans="1:5" x14ac:dyDescent="0.3">
      <c r="A1331" s="21" t="s">
        <v>1480</v>
      </c>
      <c r="B1331" s="21" t="s">
        <v>398</v>
      </c>
      <c r="C1331" s="39" t="str">
        <f>VLOOKUP(A1331,'COMP-VS-BOM'!$A$2:$C$1625,3,0)</f>
        <v>8 (6 + 2) Position Card Connector Micro SIM Surface Mount, Right Angle Gold</v>
      </c>
      <c r="D1331" s="39" t="str">
        <f t="shared" si="20"/>
        <v>J4-C7</v>
      </c>
      <c r="E1331" s="21" t="s">
        <v>338</v>
      </c>
    </row>
    <row r="1332" spans="1:5" x14ac:dyDescent="0.3">
      <c r="A1332" s="21" t="s">
        <v>1480</v>
      </c>
      <c r="B1332" s="21" t="s">
        <v>419</v>
      </c>
      <c r="C1332" s="39" t="str">
        <f>VLOOKUP(A1332,'COMP-VS-BOM'!$A$2:$C$1625,3,0)</f>
        <v>8 (6 + 2) Position Card Connector Micro SIM Surface Mount, Right Angle Gold</v>
      </c>
      <c r="D1332" s="39" t="str">
        <f t="shared" si="20"/>
        <v>J4-DSW2</v>
      </c>
      <c r="E1332" s="21" t="s">
        <v>1481</v>
      </c>
    </row>
    <row r="1333" spans="1:5" x14ac:dyDescent="0.3">
      <c r="A1333" s="21" t="s">
        <v>1480</v>
      </c>
      <c r="B1333" s="21" t="s">
        <v>1482</v>
      </c>
      <c r="C1333" s="39" t="str">
        <f>VLOOKUP(A1333,'COMP-VS-BOM'!$A$2:$C$1625,3,0)</f>
        <v>8 (6 + 2) Position Card Connector Micro SIM Surface Mount, Right Angle Gold</v>
      </c>
      <c r="D1333" s="39" t="str">
        <f t="shared" si="20"/>
        <v>J4-HD1</v>
      </c>
      <c r="E1333" s="22"/>
    </row>
    <row r="1334" spans="1:5" x14ac:dyDescent="0.3">
      <c r="A1334" s="21" t="s">
        <v>1480</v>
      </c>
      <c r="B1334" s="21" t="s">
        <v>1483</v>
      </c>
      <c r="C1334" s="39" t="str">
        <f>VLOOKUP(A1334,'COMP-VS-BOM'!$A$2:$C$1625,3,0)</f>
        <v>8 (6 + 2) Position Card Connector Micro SIM Surface Mount, Right Angle Gold</v>
      </c>
      <c r="D1334" s="39" t="str">
        <f t="shared" si="20"/>
        <v>J4-HD3</v>
      </c>
      <c r="E1334" s="22"/>
    </row>
    <row r="1335" spans="1:5" x14ac:dyDescent="0.3">
      <c r="A1335" s="21" t="s">
        <v>1480</v>
      </c>
      <c r="B1335" s="21" t="s">
        <v>1484</v>
      </c>
      <c r="C1335" s="39" t="str">
        <f>VLOOKUP(A1335,'COMP-VS-BOM'!$A$2:$C$1625,3,0)</f>
        <v>8 (6 + 2) Position Card Connector Micro SIM Surface Mount, Right Angle Gold</v>
      </c>
      <c r="D1335" s="39" t="str">
        <f t="shared" si="20"/>
        <v>J4-HD4</v>
      </c>
      <c r="E1335" s="22"/>
    </row>
    <row r="1336" spans="1:5" x14ac:dyDescent="0.3">
      <c r="A1336" s="21" t="s">
        <v>1480</v>
      </c>
      <c r="B1336" s="21" t="s">
        <v>420</v>
      </c>
      <c r="C1336" s="39" t="str">
        <f>VLOOKUP(A1336,'COMP-VS-BOM'!$A$2:$C$1625,3,0)</f>
        <v>8 (6 + 2) Position Card Connector Micro SIM Surface Mount, Right Angle Gold</v>
      </c>
      <c r="D1336" s="39" t="str">
        <f t="shared" si="20"/>
        <v>J4-HD2_DSW1</v>
      </c>
      <c r="E1336" s="21" t="s">
        <v>341</v>
      </c>
    </row>
    <row r="1337" spans="1:5" x14ac:dyDescent="0.3">
      <c r="A1337" s="21" t="s">
        <v>2974</v>
      </c>
      <c r="B1337" s="21">
        <v>1</v>
      </c>
      <c r="C1337" s="39" t="str">
        <f>VLOOKUP(A1337,'COMP-VS-BOM'!$A$2:$C$1625,3,0)</f>
        <v>3 Positions Header, Shrouded Connector 0.098" (2.50mm) Through Hole, Right Angle Tin</v>
      </c>
      <c r="D1337" s="39" t="str">
        <f t="shared" si="20"/>
        <v>J10-1</v>
      </c>
      <c r="E1337" s="21" t="s">
        <v>3018</v>
      </c>
    </row>
    <row r="1338" spans="1:5" x14ac:dyDescent="0.3">
      <c r="A1338" s="21" t="s">
        <v>2974</v>
      </c>
      <c r="B1338" s="21">
        <v>2</v>
      </c>
      <c r="C1338" s="39" t="str">
        <f>VLOOKUP(A1338,'COMP-VS-BOM'!$A$2:$C$1625,3,0)</f>
        <v>3 Positions Header, Shrouded Connector 0.098" (2.50mm) Through Hole, Right Angle Tin</v>
      </c>
      <c r="D1338" s="39" t="str">
        <f t="shared" si="20"/>
        <v>J10-2</v>
      </c>
      <c r="E1338" s="21" t="s">
        <v>320</v>
      </c>
    </row>
    <row r="1339" spans="1:5" x14ac:dyDescent="0.3">
      <c r="A1339" s="21" t="s">
        <v>2974</v>
      </c>
      <c r="B1339" s="21">
        <v>3</v>
      </c>
      <c r="C1339" s="39" t="str">
        <f>VLOOKUP(A1339,'COMP-VS-BOM'!$A$2:$C$1625,3,0)</f>
        <v>3 Positions Header, Shrouded Connector 0.098" (2.50mm) Through Hole, Right Angle Tin</v>
      </c>
      <c r="D1339" s="39" t="str">
        <f t="shared" si="20"/>
        <v>J10-3</v>
      </c>
      <c r="E1339" s="21" t="s">
        <v>3019</v>
      </c>
    </row>
    <row r="1340" spans="1:5" x14ac:dyDescent="0.3">
      <c r="A1340" s="21" t="s">
        <v>1485</v>
      </c>
      <c r="B1340" s="21">
        <v>1</v>
      </c>
      <c r="C1340" s="39" t="str">
        <f>VLOOKUP(A1340,'COMP-VS-BOM'!$A$2:$C$1625,3,0)</f>
        <v>QMA RF Connector</v>
      </c>
      <c r="D1340" s="39" t="str">
        <f t="shared" si="20"/>
        <v>J2701-1</v>
      </c>
      <c r="E1340" s="21" t="s">
        <v>1086</v>
      </c>
    </row>
    <row r="1341" spans="1:5" x14ac:dyDescent="0.3">
      <c r="A1341" s="21" t="s">
        <v>1485</v>
      </c>
      <c r="B1341" s="21">
        <v>2</v>
      </c>
      <c r="C1341" s="39" t="str">
        <f>VLOOKUP(A1341,'COMP-VS-BOM'!$A$2:$C$1625,3,0)</f>
        <v>QMA RF Connector</v>
      </c>
      <c r="D1341" s="39" t="str">
        <f t="shared" si="20"/>
        <v>J2701-2</v>
      </c>
      <c r="E1341" s="21" t="s">
        <v>320</v>
      </c>
    </row>
    <row r="1342" spans="1:5" x14ac:dyDescent="0.3">
      <c r="A1342" s="21" t="s">
        <v>1485</v>
      </c>
      <c r="B1342" s="21">
        <v>3</v>
      </c>
      <c r="C1342" s="39" t="str">
        <f>VLOOKUP(A1342,'COMP-VS-BOM'!$A$2:$C$1625,3,0)</f>
        <v>QMA RF Connector</v>
      </c>
      <c r="D1342" s="39" t="str">
        <f t="shared" si="20"/>
        <v>J2701-3</v>
      </c>
      <c r="E1342" s="21" t="s">
        <v>320</v>
      </c>
    </row>
    <row r="1343" spans="1:5" x14ac:dyDescent="0.3">
      <c r="A1343" s="21" t="s">
        <v>1485</v>
      </c>
      <c r="B1343" s="21">
        <v>4</v>
      </c>
      <c r="C1343" s="39" t="str">
        <f>VLOOKUP(A1343,'COMP-VS-BOM'!$A$2:$C$1625,3,0)</f>
        <v>QMA RF Connector</v>
      </c>
      <c r="D1343" s="39" t="str">
        <f t="shared" si="20"/>
        <v>J2701-4</v>
      </c>
      <c r="E1343" s="21" t="s">
        <v>320</v>
      </c>
    </row>
    <row r="1344" spans="1:5" x14ac:dyDescent="0.3">
      <c r="A1344" s="21" t="s">
        <v>1485</v>
      </c>
      <c r="B1344" s="21">
        <v>5</v>
      </c>
      <c r="C1344" s="39" t="str">
        <f>VLOOKUP(A1344,'COMP-VS-BOM'!$A$2:$C$1625,3,0)</f>
        <v>QMA RF Connector</v>
      </c>
      <c r="D1344" s="39" t="str">
        <f t="shared" si="20"/>
        <v>J2701-5</v>
      </c>
      <c r="E1344" s="21" t="s">
        <v>320</v>
      </c>
    </row>
    <row r="1345" spans="1:5" x14ac:dyDescent="0.3">
      <c r="A1345" s="21" t="s">
        <v>1486</v>
      </c>
      <c r="B1345" s="21">
        <v>1</v>
      </c>
      <c r="C1345" s="39" t="str">
        <f>VLOOKUP(A1345,'COMP-VS-BOM'!$A$2:$C$1625,3,0)</f>
        <v>QMA RF Connector</v>
      </c>
      <c r="D1345" s="39" t="str">
        <f t="shared" si="20"/>
        <v>J3302-1</v>
      </c>
      <c r="E1345" s="21" t="s">
        <v>1233</v>
      </c>
    </row>
    <row r="1346" spans="1:5" x14ac:dyDescent="0.3">
      <c r="A1346" s="21" t="s">
        <v>1486</v>
      </c>
      <c r="B1346" s="21">
        <v>2</v>
      </c>
      <c r="C1346" s="39" t="str">
        <f>VLOOKUP(A1346,'COMP-VS-BOM'!$A$2:$C$1625,3,0)</f>
        <v>QMA RF Connector</v>
      </c>
      <c r="D1346" s="39" t="str">
        <f t="shared" si="20"/>
        <v>J3302-2</v>
      </c>
      <c r="E1346" s="21" t="s">
        <v>320</v>
      </c>
    </row>
    <row r="1347" spans="1:5" x14ac:dyDescent="0.3">
      <c r="A1347" s="21" t="s">
        <v>1486</v>
      </c>
      <c r="B1347" s="21">
        <v>3</v>
      </c>
      <c r="C1347" s="39" t="str">
        <f>VLOOKUP(A1347,'COMP-VS-BOM'!$A$2:$C$1625,3,0)</f>
        <v>QMA RF Connector</v>
      </c>
      <c r="D1347" s="39" t="str">
        <f t="shared" si="20"/>
        <v>J3302-3</v>
      </c>
      <c r="E1347" s="21" t="s">
        <v>320</v>
      </c>
    </row>
    <row r="1348" spans="1:5" x14ac:dyDescent="0.3">
      <c r="A1348" s="21" t="s">
        <v>1486</v>
      </c>
      <c r="B1348" s="21">
        <v>4</v>
      </c>
      <c r="C1348" s="39" t="str">
        <f>VLOOKUP(A1348,'COMP-VS-BOM'!$A$2:$C$1625,3,0)</f>
        <v>QMA RF Connector</v>
      </c>
      <c r="D1348" s="39" t="str">
        <f t="shared" ref="D1348:D1411" si="21">CONCATENATE(A1348,"-",B1348)</f>
        <v>J3302-4</v>
      </c>
      <c r="E1348" s="21" t="s">
        <v>320</v>
      </c>
    </row>
    <row r="1349" spans="1:5" x14ac:dyDescent="0.3">
      <c r="A1349" s="21" t="s">
        <v>1486</v>
      </c>
      <c r="B1349" s="21">
        <v>5</v>
      </c>
      <c r="C1349" s="39" t="str">
        <f>VLOOKUP(A1349,'COMP-VS-BOM'!$A$2:$C$1625,3,0)</f>
        <v>QMA RF Connector</v>
      </c>
      <c r="D1349" s="39" t="str">
        <f t="shared" si="21"/>
        <v>J3302-5</v>
      </c>
      <c r="E1349" s="21" t="s">
        <v>320</v>
      </c>
    </row>
    <row r="1350" spans="1:5" x14ac:dyDescent="0.3">
      <c r="A1350" s="21" t="s">
        <v>1487</v>
      </c>
      <c r="B1350" s="21" t="s">
        <v>371</v>
      </c>
      <c r="C1350" s="39" t="str">
        <f>VLOOKUP(A1350,'COMP-VS-BOM'!$A$2:$C$1625,3,0)</f>
        <v>IMPACT RAM 2X16 GL SN</v>
      </c>
      <c r="D1350" s="39" t="str">
        <f t="shared" si="21"/>
        <v>J3303-A1</v>
      </c>
      <c r="E1350" s="21" t="s">
        <v>320</v>
      </c>
    </row>
    <row r="1351" spans="1:5" x14ac:dyDescent="0.3">
      <c r="A1351" s="21" t="s">
        <v>1487</v>
      </c>
      <c r="B1351" s="21" t="s">
        <v>372</v>
      </c>
      <c r="C1351" s="39" t="str">
        <f>VLOOKUP(A1351,'COMP-VS-BOM'!$A$2:$C$1625,3,0)</f>
        <v>IMPACT RAM 2X16 GL SN</v>
      </c>
      <c r="D1351" s="39" t="str">
        <f t="shared" si="21"/>
        <v>J3303-A2</v>
      </c>
      <c r="E1351" s="21" t="s">
        <v>1488</v>
      </c>
    </row>
    <row r="1352" spans="1:5" x14ac:dyDescent="0.3">
      <c r="A1352" s="21" t="s">
        <v>1487</v>
      </c>
      <c r="B1352" s="21" t="s">
        <v>373</v>
      </c>
      <c r="C1352" s="39" t="str">
        <f>VLOOKUP(A1352,'COMP-VS-BOM'!$A$2:$C$1625,3,0)</f>
        <v>IMPACT RAM 2X16 GL SN</v>
      </c>
      <c r="D1352" s="39" t="str">
        <f t="shared" si="21"/>
        <v>J3303-A3</v>
      </c>
      <c r="E1352" s="21" t="s">
        <v>320</v>
      </c>
    </row>
    <row r="1353" spans="1:5" x14ac:dyDescent="0.3">
      <c r="A1353" s="21" t="s">
        <v>1487</v>
      </c>
      <c r="B1353" s="21" t="s">
        <v>374</v>
      </c>
      <c r="C1353" s="39" t="str">
        <f>VLOOKUP(A1353,'COMP-VS-BOM'!$A$2:$C$1625,3,0)</f>
        <v>IMPACT RAM 2X16 GL SN</v>
      </c>
      <c r="D1353" s="39" t="str">
        <f t="shared" si="21"/>
        <v>J3303-A4</v>
      </c>
      <c r="E1353" s="21" t="s">
        <v>1489</v>
      </c>
    </row>
    <row r="1354" spans="1:5" x14ac:dyDescent="0.3">
      <c r="A1354" s="21" t="s">
        <v>1487</v>
      </c>
      <c r="B1354" s="21" t="s">
        <v>375</v>
      </c>
      <c r="C1354" s="39" t="str">
        <f>VLOOKUP(A1354,'COMP-VS-BOM'!$A$2:$C$1625,3,0)</f>
        <v>IMPACT RAM 2X16 GL SN</v>
      </c>
      <c r="D1354" s="39" t="str">
        <f t="shared" si="21"/>
        <v>J3303-A5</v>
      </c>
      <c r="E1354" s="21" t="s">
        <v>320</v>
      </c>
    </row>
    <row r="1355" spans="1:5" x14ac:dyDescent="0.3">
      <c r="A1355" s="21" t="s">
        <v>1487</v>
      </c>
      <c r="B1355" s="21" t="s">
        <v>376</v>
      </c>
      <c r="C1355" s="39" t="str">
        <f>VLOOKUP(A1355,'COMP-VS-BOM'!$A$2:$C$1625,3,0)</f>
        <v>IMPACT RAM 2X16 GL SN</v>
      </c>
      <c r="D1355" s="39" t="str">
        <f t="shared" si="21"/>
        <v>J3303-A6</v>
      </c>
      <c r="E1355" s="21" t="s">
        <v>1026</v>
      </c>
    </row>
    <row r="1356" spans="1:5" x14ac:dyDescent="0.3">
      <c r="A1356" s="21" t="s">
        <v>1487</v>
      </c>
      <c r="B1356" s="21" t="s">
        <v>377</v>
      </c>
      <c r="C1356" s="39" t="str">
        <f>VLOOKUP(A1356,'COMP-VS-BOM'!$A$2:$C$1625,3,0)</f>
        <v>IMPACT RAM 2X16 GL SN</v>
      </c>
      <c r="D1356" s="39" t="str">
        <f t="shared" si="21"/>
        <v>J3303-A7</v>
      </c>
      <c r="E1356" s="21" t="s">
        <v>320</v>
      </c>
    </row>
    <row r="1357" spans="1:5" x14ac:dyDescent="0.3">
      <c r="A1357" s="21" t="s">
        <v>1487</v>
      </c>
      <c r="B1357" s="21" t="s">
        <v>378</v>
      </c>
      <c r="C1357" s="39" t="str">
        <f>VLOOKUP(A1357,'COMP-VS-BOM'!$A$2:$C$1625,3,0)</f>
        <v>IMPACT RAM 2X16 GL SN</v>
      </c>
      <c r="D1357" s="39" t="str">
        <f t="shared" si="21"/>
        <v>J3303-A8</v>
      </c>
      <c r="E1357" s="21" t="s">
        <v>1026</v>
      </c>
    </row>
    <row r="1358" spans="1:5" x14ac:dyDescent="0.3">
      <c r="A1358" s="21" t="s">
        <v>1487</v>
      </c>
      <c r="B1358" s="21" t="s">
        <v>2</v>
      </c>
      <c r="C1358" s="39" t="str">
        <f>VLOOKUP(A1358,'COMP-VS-BOM'!$A$2:$C$1625,3,0)</f>
        <v>IMPACT RAM 2X16 GL SN</v>
      </c>
      <c r="D1358" s="39" t="str">
        <f t="shared" si="21"/>
        <v>J3303-A9</v>
      </c>
      <c r="E1358" s="21" t="s">
        <v>320</v>
      </c>
    </row>
    <row r="1359" spans="1:5" x14ac:dyDescent="0.3">
      <c r="A1359" s="21" t="s">
        <v>1487</v>
      </c>
      <c r="B1359" s="21" t="s">
        <v>3</v>
      </c>
      <c r="C1359" s="39" t="str">
        <f>VLOOKUP(A1359,'COMP-VS-BOM'!$A$2:$C$1625,3,0)</f>
        <v>IMPACT RAM 2X16 GL SN</v>
      </c>
      <c r="D1359" s="39" t="str">
        <f t="shared" si="21"/>
        <v>J3303-A10</v>
      </c>
      <c r="E1359" s="21" t="s">
        <v>3021</v>
      </c>
    </row>
    <row r="1360" spans="1:5" x14ac:dyDescent="0.3">
      <c r="A1360" s="21" t="s">
        <v>1487</v>
      </c>
      <c r="B1360" s="21" t="s">
        <v>4</v>
      </c>
      <c r="C1360" s="39" t="str">
        <f>VLOOKUP(A1360,'COMP-VS-BOM'!$A$2:$C$1625,3,0)</f>
        <v>IMPACT RAM 2X16 GL SN</v>
      </c>
      <c r="D1360" s="39" t="str">
        <f t="shared" si="21"/>
        <v>J3303-A11</v>
      </c>
      <c r="E1360" s="21" t="s">
        <v>320</v>
      </c>
    </row>
    <row r="1361" spans="1:5" x14ac:dyDescent="0.3">
      <c r="A1361" s="21" t="s">
        <v>1487</v>
      </c>
      <c r="B1361" s="21" t="s">
        <v>5</v>
      </c>
      <c r="C1361" s="39" t="str">
        <f>VLOOKUP(A1361,'COMP-VS-BOM'!$A$2:$C$1625,3,0)</f>
        <v>IMPACT RAM 2X16 GL SN</v>
      </c>
      <c r="D1361" s="39" t="str">
        <f t="shared" si="21"/>
        <v>J3303-A12</v>
      </c>
      <c r="E1361" s="21" t="s">
        <v>3022</v>
      </c>
    </row>
    <row r="1362" spans="1:5" x14ac:dyDescent="0.3">
      <c r="A1362" s="21" t="s">
        <v>1487</v>
      </c>
      <c r="B1362" s="21" t="s">
        <v>6</v>
      </c>
      <c r="C1362" s="39" t="str">
        <f>VLOOKUP(A1362,'COMP-VS-BOM'!$A$2:$C$1625,3,0)</f>
        <v>IMPACT RAM 2X16 GL SN</v>
      </c>
      <c r="D1362" s="39" t="str">
        <f t="shared" si="21"/>
        <v>J3303-A13</v>
      </c>
      <c r="E1362" s="21" t="s">
        <v>320</v>
      </c>
    </row>
    <row r="1363" spans="1:5" x14ac:dyDescent="0.3">
      <c r="A1363" s="21" t="s">
        <v>1487</v>
      </c>
      <c r="B1363" s="21" t="s">
        <v>7</v>
      </c>
      <c r="C1363" s="39" t="str">
        <f>VLOOKUP(A1363,'COMP-VS-BOM'!$A$2:$C$1625,3,0)</f>
        <v>IMPACT RAM 2X16 GL SN</v>
      </c>
      <c r="D1363" s="39" t="str">
        <f t="shared" si="21"/>
        <v>J3303-A14</v>
      </c>
      <c r="E1363" s="21" t="s">
        <v>2954</v>
      </c>
    </row>
    <row r="1364" spans="1:5" x14ac:dyDescent="0.3">
      <c r="A1364" s="21" t="s">
        <v>1487</v>
      </c>
      <c r="B1364" s="21" t="s">
        <v>8</v>
      </c>
      <c r="C1364" s="39" t="str">
        <f>VLOOKUP(A1364,'COMP-VS-BOM'!$A$2:$C$1625,3,0)</f>
        <v>IMPACT RAM 2X16 GL SN</v>
      </c>
      <c r="D1364" s="39" t="str">
        <f t="shared" si="21"/>
        <v>J3303-A15</v>
      </c>
      <c r="E1364" s="21" t="s">
        <v>320</v>
      </c>
    </row>
    <row r="1365" spans="1:5" x14ac:dyDescent="0.3">
      <c r="A1365" s="21" t="s">
        <v>1487</v>
      </c>
      <c r="B1365" s="21" t="s">
        <v>9</v>
      </c>
      <c r="C1365" s="39" t="str">
        <f>VLOOKUP(A1365,'COMP-VS-BOM'!$A$2:$C$1625,3,0)</f>
        <v>IMPACT RAM 2X16 GL SN</v>
      </c>
      <c r="D1365" s="39" t="str">
        <f t="shared" si="21"/>
        <v>J3303-A16</v>
      </c>
      <c r="E1365" s="21" t="s">
        <v>320</v>
      </c>
    </row>
    <row r="1366" spans="1:5" x14ac:dyDescent="0.3">
      <c r="A1366" s="21" t="s">
        <v>1487</v>
      </c>
      <c r="B1366" s="21" t="s">
        <v>379</v>
      </c>
      <c r="C1366" s="39" t="str">
        <f>VLOOKUP(A1366,'COMP-VS-BOM'!$A$2:$C$1625,3,0)</f>
        <v>IMPACT RAM 2X16 GL SN</v>
      </c>
      <c r="D1366" s="39" t="str">
        <f t="shared" si="21"/>
        <v>J3303-B1</v>
      </c>
      <c r="E1366" s="21" t="s">
        <v>1490</v>
      </c>
    </row>
    <row r="1367" spans="1:5" x14ac:dyDescent="0.3">
      <c r="A1367" s="21" t="s">
        <v>1487</v>
      </c>
      <c r="B1367" s="21" t="s">
        <v>382</v>
      </c>
      <c r="C1367" s="39" t="str">
        <f>VLOOKUP(A1367,'COMP-VS-BOM'!$A$2:$C$1625,3,0)</f>
        <v>IMPACT RAM 2X16 GL SN</v>
      </c>
      <c r="D1367" s="39" t="str">
        <f t="shared" si="21"/>
        <v>J3303-B2</v>
      </c>
      <c r="E1367" s="21" t="s">
        <v>1491</v>
      </c>
    </row>
    <row r="1368" spans="1:5" x14ac:dyDescent="0.3">
      <c r="A1368" s="21" t="s">
        <v>1487</v>
      </c>
      <c r="B1368" s="21" t="s">
        <v>383</v>
      </c>
      <c r="C1368" s="39" t="str">
        <f>VLOOKUP(A1368,'COMP-VS-BOM'!$A$2:$C$1625,3,0)</f>
        <v>IMPACT RAM 2X16 GL SN</v>
      </c>
      <c r="D1368" s="39" t="str">
        <f t="shared" si="21"/>
        <v>J3303-B3</v>
      </c>
      <c r="E1368" s="21" t="s">
        <v>1492</v>
      </c>
    </row>
    <row r="1369" spans="1:5" x14ac:dyDescent="0.3">
      <c r="A1369" s="21" t="s">
        <v>1487</v>
      </c>
      <c r="B1369" s="21" t="s">
        <v>384</v>
      </c>
      <c r="C1369" s="39" t="str">
        <f>VLOOKUP(A1369,'COMP-VS-BOM'!$A$2:$C$1625,3,0)</f>
        <v>IMPACT RAM 2X16 GL SN</v>
      </c>
      <c r="D1369" s="39" t="str">
        <f t="shared" si="21"/>
        <v>J3303-B4</v>
      </c>
      <c r="E1369" s="21" t="s">
        <v>355</v>
      </c>
    </row>
    <row r="1370" spans="1:5" x14ac:dyDescent="0.3">
      <c r="A1370" s="21" t="s">
        <v>1487</v>
      </c>
      <c r="B1370" s="21" t="s">
        <v>385</v>
      </c>
      <c r="C1370" s="39" t="str">
        <f>VLOOKUP(A1370,'COMP-VS-BOM'!$A$2:$C$1625,3,0)</f>
        <v>IMPACT RAM 2X16 GL SN</v>
      </c>
      <c r="D1370" s="39" t="str">
        <f t="shared" si="21"/>
        <v>J3303-B5</v>
      </c>
      <c r="E1370" s="21" t="s">
        <v>359</v>
      </c>
    </row>
    <row r="1371" spans="1:5" x14ac:dyDescent="0.3">
      <c r="A1371" s="21" t="s">
        <v>1487</v>
      </c>
      <c r="B1371" s="21" t="s">
        <v>386</v>
      </c>
      <c r="C1371" s="39" t="str">
        <f>VLOOKUP(A1371,'COMP-VS-BOM'!$A$2:$C$1625,3,0)</f>
        <v>IMPACT RAM 2X16 GL SN</v>
      </c>
      <c r="D1371" s="39" t="str">
        <f t="shared" si="21"/>
        <v>J3303-B6</v>
      </c>
      <c r="E1371" s="21" t="s">
        <v>340</v>
      </c>
    </row>
    <row r="1372" spans="1:5" x14ac:dyDescent="0.3">
      <c r="A1372" s="21" t="s">
        <v>1487</v>
      </c>
      <c r="B1372" s="21" t="s">
        <v>387</v>
      </c>
      <c r="C1372" s="39" t="str">
        <f>VLOOKUP(A1372,'COMP-VS-BOM'!$A$2:$C$1625,3,0)</f>
        <v>IMPACT RAM 2X16 GL SN</v>
      </c>
      <c r="D1372" s="39" t="str">
        <f t="shared" si="21"/>
        <v>J3303-B7</v>
      </c>
      <c r="E1372" s="21" t="s">
        <v>1493</v>
      </c>
    </row>
    <row r="1373" spans="1:5" x14ac:dyDescent="0.3">
      <c r="A1373" s="21" t="s">
        <v>1487</v>
      </c>
      <c r="B1373" s="21" t="s">
        <v>388</v>
      </c>
      <c r="C1373" s="39" t="str">
        <f>VLOOKUP(A1373,'COMP-VS-BOM'!$A$2:$C$1625,3,0)</f>
        <v>IMPACT RAM 2X16 GL SN</v>
      </c>
      <c r="D1373" s="39" t="str">
        <f t="shared" si="21"/>
        <v>J3303-B8</v>
      </c>
      <c r="E1373" s="21" t="s">
        <v>330</v>
      </c>
    </row>
    <row r="1374" spans="1:5" x14ac:dyDescent="0.3">
      <c r="A1374" s="21" t="s">
        <v>1487</v>
      </c>
      <c r="B1374" s="21" t="s">
        <v>389</v>
      </c>
      <c r="C1374" s="39" t="str">
        <f>VLOOKUP(A1374,'COMP-VS-BOM'!$A$2:$C$1625,3,0)</f>
        <v>IMPACT RAM 2X16 GL SN</v>
      </c>
      <c r="D1374" s="39" t="str">
        <f t="shared" si="21"/>
        <v>J3303-B9</v>
      </c>
      <c r="E1374" s="21" t="s">
        <v>330</v>
      </c>
    </row>
    <row r="1375" spans="1:5" x14ac:dyDescent="0.3">
      <c r="A1375" s="21" t="s">
        <v>1487</v>
      </c>
      <c r="B1375" s="21" t="s">
        <v>380</v>
      </c>
      <c r="C1375" s="39" t="str">
        <f>VLOOKUP(A1375,'COMP-VS-BOM'!$A$2:$C$1625,3,0)</f>
        <v>IMPACT RAM 2X16 GL SN</v>
      </c>
      <c r="D1375" s="39" t="str">
        <f t="shared" si="21"/>
        <v>J3303-B10</v>
      </c>
      <c r="E1375" s="21" t="s">
        <v>330</v>
      </c>
    </row>
    <row r="1376" spans="1:5" x14ac:dyDescent="0.3">
      <c r="A1376" s="21" t="s">
        <v>1487</v>
      </c>
      <c r="B1376" s="21" t="s">
        <v>381</v>
      </c>
      <c r="C1376" s="39" t="str">
        <f>VLOOKUP(A1376,'COMP-VS-BOM'!$A$2:$C$1625,3,0)</f>
        <v>IMPACT RAM 2X16 GL SN</v>
      </c>
      <c r="D1376" s="39" t="str">
        <f t="shared" si="21"/>
        <v>J3303-B11</v>
      </c>
      <c r="E1376" s="21" t="s">
        <v>1494</v>
      </c>
    </row>
    <row r="1377" spans="1:5" x14ac:dyDescent="0.3">
      <c r="A1377" s="21" t="s">
        <v>1487</v>
      </c>
      <c r="B1377" s="21" t="s">
        <v>1495</v>
      </c>
      <c r="C1377" s="39" t="str">
        <f>VLOOKUP(A1377,'COMP-VS-BOM'!$A$2:$C$1625,3,0)</f>
        <v>IMPACT RAM 2X16 GL SN</v>
      </c>
      <c r="D1377" s="39" t="str">
        <f t="shared" si="21"/>
        <v>J3303-B12</v>
      </c>
      <c r="E1377" s="21" t="s">
        <v>1496</v>
      </c>
    </row>
    <row r="1378" spans="1:5" x14ac:dyDescent="0.3">
      <c r="A1378" s="21" t="s">
        <v>1487</v>
      </c>
      <c r="B1378" s="21" t="s">
        <v>1497</v>
      </c>
      <c r="C1378" s="39" t="str">
        <f>VLOOKUP(A1378,'COMP-VS-BOM'!$A$2:$C$1625,3,0)</f>
        <v>IMPACT RAM 2X16 GL SN</v>
      </c>
      <c r="D1378" s="39" t="str">
        <f t="shared" si="21"/>
        <v>J3303-B13</v>
      </c>
      <c r="E1378" s="21" t="s">
        <v>320</v>
      </c>
    </row>
    <row r="1379" spans="1:5" x14ac:dyDescent="0.3">
      <c r="A1379" s="21" t="s">
        <v>1487</v>
      </c>
      <c r="B1379" s="21" t="s">
        <v>448</v>
      </c>
      <c r="C1379" s="39" t="str">
        <f>VLOOKUP(A1379,'COMP-VS-BOM'!$A$2:$C$1625,3,0)</f>
        <v>IMPACT RAM 2X16 GL SN</v>
      </c>
      <c r="D1379" s="39" t="str">
        <f t="shared" si="21"/>
        <v>J3303-B14</v>
      </c>
      <c r="E1379" s="21" t="s">
        <v>320</v>
      </c>
    </row>
    <row r="1380" spans="1:5" x14ac:dyDescent="0.3">
      <c r="A1380" s="21" t="s">
        <v>1487</v>
      </c>
      <c r="B1380" s="21" t="s">
        <v>446</v>
      </c>
      <c r="C1380" s="39" t="str">
        <f>VLOOKUP(A1380,'COMP-VS-BOM'!$A$2:$C$1625,3,0)</f>
        <v>IMPACT RAM 2X16 GL SN</v>
      </c>
      <c r="D1380" s="39" t="str">
        <f t="shared" si="21"/>
        <v>J3303-B15</v>
      </c>
      <c r="E1380" s="21" t="s">
        <v>3017</v>
      </c>
    </row>
    <row r="1381" spans="1:5" x14ac:dyDescent="0.3">
      <c r="A1381" s="21" t="s">
        <v>1487</v>
      </c>
      <c r="B1381" s="21" t="s">
        <v>447</v>
      </c>
      <c r="C1381" s="39" t="str">
        <f>VLOOKUP(A1381,'COMP-VS-BOM'!$A$2:$C$1625,3,0)</f>
        <v>IMPACT RAM 2X16 GL SN</v>
      </c>
      <c r="D1381" s="39" t="str">
        <f t="shared" si="21"/>
        <v>J3303-B16</v>
      </c>
      <c r="E1381" s="21" t="s">
        <v>320</v>
      </c>
    </row>
    <row r="1382" spans="1:5" x14ac:dyDescent="0.3">
      <c r="A1382" s="21" t="s">
        <v>1487</v>
      </c>
      <c r="B1382" s="21" t="s">
        <v>390</v>
      </c>
      <c r="C1382" s="39" t="str">
        <f>VLOOKUP(A1382,'COMP-VS-BOM'!$A$2:$C$1625,3,0)</f>
        <v>IMPACT RAM 2X16 GL SN</v>
      </c>
      <c r="D1382" s="39" t="str">
        <f t="shared" si="21"/>
        <v>J3303-C1</v>
      </c>
      <c r="E1382" s="21" t="s">
        <v>1498</v>
      </c>
    </row>
    <row r="1383" spans="1:5" x14ac:dyDescent="0.3">
      <c r="A1383" s="21" t="s">
        <v>1487</v>
      </c>
      <c r="B1383" s="21" t="s">
        <v>393</v>
      </c>
      <c r="C1383" s="39" t="str">
        <f>VLOOKUP(A1383,'COMP-VS-BOM'!$A$2:$C$1625,3,0)</f>
        <v>IMPACT RAM 2X16 GL SN</v>
      </c>
      <c r="D1383" s="39" t="str">
        <f t="shared" si="21"/>
        <v>J3303-C2</v>
      </c>
      <c r="E1383" s="21" t="s">
        <v>320</v>
      </c>
    </row>
    <row r="1384" spans="1:5" x14ac:dyDescent="0.3">
      <c r="A1384" s="21" t="s">
        <v>1487</v>
      </c>
      <c r="B1384" s="21" t="s">
        <v>394</v>
      </c>
      <c r="C1384" s="39" t="str">
        <f>VLOOKUP(A1384,'COMP-VS-BOM'!$A$2:$C$1625,3,0)</f>
        <v>IMPACT RAM 2X16 GL SN</v>
      </c>
      <c r="D1384" s="39" t="str">
        <f t="shared" si="21"/>
        <v>J3303-C3</v>
      </c>
      <c r="E1384" s="21" t="s">
        <v>1499</v>
      </c>
    </row>
    <row r="1385" spans="1:5" x14ac:dyDescent="0.3">
      <c r="A1385" s="21" t="s">
        <v>1487</v>
      </c>
      <c r="B1385" s="21" t="s">
        <v>395</v>
      </c>
      <c r="C1385" s="39" t="str">
        <f>VLOOKUP(A1385,'COMP-VS-BOM'!$A$2:$C$1625,3,0)</f>
        <v>IMPACT RAM 2X16 GL SN</v>
      </c>
      <c r="D1385" s="39" t="str">
        <f t="shared" si="21"/>
        <v>J3303-C4</v>
      </c>
      <c r="E1385" s="21" t="s">
        <v>320</v>
      </c>
    </row>
    <row r="1386" spans="1:5" x14ac:dyDescent="0.3">
      <c r="A1386" s="21" t="s">
        <v>1487</v>
      </c>
      <c r="B1386" s="21" t="s">
        <v>396</v>
      </c>
      <c r="C1386" s="39" t="str">
        <f>VLOOKUP(A1386,'COMP-VS-BOM'!$A$2:$C$1625,3,0)</f>
        <v>IMPACT RAM 2X16 GL SN</v>
      </c>
      <c r="D1386" s="39" t="str">
        <f t="shared" si="21"/>
        <v>J3303-C5</v>
      </c>
      <c r="E1386" s="21" t="s">
        <v>358</v>
      </c>
    </row>
    <row r="1387" spans="1:5" x14ac:dyDescent="0.3">
      <c r="A1387" s="21" t="s">
        <v>1487</v>
      </c>
      <c r="B1387" s="21" t="s">
        <v>397</v>
      </c>
      <c r="C1387" s="39" t="str">
        <f>VLOOKUP(A1387,'COMP-VS-BOM'!$A$2:$C$1625,3,0)</f>
        <v>IMPACT RAM 2X16 GL SN</v>
      </c>
      <c r="D1387" s="39" t="str">
        <f t="shared" si="21"/>
        <v>J3303-C6</v>
      </c>
      <c r="E1387" s="21" t="s">
        <v>320</v>
      </c>
    </row>
    <row r="1388" spans="1:5" x14ac:dyDescent="0.3">
      <c r="A1388" s="21" t="s">
        <v>1487</v>
      </c>
      <c r="B1388" s="21" t="s">
        <v>398</v>
      </c>
      <c r="C1388" s="39" t="str">
        <f>VLOOKUP(A1388,'COMP-VS-BOM'!$A$2:$C$1625,3,0)</f>
        <v>IMPACT RAM 2X16 GL SN</v>
      </c>
      <c r="D1388" s="39" t="str">
        <f t="shared" si="21"/>
        <v>J3303-C7</v>
      </c>
      <c r="E1388" s="21" t="s">
        <v>330</v>
      </c>
    </row>
    <row r="1389" spans="1:5" x14ac:dyDescent="0.3">
      <c r="A1389" s="21" t="s">
        <v>1487</v>
      </c>
      <c r="B1389" s="21" t="s">
        <v>399</v>
      </c>
      <c r="C1389" s="39" t="str">
        <f>VLOOKUP(A1389,'COMP-VS-BOM'!$A$2:$C$1625,3,0)</f>
        <v>IMPACT RAM 2X16 GL SN</v>
      </c>
      <c r="D1389" s="39" t="str">
        <f t="shared" si="21"/>
        <v>J3303-C8</v>
      </c>
      <c r="E1389" s="21" t="s">
        <v>330</v>
      </c>
    </row>
    <row r="1390" spans="1:5" x14ac:dyDescent="0.3">
      <c r="A1390" s="21" t="s">
        <v>1487</v>
      </c>
      <c r="B1390" s="21" t="s">
        <v>400</v>
      </c>
      <c r="C1390" s="39" t="str">
        <f>VLOOKUP(A1390,'COMP-VS-BOM'!$A$2:$C$1625,3,0)</f>
        <v>IMPACT RAM 2X16 GL SN</v>
      </c>
      <c r="D1390" s="39" t="str">
        <f t="shared" si="21"/>
        <v>J3303-C9</v>
      </c>
      <c r="E1390" s="21" t="s">
        <v>330</v>
      </c>
    </row>
    <row r="1391" spans="1:5" x14ac:dyDescent="0.3">
      <c r="A1391" s="21" t="s">
        <v>1487</v>
      </c>
      <c r="B1391" s="21" t="s">
        <v>391</v>
      </c>
      <c r="C1391" s="39" t="str">
        <f>VLOOKUP(A1391,'COMP-VS-BOM'!$A$2:$C$1625,3,0)</f>
        <v>IMPACT RAM 2X16 GL SN</v>
      </c>
      <c r="D1391" s="39" t="str">
        <f t="shared" si="21"/>
        <v>J3303-C10</v>
      </c>
      <c r="E1391" s="21" t="s">
        <v>330</v>
      </c>
    </row>
    <row r="1392" spans="1:5" x14ac:dyDescent="0.3">
      <c r="A1392" s="21" t="s">
        <v>1487</v>
      </c>
      <c r="B1392" s="21" t="s">
        <v>392</v>
      </c>
      <c r="C1392" s="39" t="str">
        <f>VLOOKUP(A1392,'COMP-VS-BOM'!$A$2:$C$1625,3,0)</f>
        <v>IMPACT RAM 2X16 GL SN</v>
      </c>
      <c r="D1392" s="39" t="str">
        <f t="shared" si="21"/>
        <v>J3303-C11</v>
      </c>
      <c r="E1392" s="21" t="s">
        <v>1500</v>
      </c>
    </row>
    <row r="1393" spans="1:5" x14ac:dyDescent="0.3">
      <c r="A1393" s="21" t="s">
        <v>1487</v>
      </c>
      <c r="B1393" s="21" t="s">
        <v>449</v>
      </c>
      <c r="C1393" s="39" t="str">
        <f>VLOOKUP(A1393,'COMP-VS-BOM'!$A$2:$C$1625,3,0)</f>
        <v>IMPACT RAM 2X16 GL SN</v>
      </c>
      <c r="D1393" s="39" t="str">
        <f t="shared" si="21"/>
        <v>J3303-C12</v>
      </c>
      <c r="E1393" s="21" t="s">
        <v>320</v>
      </c>
    </row>
    <row r="1394" spans="1:5" x14ac:dyDescent="0.3">
      <c r="A1394" s="21" t="s">
        <v>1487</v>
      </c>
      <c r="B1394" s="21" t="s">
        <v>450</v>
      </c>
      <c r="C1394" s="39" t="str">
        <f>VLOOKUP(A1394,'COMP-VS-BOM'!$A$2:$C$1625,3,0)</f>
        <v>IMPACT RAM 2X16 GL SN</v>
      </c>
      <c r="D1394" s="39" t="str">
        <f t="shared" si="21"/>
        <v>J3303-C13</v>
      </c>
      <c r="E1394" s="21" t="s">
        <v>1501</v>
      </c>
    </row>
    <row r="1395" spans="1:5" x14ac:dyDescent="0.3">
      <c r="A1395" s="21" t="s">
        <v>1487</v>
      </c>
      <c r="B1395" s="21" t="s">
        <v>454</v>
      </c>
      <c r="C1395" s="39" t="str">
        <f>VLOOKUP(A1395,'COMP-VS-BOM'!$A$2:$C$1625,3,0)</f>
        <v>IMPACT RAM 2X16 GL SN</v>
      </c>
      <c r="D1395" s="39" t="str">
        <f t="shared" si="21"/>
        <v>J3303-C14</v>
      </c>
      <c r="E1395" s="21" t="s">
        <v>320</v>
      </c>
    </row>
    <row r="1396" spans="1:5" x14ac:dyDescent="0.3">
      <c r="A1396" s="21" t="s">
        <v>1487</v>
      </c>
      <c r="B1396" s="21" t="s">
        <v>451</v>
      </c>
      <c r="C1396" s="39" t="str">
        <f>VLOOKUP(A1396,'COMP-VS-BOM'!$A$2:$C$1625,3,0)</f>
        <v>IMPACT RAM 2X16 GL SN</v>
      </c>
      <c r="D1396" s="39" t="str">
        <f t="shared" si="21"/>
        <v>J3303-C15</v>
      </c>
      <c r="E1396" s="21" t="s">
        <v>1502</v>
      </c>
    </row>
    <row r="1397" spans="1:5" x14ac:dyDescent="0.3">
      <c r="A1397" s="21" t="s">
        <v>1487</v>
      </c>
      <c r="B1397" s="21" t="s">
        <v>452</v>
      </c>
      <c r="C1397" s="39" t="str">
        <f>VLOOKUP(A1397,'COMP-VS-BOM'!$A$2:$C$1625,3,0)</f>
        <v>IMPACT RAM 2X16 GL SN</v>
      </c>
      <c r="D1397" s="39" t="str">
        <f t="shared" si="21"/>
        <v>J3303-C16</v>
      </c>
      <c r="E1397" s="21" t="s">
        <v>320</v>
      </c>
    </row>
    <row r="1398" spans="1:5" x14ac:dyDescent="0.3">
      <c r="A1398" s="21" t="s">
        <v>1487</v>
      </c>
      <c r="B1398" s="21" t="s">
        <v>401</v>
      </c>
      <c r="C1398" s="39" t="str">
        <f>VLOOKUP(A1398,'COMP-VS-BOM'!$A$2:$C$1625,3,0)</f>
        <v>IMPACT RAM 2X16 GL SN</v>
      </c>
      <c r="D1398" s="39" t="str">
        <f t="shared" si="21"/>
        <v>J3303-D1</v>
      </c>
      <c r="E1398" s="21" t="s">
        <v>320</v>
      </c>
    </row>
    <row r="1399" spans="1:5" x14ac:dyDescent="0.3">
      <c r="A1399" s="21" t="s">
        <v>1487</v>
      </c>
      <c r="B1399" s="21" t="s">
        <v>66</v>
      </c>
      <c r="C1399" s="39" t="str">
        <f>VLOOKUP(A1399,'COMP-VS-BOM'!$A$2:$C$1625,3,0)</f>
        <v>IMPACT RAM 2X16 GL SN</v>
      </c>
      <c r="D1399" s="39" t="str">
        <f t="shared" si="21"/>
        <v>J3303-D2</v>
      </c>
      <c r="E1399" s="21" t="s">
        <v>1503</v>
      </c>
    </row>
    <row r="1400" spans="1:5" x14ac:dyDescent="0.3">
      <c r="A1400" s="21" t="s">
        <v>1487</v>
      </c>
      <c r="B1400" s="21" t="s">
        <v>403</v>
      </c>
      <c r="C1400" s="39" t="str">
        <f>VLOOKUP(A1400,'COMP-VS-BOM'!$A$2:$C$1625,3,0)</f>
        <v>IMPACT RAM 2X16 GL SN</v>
      </c>
      <c r="D1400" s="39" t="str">
        <f t="shared" si="21"/>
        <v>J3303-D3</v>
      </c>
      <c r="E1400" s="21" t="s">
        <v>320</v>
      </c>
    </row>
    <row r="1401" spans="1:5" x14ac:dyDescent="0.3">
      <c r="A1401" s="21" t="s">
        <v>1487</v>
      </c>
      <c r="B1401" s="21" t="s">
        <v>67</v>
      </c>
      <c r="C1401" s="39" t="str">
        <f>VLOOKUP(A1401,'COMP-VS-BOM'!$A$2:$C$1625,3,0)</f>
        <v>IMPACT RAM 2X16 GL SN</v>
      </c>
      <c r="D1401" s="39" t="str">
        <f t="shared" si="21"/>
        <v>J3303-D4</v>
      </c>
      <c r="E1401" s="21" t="s">
        <v>356</v>
      </c>
    </row>
    <row r="1402" spans="1:5" x14ac:dyDescent="0.3">
      <c r="A1402" s="21" t="s">
        <v>1487</v>
      </c>
      <c r="B1402" s="21" t="s">
        <v>404</v>
      </c>
      <c r="C1402" s="39" t="str">
        <f>VLOOKUP(A1402,'COMP-VS-BOM'!$A$2:$C$1625,3,0)</f>
        <v>IMPACT RAM 2X16 GL SN</v>
      </c>
      <c r="D1402" s="39" t="str">
        <f t="shared" si="21"/>
        <v>J3303-D5</v>
      </c>
      <c r="E1402" s="21" t="s">
        <v>320</v>
      </c>
    </row>
    <row r="1403" spans="1:5" x14ac:dyDescent="0.3">
      <c r="A1403" s="21" t="s">
        <v>1487</v>
      </c>
      <c r="B1403" s="21" t="s">
        <v>405</v>
      </c>
      <c r="C1403" s="39" t="str">
        <f>VLOOKUP(A1403,'COMP-VS-BOM'!$A$2:$C$1625,3,0)</f>
        <v>IMPACT RAM 2X16 GL SN</v>
      </c>
      <c r="D1403" s="39" t="str">
        <f t="shared" si="21"/>
        <v>J3303-D6</v>
      </c>
      <c r="E1403" s="21" t="s">
        <v>858</v>
      </c>
    </row>
    <row r="1404" spans="1:5" x14ac:dyDescent="0.3">
      <c r="A1404" s="21" t="s">
        <v>1487</v>
      </c>
      <c r="B1404" s="21" t="s">
        <v>406</v>
      </c>
      <c r="C1404" s="39" t="str">
        <f>VLOOKUP(A1404,'COMP-VS-BOM'!$A$2:$C$1625,3,0)</f>
        <v>IMPACT RAM 2X16 GL SN</v>
      </c>
      <c r="D1404" s="39" t="str">
        <f t="shared" si="21"/>
        <v>J3303-D7</v>
      </c>
      <c r="E1404" s="21" t="s">
        <v>343</v>
      </c>
    </row>
    <row r="1405" spans="1:5" x14ac:dyDescent="0.3">
      <c r="A1405" s="21" t="s">
        <v>1487</v>
      </c>
      <c r="B1405" s="21" t="s">
        <v>68</v>
      </c>
      <c r="C1405" s="39" t="str">
        <f>VLOOKUP(A1405,'COMP-VS-BOM'!$A$2:$C$1625,3,0)</f>
        <v>IMPACT RAM 2X16 GL SN</v>
      </c>
      <c r="D1405" s="39" t="str">
        <f t="shared" si="21"/>
        <v>J3303-D8</v>
      </c>
      <c r="E1405" s="21" t="s">
        <v>1504</v>
      </c>
    </row>
    <row r="1406" spans="1:5" x14ac:dyDescent="0.3">
      <c r="A1406" s="21" t="s">
        <v>1487</v>
      </c>
      <c r="B1406" s="21" t="s">
        <v>407</v>
      </c>
      <c r="C1406" s="39" t="str">
        <f>VLOOKUP(A1406,'COMP-VS-BOM'!$A$2:$C$1625,3,0)</f>
        <v>IMPACT RAM 2X16 GL SN</v>
      </c>
      <c r="D1406" s="39" t="str">
        <f t="shared" si="21"/>
        <v>J3303-D9</v>
      </c>
      <c r="E1406" s="21" t="s">
        <v>1505</v>
      </c>
    </row>
    <row r="1407" spans="1:5" x14ac:dyDescent="0.3">
      <c r="A1407" s="21" t="s">
        <v>1487</v>
      </c>
      <c r="B1407" s="21" t="s">
        <v>69</v>
      </c>
      <c r="C1407" s="39" t="str">
        <f>VLOOKUP(A1407,'COMP-VS-BOM'!$A$2:$C$1625,3,0)</f>
        <v>IMPACT RAM 2X16 GL SN</v>
      </c>
      <c r="D1407" s="39" t="str">
        <f t="shared" si="21"/>
        <v>J3303-D10</v>
      </c>
      <c r="E1407" s="21" t="s">
        <v>1506</v>
      </c>
    </row>
    <row r="1408" spans="1:5" x14ac:dyDescent="0.3">
      <c r="A1408" s="21" t="s">
        <v>1487</v>
      </c>
      <c r="B1408" s="21" t="s">
        <v>402</v>
      </c>
      <c r="C1408" s="39" t="str">
        <f>VLOOKUP(A1408,'COMP-VS-BOM'!$A$2:$C$1625,3,0)</f>
        <v>IMPACT RAM 2X16 GL SN</v>
      </c>
      <c r="D1408" s="39" t="str">
        <f t="shared" si="21"/>
        <v>J3303-D11</v>
      </c>
      <c r="E1408" s="21" t="s">
        <v>320</v>
      </c>
    </row>
    <row r="1409" spans="1:5" x14ac:dyDescent="0.3">
      <c r="A1409" s="21" t="s">
        <v>1487</v>
      </c>
      <c r="B1409" s="21" t="s">
        <v>455</v>
      </c>
      <c r="C1409" s="39" t="str">
        <f>VLOOKUP(A1409,'COMP-VS-BOM'!$A$2:$C$1625,3,0)</f>
        <v>IMPACT RAM 2X16 GL SN</v>
      </c>
      <c r="D1409" s="39" t="str">
        <f t="shared" si="21"/>
        <v>J3303-D12</v>
      </c>
      <c r="E1409" s="21" t="s">
        <v>1507</v>
      </c>
    </row>
    <row r="1410" spans="1:5" x14ac:dyDescent="0.3">
      <c r="A1410" s="21" t="s">
        <v>1487</v>
      </c>
      <c r="B1410" s="21" t="s">
        <v>1508</v>
      </c>
      <c r="C1410" s="39" t="str">
        <f>VLOOKUP(A1410,'COMP-VS-BOM'!$A$2:$C$1625,3,0)</f>
        <v>IMPACT RAM 2X16 GL SN</v>
      </c>
      <c r="D1410" s="39" t="str">
        <f t="shared" si="21"/>
        <v>J3303-D13</v>
      </c>
      <c r="E1410" s="21" t="s">
        <v>1509</v>
      </c>
    </row>
    <row r="1411" spans="1:5" x14ac:dyDescent="0.3">
      <c r="A1411" s="21" t="s">
        <v>1487</v>
      </c>
      <c r="B1411" s="21" t="s">
        <v>453</v>
      </c>
      <c r="C1411" s="39" t="str">
        <f>VLOOKUP(A1411,'COMP-VS-BOM'!$A$2:$C$1625,3,0)</f>
        <v>IMPACT RAM 2X16 GL SN</v>
      </c>
      <c r="D1411" s="39" t="str">
        <f t="shared" si="21"/>
        <v>J3303-D14</v>
      </c>
      <c r="E1411" s="21" t="s">
        <v>1510</v>
      </c>
    </row>
    <row r="1412" spans="1:5" x14ac:dyDescent="0.3">
      <c r="A1412" s="21" t="s">
        <v>1487</v>
      </c>
      <c r="B1412" s="21" t="s">
        <v>70</v>
      </c>
      <c r="C1412" s="39" t="str">
        <f>VLOOKUP(A1412,'COMP-VS-BOM'!$A$2:$C$1625,3,0)</f>
        <v>IMPACT RAM 2X16 GL SN</v>
      </c>
      <c r="D1412" s="39" t="str">
        <f t="shared" ref="D1412:D1475" si="22">CONCATENATE(A1412,"-",B1412)</f>
        <v>J3303-D15</v>
      </c>
      <c r="E1412" s="21" t="s">
        <v>320</v>
      </c>
    </row>
    <row r="1413" spans="1:5" x14ac:dyDescent="0.3">
      <c r="A1413" s="21" t="s">
        <v>1487</v>
      </c>
      <c r="B1413" s="21" t="s">
        <v>456</v>
      </c>
      <c r="C1413" s="39" t="str">
        <f>VLOOKUP(A1413,'COMP-VS-BOM'!$A$2:$C$1625,3,0)</f>
        <v>IMPACT RAM 2X16 GL SN</v>
      </c>
      <c r="D1413" s="39" t="str">
        <f t="shared" si="22"/>
        <v>J3303-D16</v>
      </c>
      <c r="E1413" s="21" t="s">
        <v>1511</v>
      </c>
    </row>
    <row r="1414" spans="1:5" x14ac:dyDescent="0.3">
      <c r="A1414" s="21" t="s">
        <v>1487</v>
      </c>
      <c r="B1414" s="21" t="s">
        <v>408</v>
      </c>
      <c r="C1414" s="39" t="str">
        <f>VLOOKUP(A1414,'COMP-VS-BOM'!$A$2:$C$1625,3,0)</f>
        <v>IMPACT RAM 2X16 GL SN</v>
      </c>
      <c r="D1414" s="39" t="str">
        <f t="shared" si="22"/>
        <v>J3303-E1</v>
      </c>
      <c r="E1414" s="21" t="s">
        <v>357</v>
      </c>
    </row>
    <row r="1415" spans="1:5" x14ac:dyDescent="0.3">
      <c r="A1415" s="21" t="s">
        <v>1487</v>
      </c>
      <c r="B1415" s="21" t="s">
        <v>411</v>
      </c>
      <c r="C1415" s="39" t="str">
        <f>VLOOKUP(A1415,'COMP-VS-BOM'!$A$2:$C$1625,3,0)</f>
        <v>IMPACT RAM 2X16 GL SN</v>
      </c>
      <c r="D1415" s="39" t="str">
        <f t="shared" si="22"/>
        <v>J3303-E2</v>
      </c>
      <c r="E1415" s="21" t="s">
        <v>321</v>
      </c>
    </row>
    <row r="1416" spans="1:5" x14ac:dyDescent="0.3">
      <c r="A1416" s="21" t="s">
        <v>1487</v>
      </c>
      <c r="B1416" s="21" t="s">
        <v>412</v>
      </c>
      <c r="C1416" s="39" t="str">
        <f>VLOOKUP(A1416,'COMP-VS-BOM'!$A$2:$C$1625,3,0)</f>
        <v>IMPACT RAM 2X16 GL SN</v>
      </c>
      <c r="D1416" s="39" t="str">
        <f t="shared" si="22"/>
        <v>J3303-E3</v>
      </c>
      <c r="E1416" s="21" t="s">
        <v>699</v>
      </c>
    </row>
    <row r="1417" spans="1:5" x14ac:dyDescent="0.3">
      <c r="A1417" s="21" t="s">
        <v>1487</v>
      </c>
      <c r="B1417" s="21" t="s">
        <v>413</v>
      </c>
      <c r="C1417" s="39" t="str">
        <f>VLOOKUP(A1417,'COMP-VS-BOM'!$A$2:$C$1625,3,0)</f>
        <v>IMPACT RAM 2X16 GL SN</v>
      </c>
      <c r="D1417" s="39" t="str">
        <f t="shared" si="22"/>
        <v>J3303-E4</v>
      </c>
      <c r="E1417" s="21" t="s">
        <v>691</v>
      </c>
    </row>
    <row r="1418" spans="1:5" x14ac:dyDescent="0.3">
      <c r="A1418" s="21" t="s">
        <v>1487</v>
      </c>
      <c r="B1418" s="21" t="s">
        <v>414</v>
      </c>
      <c r="C1418" s="39" t="str">
        <f>VLOOKUP(A1418,'COMP-VS-BOM'!$A$2:$C$1625,3,0)</f>
        <v>IMPACT RAM 2X16 GL SN</v>
      </c>
      <c r="D1418" s="39" t="str">
        <f t="shared" si="22"/>
        <v>J3303-E5</v>
      </c>
      <c r="E1418" s="21" t="s">
        <v>3023</v>
      </c>
    </row>
    <row r="1419" spans="1:5" x14ac:dyDescent="0.3">
      <c r="A1419" s="21" t="s">
        <v>1487</v>
      </c>
      <c r="B1419" s="21" t="s">
        <v>415</v>
      </c>
      <c r="C1419" s="39" t="str">
        <f>VLOOKUP(A1419,'COMP-VS-BOM'!$A$2:$C$1625,3,0)</f>
        <v>IMPACT RAM 2X16 GL SN</v>
      </c>
      <c r="D1419" s="39" t="str">
        <f t="shared" si="22"/>
        <v>J3303-E6</v>
      </c>
      <c r="E1419" s="21" t="s">
        <v>1029</v>
      </c>
    </row>
    <row r="1420" spans="1:5" x14ac:dyDescent="0.3">
      <c r="A1420" s="21" t="s">
        <v>1487</v>
      </c>
      <c r="B1420" s="21" t="s">
        <v>416</v>
      </c>
      <c r="C1420" s="39" t="str">
        <f>VLOOKUP(A1420,'COMP-VS-BOM'!$A$2:$C$1625,3,0)</f>
        <v>IMPACT RAM 2X16 GL SN</v>
      </c>
      <c r="D1420" s="39" t="str">
        <f t="shared" si="22"/>
        <v>J3303-E7</v>
      </c>
      <c r="E1420" s="21" t="s">
        <v>1029</v>
      </c>
    </row>
    <row r="1421" spans="1:5" x14ac:dyDescent="0.3">
      <c r="A1421" s="21" t="s">
        <v>1487</v>
      </c>
      <c r="B1421" s="21" t="s">
        <v>417</v>
      </c>
      <c r="C1421" s="39" t="str">
        <f>VLOOKUP(A1421,'COMP-VS-BOM'!$A$2:$C$1625,3,0)</f>
        <v>IMPACT RAM 2X16 GL SN</v>
      </c>
      <c r="D1421" s="39" t="str">
        <f t="shared" si="22"/>
        <v>J3303-E8</v>
      </c>
      <c r="E1421" s="21" t="s">
        <v>3024</v>
      </c>
    </row>
    <row r="1422" spans="1:5" x14ac:dyDescent="0.3">
      <c r="A1422" s="21" t="s">
        <v>1487</v>
      </c>
      <c r="B1422" s="21" t="s">
        <v>418</v>
      </c>
      <c r="C1422" s="39" t="str">
        <f>VLOOKUP(A1422,'COMP-VS-BOM'!$A$2:$C$1625,3,0)</f>
        <v>IMPACT RAM 2X16 GL SN</v>
      </c>
      <c r="D1422" s="39" t="str">
        <f t="shared" si="22"/>
        <v>J3303-E9</v>
      </c>
      <c r="E1422" s="21" t="s">
        <v>1512</v>
      </c>
    </row>
    <row r="1423" spans="1:5" x14ac:dyDescent="0.3">
      <c r="A1423" s="21" t="s">
        <v>1487</v>
      </c>
      <c r="B1423" s="21" t="s">
        <v>409</v>
      </c>
      <c r="C1423" s="39" t="str">
        <f>VLOOKUP(A1423,'COMP-VS-BOM'!$A$2:$C$1625,3,0)</f>
        <v>IMPACT RAM 2X16 GL SN</v>
      </c>
      <c r="D1423" s="39" t="str">
        <f t="shared" si="22"/>
        <v>J3303-E10</v>
      </c>
      <c r="E1423" s="21" t="s">
        <v>1513</v>
      </c>
    </row>
    <row r="1424" spans="1:5" x14ac:dyDescent="0.3">
      <c r="A1424" s="21" t="s">
        <v>1487</v>
      </c>
      <c r="B1424" s="21" t="s">
        <v>410</v>
      </c>
      <c r="C1424" s="39" t="str">
        <f>VLOOKUP(A1424,'COMP-VS-BOM'!$A$2:$C$1625,3,0)</f>
        <v>IMPACT RAM 2X16 GL SN</v>
      </c>
      <c r="D1424" s="39" t="str">
        <f t="shared" si="22"/>
        <v>J3303-E11</v>
      </c>
      <c r="E1424" s="21" t="s">
        <v>1514</v>
      </c>
    </row>
    <row r="1425" spans="1:5" x14ac:dyDescent="0.3">
      <c r="A1425" s="21" t="s">
        <v>1487</v>
      </c>
      <c r="B1425" s="21" t="s">
        <v>1515</v>
      </c>
      <c r="C1425" s="39" t="str">
        <f>VLOOKUP(A1425,'COMP-VS-BOM'!$A$2:$C$1625,3,0)</f>
        <v>IMPACT RAM 2X16 GL SN</v>
      </c>
      <c r="D1425" s="39" t="str">
        <f t="shared" si="22"/>
        <v>J3303-E12</v>
      </c>
      <c r="E1425" s="21" t="s">
        <v>1516</v>
      </c>
    </row>
    <row r="1426" spans="1:5" x14ac:dyDescent="0.3">
      <c r="A1426" s="21" t="s">
        <v>1487</v>
      </c>
      <c r="B1426" s="21" t="s">
        <v>1517</v>
      </c>
      <c r="C1426" s="39" t="str">
        <f>VLOOKUP(A1426,'COMP-VS-BOM'!$A$2:$C$1625,3,0)</f>
        <v>IMPACT RAM 2X16 GL SN</v>
      </c>
      <c r="D1426" s="39" t="str">
        <f t="shared" si="22"/>
        <v>J3303-E13</v>
      </c>
      <c r="E1426" s="21" t="s">
        <v>1518</v>
      </c>
    </row>
    <row r="1427" spans="1:5" x14ac:dyDescent="0.3">
      <c r="A1427" s="21" t="s">
        <v>1487</v>
      </c>
      <c r="B1427" s="21" t="s">
        <v>1519</v>
      </c>
      <c r="C1427" s="39" t="str">
        <f>VLOOKUP(A1427,'COMP-VS-BOM'!$A$2:$C$1625,3,0)</f>
        <v>IMPACT RAM 2X16 GL SN</v>
      </c>
      <c r="D1427" s="39" t="str">
        <f t="shared" si="22"/>
        <v>J3303-E14</v>
      </c>
      <c r="E1427" s="21" t="s">
        <v>1526</v>
      </c>
    </row>
    <row r="1428" spans="1:5" x14ac:dyDescent="0.3">
      <c r="A1428" s="21" t="s">
        <v>1487</v>
      </c>
      <c r="B1428" s="21" t="s">
        <v>1521</v>
      </c>
      <c r="C1428" s="39" t="str">
        <f>VLOOKUP(A1428,'COMP-VS-BOM'!$A$2:$C$1625,3,0)</f>
        <v>IMPACT RAM 2X16 GL SN</v>
      </c>
      <c r="D1428" s="39" t="str">
        <f t="shared" si="22"/>
        <v>J3303-E15</v>
      </c>
      <c r="E1428" s="21" t="s">
        <v>1527</v>
      </c>
    </row>
    <row r="1429" spans="1:5" x14ac:dyDescent="0.3">
      <c r="A1429" s="21" t="s">
        <v>1487</v>
      </c>
      <c r="B1429" s="21" t="s">
        <v>1523</v>
      </c>
      <c r="C1429" s="39" t="str">
        <f>VLOOKUP(A1429,'COMP-VS-BOM'!$A$2:$C$1625,3,0)</f>
        <v>IMPACT RAM 2X16 GL SN</v>
      </c>
      <c r="D1429" s="39" t="str">
        <f t="shared" si="22"/>
        <v>J3303-E16</v>
      </c>
      <c r="E1429" s="21" t="s">
        <v>1528</v>
      </c>
    </row>
    <row r="1430" spans="1:5" x14ac:dyDescent="0.3">
      <c r="A1430" s="21" t="s">
        <v>1487</v>
      </c>
      <c r="B1430" s="21" t="s">
        <v>78</v>
      </c>
      <c r="C1430" s="39" t="str">
        <f>VLOOKUP(A1430,'COMP-VS-BOM'!$A$2:$C$1625,3,0)</f>
        <v>IMPACT RAM 2X16 GL SN</v>
      </c>
      <c r="D1430" s="39" t="str">
        <f t="shared" si="22"/>
        <v>J3303-F1</v>
      </c>
      <c r="E1430" s="21" t="s">
        <v>320</v>
      </c>
    </row>
    <row r="1431" spans="1:5" x14ac:dyDescent="0.3">
      <c r="A1431" s="21" t="s">
        <v>1487</v>
      </c>
      <c r="B1431" s="21" t="s">
        <v>79</v>
      </c>
      <c r="C1431" s="39" t="str">
        <f>VLOOKUP(A1431,'COMP-VS-BOM'!$A$2:$C$1625,3,0)</f>
        <v>IMPACT RAM 2X16 GL SN</v>
      </c>
      <c r="D1431" s="39" t="str">
        <f t="shared" si="22"/>
        <v>J3303-F2</v>
      </c>
      <c r="E1431" s="21" t="s">
        <v>320</v>
      </c>
    </row>
    <row r="1432" spans="1:5" x14ac:dyDescent="0.3">
      <c r="A1432" s="21" t="s">
        <v>1487</v>
      </c>
      <c r="B1432" s="21" t="s">
        <v>80</v>
      </c>
      <c r="C1432" s="39" t="str">
        <f>VLOOKUP(A1432,'COMP-VS-BOM'!$A$2:$C$1625,3,0)</f>
        <v>IMPACT RAM 2X16 GL SN</v>
      </c>
      <c r="D1432" s="39" t="str">
        <f t="shared" si="22"/>
        <v>J3303-F3</v>
      </c>
      <c r="E1432" s="21" t="s">
        <v>339</v>
      </c>
    </row>
    <row r="1433" spans="1:5" x14ac:dyDescent="0.3">
      <c r="A1433" s="21" t="s">
        <v>1487</v>
      </c>
      <c r="B1433" s="21" t="s">
        <v>81</v>
      </c>
      <c r="C1433" s="39" t="str">
        <f>VLOOKUP(A1433,'COMP-VS-BOM'!$A$2:$C$1625,3,0)</f>
        <v>IMPACT RAM 2X16 GL SN</v>
      </c>
      <c r="D1433" s="39" t="str">
        <f t="shared" si="22"/>
        <v>J3303-F4</v>
      </c>
      <c r="E1433" s="21" t="s">
        <v>320</v>
      </c>
    </row>
    <row r="1434" spans="1:5" x14ac:dyDescent="0.3">
      <c r="A1434" s="21" t="s">
        <v>1487</v>
      </c>
      <c r="B1434" s="21" t="s">
        <v>82</v>
      </c>
      <c r="C1434" s="39" t="str">
        <f>VLOOKUP(A1434,'COMP-VS-BOM'!$A$2:$C$1625,3,0)</f>
        <v>IMPACT RAM 2X16 GL SN</v>
      </c>
      <c r="D1434" s="39" t="str">
        <f t="shared" si="22"/>
        <v>J3303-F5</v>
      </c>
      <c r="E1434" s="21" t="s">
        <v>511</v>
      </c>
    </row>
    <row r="1435" spans="1:5" x14ac:dyDescent="0.3">
      <c r="A1435" s="21" t="s">
        <v>1487</v>
      </c>
      <c r="B1435" s="21" t="s">
        <v>83</v>
      </c>
      <c r="C1435" s="39" t="str">
        <f>VLOOKUP(A1435,'COMP-VS-BOM'!$A$2:$C$1625,3,0)</f>
        <v>IMPACT RAM 2X16 GL SN</v>
      </c>
      <c r="D1435" s="39" t="str">
        <f t="shared" si="22"/>
        <v>J3303-F6</v>
      </c>
      <c r="E1435" s="21" t="s">
        <v>320</v>
      </c>
    </row>
    <row r="1436" spans="1:5" x14ac:dyDescent="0.3">
      <c r="A1436" s="21" t="s">
        <v>1487</v>
      </c>
      <c r="B1436" s="21" t="s">
        <v>84</v>
      </c>
      <c r="C1436" s="39" t="str">
        <f>VLOOKUP(A1436,'COMP-VS-BOM'!$A$2:$C$1625,3,0)</f>
        <v>IMPACT RAM 2X16 GL SN</v>
      </c>
      <c r="D1436" s="39" t="str">
        <f t="shared" si="22"/>
        <v>J3303-F7</v>
      </c>
      <c r="E1436" s="21" t="s">
        <v>511</v>
      </c>
    </row>
    <row r="1437" spans="1:5" x14ac:dyDescent="0.3">
      <c r="A1437" s="21" t="s">
        <v>1487</v>
      </c>
      <c r="B1437" s="21" t="s">
        <v>85</v>
      </c>
      <c r="C1437" s="39" t="str">
        <f>VLOOKUP(A1437,'COMP-VS-BOM'!$A$2:$C$1625,3,0)</f>
        <v>IMPACT RAM 2X16 GL SN</v>
      </c>
      <c r="D1437" s="39" t="str">
        <f t="shared" si="22"/>
        <v>J3303-F8</v>
      </c>
      <c r="E1437" s="21" t="s">
        <v>320</v>
      </c>
    </row>
    <row r="1438" spans="1:5" x14ac:dyDescent="0.3">
      <c r="A1438" s="21" t="s">
        <v>1487</v>
      </c>
      <c r="B1438" s="21" t="s">
        <v>86</v>
      </c>
      <c r="C1438" s="39" t="str">
        <f>VLOOKUP(A1438,'COMP-VS-BOM'!$A$2:$C$1625,3,0)</f>
        <v>IMPACT RAM 2X16 GL SN</v>
      </c>
      <c r="D1438" s="39" t="str">
        <f t="shared" si="22"/>
        <v>J3303-F9</v>
      </c>
      <c r="E1438" s="21" t="s">
        <v>1525</v>
      </c>
    </row>
    <row r="1439" spans="1:5" x14ac:dyDescent="0.3">
      <c r="A1439" s="21" t="s">
        <v>1487</v>
      </c>
      <c r="B1439" s="21" t="s">
        <v>87</v>
      </c>
      <c r="C1439" s="39" t="str">
        <f>VLOOKUP(A1439,'COMP-VS-BOM'!$A$2:$C$1625,3,0)</f>
        <v>IMPACT RAM 2X16 GL SN</v>
      </c>
      <c r="D1439" s="39" t="str">
        <f t="shared" si="22"/>
        <v>J3303-F10</v>
      </c>
      <c r="E1439" s="21" t="s">
        <v>848</v>
      </c>
    </row>
    <row r="1440" spans="1:5" x14ac:dyDescent="0.3">
      <c r="A1440" s="21" t="s">
        <v>1487</v>
      </c>
      <c r="B1440" s="21" t="s">
        <v>88</v>
      </c>
      <c r="C1440" s="39" t="str">
        <f>VLOOKUP(A1440,'COMP-VS-BOM'!$A$2:$C$1625,3,0)</f>
        <v>IMPACT RAM 2X16 GL SN</v>
      </c>
      <c r="D1440" s="39" t="str">
        <f t="shared" si="22"/>
        <v>J3303-F11</v>
      </c>
      <c r="E1440" s="21" t="s">
        <v>1520</v>
      </c>
    </row>
    <row r="1441" spans="1:5" x14ac:dyDescent="0.3">
      <c r="A1441" s="21" t="s">
        <v>1487</v>
      </c>
      <c r="B1441" s="21" t="s">
        <v>89</v>
      </c>
      <c r="C1441" s="39" t="str">
        <f>VLOOKUP(A1441,'COMP-VS-BOM'!$A$2:$C$1625,3,0)</f>
        <v>IMPACT RAM 2X16 GL SN</v>
      </c>
      <c r="D1441" s="39" t="str">
        <f t="shared" si="22"/>
        <v>J3303-F12</v>
      </c>
      <c r="E1441" s="21" t="s">
        <v>320</v>
      </c>
    </row>
    <row r="1442" spans="1:5" x14ac:dyDescent="0.3">
      <c r="A1442" s="21" t="s">
        <v>1487</v>
      </c>
      <c r="B1442" s="21" t="s">
        <v>90</v>
      </c>
      <c r="C1442" s="39" t="str">
        <f>VLOOKUP(A1442,'COMP-VS-BOM'!$A$2:$C$1625,3,0)</f>
        <v>IMPACT RAM 2X16 GL SN</v>
      </c>
      <c r="D1442" s="39" t="str">
        <f t="shared" si="22"/>
        <v>J3303-F13</v>
      </c>
      <c r="E1442" s="21" t="s">
        <v>1522</v>
      </c>
    </row>
    <row r="1443" spans="1:5" x14ac:dyDescent="0.3">
      <c r="A1443" s="21" t="s">
        <v>1487</v>
      </c>
      <c r="B1443" s="21" t="s">
        <v>91</v>
      </c>
      <c r="C1443" s="39" t="str">
        <f>VLOOKUP(A1443,'COMP-VS-BOM'!$A$2:$C$1625,3,0)</f>
        <v>IMPACT RAM 2X16 GL SN</v>
      </c>
      <c r="D1443" s="39" t="str">
        <f t="shared" si="22"/>
        <v>J3303-F14</v>
      </c>
      <c r="E1443" s="21" t="s">
        <v>320</v>
      </c>
    </row>
    <row r="1444" spans="1:5" x14ac:dyDescent="0.3">
      <c r="A1444" s="21" t="s">
        <v>1487</v>
      </c>
      <c r="B1444" s="21" t="s">
        <v>92</v>
      </c>
      <c r="C1444" s="39" t="str">
        <f>VLOOKUP(A1444,'COMP-VS-BOM'!$A$2:$C$1625,3,0)</f>
        <v>IMPACT RAM 2X16 GL SN</v>
      </c>
      <c r="D1444" s="39" t="str">
        <f t="shared" si="22"/>
        <v>J3303-F15</v>
      </c>
      <c r="E1444" s="21" t="s">
        <v>1524</v>
      </c>
    </row>
    <row r="1445" spans="1:5" x14ac:dyDescent="0.3">
      <c r="A1445" s="21" t="s">
        <v>1487</v>
      </c>
      <c r="B1445" s="21" t="s">
        <v>93</v>
      </c>
      <c r="C1445" s="39" t="str">
        <f>VLOOKUP(A1445,'COMP-VS-BOM'!$A$2:$C$1625,3,0)</f>
        <v>IMPACT RAM 2X16 GL SN</v>
      </c>
      <c r="D1445" s="39" t="str">
        <f t="shared" si="22"/>
        <v>J3303-F16</v>
      </c>
      <c r="E1445" s="21" t="s">
        <v>320</v>
      </c>
    </row>
    <row r="1446" spans="1:5" x14ac:dyDescent="0.3">
      <c r="A1446" s="21" t="s">
        <v>1529</v>
      </c>
      <c r="B1446" s="21">
        <v>1</v>
      </c>
      <c r="C1446" s="39" t="str">
        <f>VLOOKUP(A1446,'COMP-VS-BOM'!$A$2:$C$1625,3,0)</f>
        <v>2 Position Terminal Block Header, Male Pins, Shrouded (2 Side) 0.200" (5.08mm) Vertical Through Hole</v>
      </c>
      <c r="D1446" s="39" t="str">
        <f t="shared" si="22"/>
        <v>JP3-1</v>
      </c>
      <c r="E1446" s="21" t="s">
        <v>1388</v>
      </c>
    </row>
    <row r="1447" spans="1:5" x14ac:dyDescent="0.3">
      <c r="A1447" s="21" t="s">
        <v>1529</v>
      </c>
      <c r="B1447" s="21">
        <v>2</v>
      </c>
      <c r="C1447" s="39" t="str">
        <f>VLOOKUP(A1447,'COMP-VS-BOM'!$A$2:$C$1625,3,0)</f>
        <v>2 Position Terminal Block Header, Male Pins, Shrouded (2 Side) 0.200" (5.08mm) Vertical Through Hole</v>
      </c>
      <c r="D1447" s="39" t="str">
        <f t="shared" si="22"/>
        <v>JP3-2</v>
      </c>
      <c r="E1447" s="21" t="s">
        <v>320</v>
      </c>
    </row>
    <row r="1448" spans="1:5" x14ac:dyDescent="0.3">
      <c r="A1448" s="21" t="s">
        <v>94</v>
      </c>
      <c r="B1448" s="21">
        <v>1</v>
      </c>
      <c r="C1448" s="39" t="str">
        <f>VLOOKUP(A1448,'COMP-VS-BOM'!$A$2:$C$1625,3,0)</f>
        <v>FIXED IND 2.2UH 4.2A 20 MOHM SMD</v>
      </c>
      <c r="D1448" s="39" t="str">
        <f t="shared" si="22"/>
        <v>L13-1</v>
      </c>
      <c r="E1448" s="21" t="s">
        <v>516</v>
      </c>
    </row>
    <row r="1449" spans="1:5" x14ac:dyDescent="0.3">
      <c r="A1449" s="21" t="s">
        <v>94</v>
      </c>
      <c r="B1449" s="21">
        <v>2</v>
      </c>
      <c r="C1449" s="39" t="str">
        <f>VLOOKUP(A1449,'COMP-VS-BOM'!$A$2:$C$1625,3,0)</f>
        <v>FIXED IND 2.2UH 4.2A 20 MOHM SMD</v>
      </c>
      <c r="D1449" s="39" t="str">
        <f t="shared" si="22"/>
        <v>L13-2</v>
      </c>
      <c r="E1449" s="21" t="s">
        <v>510</v>
      </c>
    </row>
    <row r="1450" spans="1:5" x14ac:dyDescent="0.3">
      <c r="A1450" s="21" t="s">
        <v>95</v>
      </c>
      <c r="B1450" s="21">
        <v>1</v>
      </c>
      <c r="C1450" s="39" t="str">
        <f>VLOOKUP(A1450,'COMP-VS-BOM'!$A$2:$C$1625,3,0)</f>
        <v>FIXED IND 2.2uH 10mA 1.75 OHM</v>
      </c>
      <c r="D1450" s="39" t="str">
        <f t="shared" si="22"/>
        <v>L30-1</v>
      </c>
      <c r="E1450" s="21" t="s">
        <v>946</v>
      </c>
    </row>
    <row r="1451" spans="1:5" x14ac:dyDescent="0.3">
      <c r="A1451" s="21" t="s">
        <v>95</v>
      </c>
      <c r="B1451" s="21">
        <v>2</v>
      </c>
      <c r="C1451" s="39" t="str">
        <f>VLOOKUP(A1451,'COMP-VS-BOM'!$A$2:$C$1625,3,0)</f>
        <v>FIXED IND 2.2uH 10mA 1.75 OHM</v>
      </c>
      <c r="D1451" s="39" t="str">
        <f t="shared" si="22"/>
        <v>L30-2</v>
      </c>
      <c r="E1451" s="21" t="s">
        <v>960</v>
      </c>
    </row>
    <row r="1452" spans="1:5" x14ac:dyDescent="0.3">
      <c r="A1452" s="21" t="s">
        <v>96</v>
      </c>
      <c r="B1452" s="21">
        <v>1</v>
      </c>
      <c r="C1452" s="39" t="str">
        <f>VLOOKUP(A1452,'COMP-VS-BOM'!$A$2:$C$1625,3,0)</f>
        <v>FIXED IND 2.2uH 10mA 1.75 OHM</v>
      </c>
      <c r="D1452" s="39" t="str">
        <f t="shared" si="22"/>
        <v>L32-1</v>
      </c>
      <c r="E1452" s="21" t="s">
        <v>946</v>
      </c>
    </row>
    <row r="1453" spans="1:5" x14ac:dyDescent="0.3">
      <c r="A1453" s="21" t="s">
        <v>96</v>
      </c>
      <c r="B1453" s="21">
        <v>2</v>
      </c>
      <c r="C1453" s="39" t="str">
        <f>VLOOKUP(A1453,'COMP-VS-BOM'!$A$2:$C$1625,3,0)</f>
        <v>FIXED IND 2.2uH 10mA 1.75 OHM</v>
      </c>
      <c r="D1453" s="39" t="str">
        <f t="shared" si="22"/>
        <v>L32-2</v>
      </c>
      <c r="E1453" s="21" t="s">
        <v>536</v>
      </c>
    </row>
    <row r="1454" spans="1:5" x14ac:dyDescent="0.3">
      <c r="A1454" s="21" t="s">
        <v>1530</v>
      </c>
      <c r="B1454" s="21">
        <v>1</v>
      </c>
      <c r="C1454" s="39" t="str">
        <f>VLOOKUP(A1454,'COMP-VS-BOM'!$A$2:$C$1625,3,0)</f>
        <v>FIXED IND 150NH 150MA 450 MOHM</v>
      </c>
      <c r="D1454" s="39" t="str">
        <f t="shared" si="22"/>
        <v>L1516-1</v>
      </c>
      <c r="E1454" s="21" t="s">
        <v>523</v>
      </c>
    </row>
    <row r="1455" spans="1:5" x14ac:dyDescent="0.3">
      <c r="A1455" s="21" t="s">
        <v>1530</v>
      </c>
      <c r="B1455" s="21">
        <v>2</v>
      </c>
      <c r="C1455" s="39" t="str">
        <f>VLOOKUP(A1455,'COMP-VS-BOM'!$A$2:$C$1625,3,0)</f>
        <v>FIXED IND 150NH 150MA 450 MOHM</v>
      </c>
      <c r="D1455" s="39" t="str">
        <f t="shared" si="22"/>
        <v>L1516-2</v>
      </c>
      <c r="E1455" s="21" t="s">
        <v>561</v>
      </c>
    </row>
    <row r="1456" spans="1:5" x14ac:dyDescent="0.3">
      <c r="A1456" s="21" t="s">
        <v>1531</v>
      </c>
      <c r="B1456" s="21">
        <v>1</v>
      </c>
      <c r="C1456" s="39" t="str">
        <f>VLOOKUP(A1456,'COMP-VS-BOM'!$A$2:$C$1625,3,0)</f>
        <v>FIXED IND 150NH 150MA 450 MOHM</v>
      </c>
      <c r="D1456" s="39" t="str">
        <f t="shared" si="22"/>
        <v>L1521-1</v>
      </c>
      <c r="E1456" s="21" t="s">
        <v>525</v>
      </c>
    </row>
    <row r="1457" spans="1:5" x14ac:dyDescent="0.3">
      <c r="A1457" s="21" t="s">
        <v>1531</v>
      </c>
      <c r="B1457" s="21">
        <v>2</v>
      </c>
      <c r="C1457" s="39" t="str">
        <f>VLOOKUP(A1457,'COMP-VS-BOM'!$A$2:$C$1625,3,0)</f>
        <v>FIXED IND 150NH 150MA 450 MOHM</v>
      </c>
      <c r="D1457" s="39" t="str">
        <f t="shared" si="22"/>
        <v>L1521-2</v>
      </c>
      <c r="E1457" s="21" t="s">
        <v>718</v>
      </c>
    </row>
    <row r="1458" spans="1:5" x14ac:dyDescent="0.3">
      <c r="A1458" s="21" t="s">
        <v>1532</v>
      </c>
      <c r="B1458" s="21">
        <v>1</v>
      </c>
      <c r="C1458" s="39" t="str">
        <f>VLOOKUP(A1458,'COMP-VS-BOM'!$A$2:$C$1625,3,0)</f>
        <v>FIXED IND 18NH 300MA 360 MOHM</v>
      </c>
      <c r="D1458" s="39" t="str">
        <f t="shared" si="22"/>
        <v>L2200-1</v>
      </c>
      <c r="E1458" s="21" t="s">
        <v>542</v>
      </c>
    </row>
    <row r="1459" spans="1:5" x14ac:dyDescent="0.3">
      <c r="A1459" s="21" t="s">
        <v>1532</v>
      </c>
      <c r="B1459" s="21">
        <v>2</v>
      </c>
      <c r="C1459" s="39" t="str">
        <f>VLOOKUP(A1459,'COMP-VS-BOM'!$A$2:$C$1625,3,0)</f>
        <v>FIXED IND 18NH 300MA 360 MOHM</v>
      </c>
      <c r="D1459" s="39" t="str">
        <f t="shared" si="22"/>
        <v>L2200-2</v>
      </c>
      <c r="E1459" s="21" t="s">
        <v>1533</v>
      </c>
    </row>
    <row r="1460" spans="1:5" x14ac:dyDescent="0.3">
      <c r="A1460" s="21" t="s">
        <v>1534</v>
      </c>
      <c r="B1460" s="21">
        <v>1</v>
      </c>
      <c r="C1460" s="39" t="str">
        <f>VLOOKUP(A1460,'COMP-VS-BOM'!$A$2:$C$1625,3,0)</f>
        <v>FIXED IND 18NH 300MA 360 MOHM</v>
      </c>
      <c r="D1460" s="39" t="str">
        <f t="shared" si="22"/>
        <v>L2201-1</v>
      </c>
      <c r="E1460" s="21" t="s">
        <v>544</v>
      </c>
    </row>
    <row r="1461" spans="1:5" x14ac:dyDescent="0.3">
      <c r="A1461" s="21" t="s">
        <v>1534</v>
      </c>
      <c r="B1461" s="21">
        <v>2</v>
      </c>
      <c r="C1461" s="39" t="str">
        <f>VLOOKUP(A1461,'COMP-VS-BOM'!$A$2:$C$1625,3,0)</f>
        <v>FIXED IND 18NH 300MA 360 MOHM</v>
      </c>
      <c r="D1461" s="39" t="str">
        <f t="shared" si="22"/>
        <v>L2201-2</v>
      </c>
      <c r="E1461" s="21" t="s">
        <v>550</v>
      </c>
    </row>
    <row r="1462" spans="1:5" x14ac:dyDescent="0.3">
      <c r="A1462" s="21" t="s">
        <v>1535</v>
      </c>
      <c r="B1462" s="21">
        <v>1</v>
      </c>
      <c r="C1462" s="39" t="str">
        <f>VLOOKUP(A1462,'COMP-VS-BOM'!$A$2:$C$1625,3,0)</f>
        <v>FIXED IND 4.7nH 400mA 280 mOHM</v>
      </c>
      <c r="D1462" s="39" t="str">
        <f t="shared" si="22"/>
        <v>L2203-1</v>
      </c>
      <c r="E1462" s="21" t="s">
        <v>551</v>
      </c>
    </row>
    <row r="1463" spans="1:5" x14ac:dyDescent="0.3">
      <c r="A1463" s="21" t="s">
        <v>1535</v>
      </c>
      <c r="B1463" s="21">
        <v>2</v>
      </c>
      <c r="C1463" s="39" t="str">
        <f>VLOOKUP(A1463,'COMP-VS-BOM'!$A$2:$C$1625,3,0)</f>
        <v>FIXED IND 4.7nH 400mA 280 mOHM</v>
      </c>
      <c r="D1463" s="39" t="str">
        <f t="shared" si="22"/>
        <v>L2203-2</v>
      </c>
      <c r="E1463" s="21" t="s">
        <v>320</v>
      </c>
    </row>
    <row r="1464" spans="1:5" x14ac:dyDescent="0.3">
      <c r="A1464" s="21" t="s">
        <v>1536</v>
      </c>
      <c r="B1464" s="21">
        <v>1</v>
      </c>
      <c r="C1464" s="39" t="str">
        <f>VLOOKUP(A1464,'COMP-VS-BOM'!$A$2:$C$1625,3,0)</f>
        <v>FIXED IND 3.3nH 300mA 190 mOHM</v>
      </c>
      <c r="D1464" s="39" t="str">
        <f t="shared" si="22"/>
        <v>L2205-1</v>
      </c>
      <c r="E1464" s="21" t="s">
        <v>555</v>
      </c>
    </row>
    <row r="1465" spans="1:5" x14ac:dyDescent="0.3">
      <c r="A1465" s="21" t="s">
        <v>1536</v>
      </c>
      <c r="B1465" s="21">
        <v>2</v>
      </c>
      <c r="C1465" s="39" t="str">
        <f>VLOOKUP(A1465,'COMP-VS-BOM'!$A$2:$C$1625,3,0)</f>
        <v>FIXED IND 3.3nH 300mA 190 mOHM</v>
      </c>
      <c r="D1465" s="39" t="str">
        <f t="shared" si="22"/>
        <v>L2205-2</v>
      </c>
      <c r="E1465" s="21" t="s">
        <v>320</v>
      </c>
    </row>
    <row r="1466" spans="1:5" x14ac:dyDescent="0.3">
      <c r="A1466" s="21" t="s">
        <v>1537</v>
      </c>
      <c r="B1466" s="21">
        <v>1</v>
      </c>
      <c r="C1466" s="39" t="str">
        <f>VLOOKUP(A1466,'COMP-VS-BOM'!$A$2:$C$1625,3,0)</f>
        <v>FIXED IND 15NH 250MA 600 MOHM</v>
      </c>
      <c r="D1466" s="39" t="str">
        <f t="shared" si="22"/>
        <v>L2208-1</v>
      </c>
      <c r="E1466" s="21" t="s">
        <v>565</v>
      </c>
    </row>
    <row r="1467" spans="1:5" x14ac:dyDescent="0.3">
      <c r="A1467" s="21" t="s">
        <v>1537</v>
      </c>
      <c r="B1467" s="21">
        <v>2</v>
      </c>
      <c r="C1467" s="39" t="str">
        <f>VLOOKUP(A1467,'COMP-VS-BOM'!$A$2:$C$1625,3,0)</f>
        <v>FIXED IND 15NH 250MA 600 MOHM</v>
      </c>
      <c r="D1467" s="39" t="str">
        <f t="shared" si="22"/>
        <v>L2208-2</v>
      </c>
      <c r="E1467" s="21" t="s">
        <v>1538</v>
      </c>
    </row>
    <row r="1468" spans="1:5" x14ac:dyDescent="0.3">
      <c r="A1468" s="21" t="s">
        <v>1539</v>
      </c>
      <c r="B1468" s="21">
        <v>1</v>
      </c>
      <c r="C1468" s="39" t="str">
        <f>VLOOKUP(A1468,'COMP-VS-BOM'!$A$2:$C$1625,3,0)</f>
        <v>FIXED IND 6.8NH 300MA 240 MOHM</v>
      </c>
      <c r="D1468" s="39" t="str">
        <f t="shared" si="22"/>
        <v>L2209-1</v>
      </c>
      <c r="E1468" s="21" t="s">
        <v>563</v>
      </c>
    </row>
    <row r="1469" spans="1:5" x14ac:dyDescent="0.3">
      <c r="A1469" s="21" t="s">
        <v>1539</v>
      </c>
      <c r="B1469" s="21">
        <v>2</v>
      </c>
      <c r="C1469" s="39" t="str">
        <f>VLOOKUP(A1469,'COMP-VS-BOM'!$A$2:$C$1625,3,0)</f>
        <v>FIXED IND 6.8NH 300MA 240 MOHM</v>
      </c>
      <c r="D1469" s="39" t="str">
        <f t="shared" si="22"/>
        <v>L2209-2</v>
      </c>
      <c r="E1469" s="21" t="s">
        <v>572</v>
      </c>
    </row>
    <row r="1470" spans="1:5" x14ac:dyDescent="0.3">
      <c r="A1470" s="21" t="s">
        <v>1540</v>
      </c>
      <c r="B1470" s="21">
        <v>1</v>
      </c>
      <c r="C1470" s="39" t="str">
        <f>VLOOKUP(A1470,'COMP-VS-BOM'!$A$2:$C$1625,3,0)</f>
        <v>FIXED IND 9.1NH 300MA 260 MOHM</v>
      </c>
      <c r="D1470" s="39" t="str">
        <f t="shared" si="22"/>
        <v>L2212-1</v>
      </c>
      <c r="E1470" s="21" t="s">
        <v>575</v>
      </c>
    </row>
    <row r="1471" spans="1:5" x14ac:dyDescent="0.3">
      <c r="A1471" s="21" t="s">
        <v>1540</v>
      </c>
      <c r="B1471" s="21">
        <v>2</v>
      </c>
      <c r="C1471" s="39" t="str">
        <f>VLOOKUP(A1471,'COMP-VS-BOM'!$A$2:$C$1625,3,0)</f>
        <v>FIXED IND 9.1NH 300MA 260 MOHM</v>
      </c>
      <c r="D1471" s="39" t="str">
        <f t="shared" si="22"/>
        <v>L2212-2</v>
      </c>
      <c r="E1471" s="21" t="s">
        <v>320</v>
      </c>
    </row>
    <row r="1472" spans="1:5" x14ac:dyDescent="0.3">
      <c r="A1472" s="21" t="s">
        <v>1541</v>
      </c>
      <c r="B1472" s="21">
        <v>1</v>
      </c>
      <c r="C1472" s="39" t="str">
        <f>VLOOKUP(A1472,'COMP-VS-BOM'!$A$2:$C$1625,3,0)</f>
        <v>FIXED IND 8.2NH 250MA 400 MOHM</v>
      </c>
      <c r="D1472" s="39" t="str">
        <f t="shared" si="22"/>
        <v>L2213-1</v>
      </c>
      <c r="E1472" s="21" t="s">
        <v>573</v>
      </c>
    </row>
    <row r="1473" spans="1:5" x14ac:dyDescent="0.3">
      <c r="A1473" s="21" t="s">
        <v>1541</v>
      </c>
      <c r="B1473" s="21">
        <v>2</v>
      </c>
      <c r="C1473" s="39" t="str">
        <f>VLOOKUP(A1473,'COMP-VS-BOM'!$A$2:$C$1625,3,0)</f>
        <v>FIXED IND 8.2NH 250MA 400 MOHM</v>
      </c>
      <c r="D1473" s="39" t="str">
        <f t="shared" si="22"/>
        <v>L2213-2</v>
      </c>
      <c r="E1473" s="21" t="s">
        <v>320</v>
      </c>
    </row>
    <row r="1474" spans="1:5" x14ac:dyDescent="0.3">
      <c r="A1474" s="21" t="s">
        <v>1542</v>
      </c>
      <c r="B1474" s="21">
        <v>1</v>
      </c>
      <c r="C1474" s="39" t="str">
        <f>VLOOKUP(A1474,'COMP-VS-BOM'!$A$2:$C$1625,3,0)</f>
        <v>FIXED IND 100NH 200MA 250 MOHM</v>
      </c>
      <c r="D1474" s="39" t="str">
        <f t="shared" si="22"/>
        <v>L2214-1</v>
      </c>
      <c r="E1474" s="21" t="s">
        <v>587</v>
      </c>
    </row>
    <row r="1475" spans="1:5" x14ac:dyDescent="0.3">
      <c r="A1475" s="21" t="s">
        <v>1542</v>
      </c>
      <c r="B1475" s="21">
        <v>2</v>
      </c>
      <c r="C1475" s="39" t="str">
        <f>VLOOKUP(A1475,'COMP-VS-BOM'!$A$2:$C$1625,3,0)</f>
        <v>FIXED IND 100NH 200MA 250 MOHM</v>
      </c>
      <c r="D1475" s="39" t="str">
        <f t="shared" si="22"/>
        <v>L2214-2</v>
      </c>
      <c r="E1475" s="21" t="s">
        <v>1142</v>
      </c>
    </row>
    <row r="1476" spans="1:5" x14ac:dyDescent="0.3">
      <c r="A1476" s="21" t="s">
        <v>1543</v>
      </c>
      <c r="B1476" s="21">
        <v>1</v>
      </c>
      <c r="C1476" s="39" t="str">
        <f>VLOOKUP(A1476,'COMP-VS-BOM'!$A$2:$C$1625,3,0)</f>
        <v>FIXED IND 1NH 300MA 120 MOHM SMD</v>
      </c>
      <c r="D1476" s="39" t="str">
        <f t="shared" ref="D1476:D1539" si="23">CONCATENATE(A1476,"-",B1476)</f>
        <v>L2300-1</v>
      </c>
      <c r="E1476" s="21" t="s">
        <v>1544</v>
      </c>
    </row>
    <row r="1477" spans="1:5" x14ac:dyDescent="0.3">
      <c r="A1477" s="21" t="s">
        <v>1543</v>
      </c>
      <c r="B1477" s="21">
        <v>2</v>
      </c>
      <c r="C1477" s="39" t="str">
        <f>VLOOKUP(A1477,'COMP-VS-BOM'!$A$2:$C$1625,3,0)</f>
        <v>FIXED IND 1NH 300MA 120 MOHM SMD</v>
      </c>
      <c r="D1477" s="39" t="str">
        <f t="shared" si="23"/>
        <v>L2300-2</v>
      </c>
      <c r="E1477" s="21" t="s">
        <v>602</v>
      </c>
    </row>
    <row r="1478" spans="1:5" x14ac:dyDescent="0.3">
      <c r="A1478" s="21" t="s">
        <v>1545</v>
      </c>
      <c r="B1478" s="21">
        <v>1</v>
      </c>
      <c r="C1478" s="39" t="str">
        <f>VLOOKUP(A1478,'COMP-VS-BOM'!$A$2:$C$1625,3,0)</f>
        <v>FIXED IND 4.9NH 1.2A 81 MOHM SMD</v>
      </c>
      <c r="D1478" s="39" t="str">
        <f t="shared" si="23"/>
        <v>L2302-1</v>
      </c>
      <c r="E1478" s="21" t="s">
        <v>606</v>
      </c>
    </row>
    <row r="1479" spans="1:5" x14ac:dyDescent="0.3">
      <c r="A1479" s="21" t="s">
        <v>1545</v>
      </c>
      <c r="B1479" s="21">
        <v>2</v>
      </c>
      <c r="C1479" s="39" t="str">
        <f>VLOOKUP(A1479,'COMP-VS-BOM'!$A$2:$C$1625,3,0)</f>
        <v>FIXED IND 4.9NH 1.2A 81 MOHM SMD</v>
      </c>
      <c r="D1479" s="39" t="str">
        <f t="shared" si="23"/>
        <v>L2302-2</v>
      </c>
      <c r="E1479" s="21" t="s">
        <v>320</v>
      </c>
    </row>
    <row r="1480" spans="1:5" x14ac:dyDescent="0.3">
      <c r="A1480" s="21" t="s">
        <v>1546</v>
      </c>
      <c r="B1480" s="21">
        <v>1</v>
      </c>
      <c r="C1480" s="39" t="str">
        <f>VLOOKUP(A1480,'COMP-VS-BOM'!$A$2:$C$1625,3,0)</f>
        <v>FIXED IND 4.9NH 1.2A 81 MOHM SMD</v>
      </c>
      <c r="D1480" s="39" t="str">
        <f t="shared" si="23"/>
        <v>L2303-1</v>
      </c>
      <c r="E1480" s="21" t="s">
        <v>602</v>
      </c>
    </row>
    <row r="1481" spans="1:5" x14ac:dyDescent="0.3">
      <c r="A1481" s="21" t="s">
        <v>1546</v>
      </c>
      <c r="B1481" s="21">
        <v>2</v>
      </c>
      <c r="C1481" s="39" t="str">
        <f>VLOOKUP(A1481,'COMP-VS-BOM'!$A$2:$C$1625,3,0)</f>
        <v>FIXED IND 4.9NH 1.2A 81 MOHM SMD</v>
      </c>
      <c r="D1481" s="39" t="str">
        <f t="shared" si="23"/>
        <v>L2303-2</v>
      </c>
      <c r="E1481" s="21" t="s">
        <v>320</v>
      </c>
    </row>
    <row r="1482" spans="1:5" x14ac:dyDescent="0.3">
      <c r="A1482" s="21" t="s">
        <v>1547</v>
      </c>
      <c r="B1482" s="21">
        <v>1</v>
      </c>
      <c r="C1482" s="39" t="str">
        <f>VLOOKUP(A1482,'COMP-VS-BOM'!$A$2:$C$1625,3,0)</f>
        <v>FIXED IND 1NH 300MA 120 MOHM SMD</v>
      </c>
      <c r="D1482" s="39" t="str">
        <f t="shared" si="23"/>
        <v>L2304-1</v>
      </c>
      <c r="E1482" s="21" t="s">
        <v>1548</v>
      </c>
    </row>
    <row r="1483" spans="1:5" x14ac:dyDescent="0.3">
      <c r="A1483" s="21" t="s">
        <v>1547</v>
      </c>
      <c r="B1483" s="21">
        <v>2</v>
      </c>
      <c r="C1483" s="39" t="str">
        <f>VLOOKUP(A1483,'COMP-VS-BOM'!$A$2:$C$1625,3,0)</f>
        <v>FIXED IND 1NH 300MA 120 MOHM SMD</v>
      </c>
      <c r="D1483" s="39" t="str">
        <f t="shared" si="23"/>
        <v>L2304-2</v>
      </c>
      <c r="E1483" s="21" t="s">
        <v>627</v>
      </c>
    </row>
    <row r="1484" spans="1:5" x14ac:dyDescent="0.3">
      <c r="A1484" s="21" t="s">
        <v>1549</v>
      </c>
      <c r="B1484" s="21">
        <v>1</v>
      </c>
      <c r="C1484" s="39" t="str">
        <f>VLOOKUP(A1484,'COMP-VS-BOM'!$A$2:$C$1625,3,0)</f>
        <v>FIXED IND 4.9NH 1.2A 81 MOHM SMD</v>
      </c>
      <c r="D1484" s="39" t="str">
        <f t="shared" si="23"/>
        <v>L2306-1</v>
      </c>
      <c r="E1484" s="21" t="s">
        <v>625</v>
      </c>
    </row>
    <row r="1485" spans="1:5" x14ac:dyDescent="0.3">
      <c r="A1485" s="21" t="s">
        <v>1549</v>
      </c>
      <c r="B1485" s="21">
        <v>2</v>
      </c>
      <c r="C1485" s="39" t="str">
        <f>VLOOKUP(A1485,'COMP-VS-BOM'!$A$2:$C$1625,3,0)</f>
        <v>FIXED IND 4.9NH 1.2A 81 MOHM SMD</v>
      </c>
      <c r="D1485" s="39" t="str">
        <f t="shared" si="23"/>
        <v>L2306-2</v>
      </c>
      <c r="E1485" s="21" t="s">
        <v>320</v>
      </c>
    </row>
    <row r="1486" spans="1:5" x14ac:dyDescent="0.3">
      <c r="A1486" s="21" t="s">
        <v>1550</v>
      </c>
      <c r="B1486" s="21">
        <v>1</v>
      </c>
      <c r="C1486" s="39" t="str">
        <f>VLOOKUP(A1486,'COMP-VS-BOM'!$A$2:$C$1625,3,0)</f>
        <v>FIXED IND 4.9NH 1.2A 81 MOHM SMD</v>
      </c>
      <c r="D1486" s="39" t="str">
        <f t="shared" si="23"/>
        <v>L2307-1</v>
      </c>
      <c r="E1486" s="21" t="s">
        <v>627</v>
      </c>
    </row>
    <row r="1487" spans="1:5" x14ac:dyDescent="0.3">
      <c r="A1487" s="21" t="s">
        <v>1550</v>
      </c>
      <c r="B1487" s="21">
        <v>2</v>
      </c>
      <c r="C1487" s="39" t="str">
        <f>VLOOKUP(A1487,'COMP-VS-BOM'!$A$2:$C$1625,3,0)</f>
        <v>FIXED IND 4.9NH 1.2A 81 MOHM SMD</v>
      </c>
      <c r="D1487" s="39" t="str">
        <f t="shared" si="23"/>
        <v>L2307-2</v>
      </c>
      <c r="E1487" s="21" t="s">
        <v>320</v>
      </c>
    </row>
    <row r="1488" spans="1:5" x14ac:dyDescent="0.3">
      <c r="A1488" s="21" t="s">
        <v>1551</v>
      </c>
      <c r="B1488" s="21">
        <v>1</v>
      </c>
      <c r="C1488" s="39" t="str">
        <f>VLOOKUP(A1488,'COMP-VS-BOM'!$A$2:$C$1625,3,0)</f>
        <v>FIXED IND 1NH 300MA 120 MOHM SMD</v>
      </c>
      <c r="D1488" s="39" t="str">
        <f t="shared" si="23"/>
        <v>L2400-1</v>
      </c>
      <c r="E1488" s="21" t="s">
        <v>1552</v>
      </c>
    </row>
    <row r="1489" spans="1:5" x14ac:dyDescent="0.3">
      <c r="A1489" s="21" t="s">
        <v>1551</v>
      </c>
      <c r="B1489" s="21">
        <v>2</v>
      </c>
      <c r="C1489" s="39" t="str">
        <f>VLOOKUP(A1489,'COMP-VS-BOM'!$A$2:$C$1625,3,0)</f>
        <v>FIXED IND 1NH 300MA 120 MOHM SMD</v>
      </c>
      <c r="D1489" s="39" t="str">
        <f t="shared" si="23"/>
        <v>L2400-2</v>
      </c>
      <c r="E1489" s="21" t="s">
        <v>646</v>
      </c>
    </row>
    <row r="1490" spans="1:5" x14ac:dyDescent="0.3">
      <c r="A1490" s="21" t="s">
        <v>1553</v>
      </c>
      <c r="B1490" s="21">
        <v>1</v>
      </c>
      <c r="C1490" s="39" t="str">
        <f>VLOOKUP(A1490,'COMP-VS-BOM'!$A$2:$C$1625,3,0)</f>
        <v>FIXED IND 4.9NH 1.2A 81 MOHM SMD</v>
      </c>
      <c r="D1490" s="39" t="str">
        <f t="shared" si="23"/>
        <v>L2402-1</v>
      </c>
      <c r="E1490" s="21" t="s">
        <v>646</v>
      </c>
    </row>
    <row r="1491" spans="1:5" x14ac:dyDescent="0.3">
      <c r="A1491" s="21" t="s">
        <v>1553</v>
      </c>
      <c r="B1491" s="21">
        <v>2</v>
      </c>
      <c r="C1491" s="39" t="str">
        <f>VLOOKUP(A1491,'COMP-VS-BOM'!$A$2:$C$1625,3,0)</f>
        <v>FIXED IND 4.9NH 1.2A 81 MOHM SMD</v>
      </c>
      <c r="D1491" s="39" t="str">
        <f t="shared" si="23"/>
        <v>L2402-2</v>
      </c>
      <c r="E1491" s="21" t="s">
        <v>320</v>
      </c>
    </row>
    <row r="1492" spans="1:5" x14ac:dyDescent="0.3">
      <c r="A1492" s="21" t="s">
        <v>1554</v>
      </c>
      <c r="B1492" s="21">
        <v>1</v>
      </c>
      <c r="C1492" s="39" t="str">
        <f>VLOOKUP(A1492,'COMP-VS-BOM'!$A$2:$C$1625,3,0)</f>
        <v>FIXED IND 4.9NH 1.2A 81 MOHM SMD</v>
      </c>
      <c r="D1492" s="39" t="str">
        <f t="shared" si="23"/>
        <v>L2403-1</v>
      </c>
      <c r="E1492" s="21" t="s">
        <v>650</v>
      </c>
    </row>
    <row r="1493" spans="1:5" x14ac:dyDescent="0.3">
      <c r="A1493" s="21" t="s">
        <v>1554</v>
      </c>
      <c r="B1493" s="21">
        <v>2</v>
      </c>
      <c r="C1493" s="39" t="str">
        <f>VLOOKUP(A1493,'COMP-VS-BOM'!$A$2:$C$1625,3,0)</f>
        <v>FIXED IND 4.9NH 1.2A 81 MOHM SMD</v>
      </c>
      <c r="D1493" s="39" t="str">
        <f t="shared" si="23"/>
        <v>L2403-2</v>
      </c>
      <c r="E1493" s="21" t="s">
        <v>320</v>
      </c>
    </row>
    <row r="1494" spans="1:5" x14ac:dyDescent="0.3">
      <c r="A1494" s="21" t="s">
        <v>1555</v>
      </c>
      <c r="B1494" s="21">
        <v>1</v>
      </c>
      <c r="C1494" s="39" t="str">
        <f>VLOOKUP(A1494,'COMP-VS-BOM'!$A$2:$C$1625,3,0)</f>
        <v>FIXED IND 1NH 300MA 120 MOHM SMD</v>
      </c>
      <c r="D1494" s="39" t="str">
        <f t="shared" si="23"/>
        <v>L2405-1</v>
      </c>
      <c r="E1494" s="21" t="s">
        <v>1556</v>
      </c>
    </row>
    <row r="1495" spans="1:5" x14ac:dyDescent="0.3">
      <c r="A1495" s="21" t="s">
        <v>1555</v>
      </c>
      <c r="B1495" s="21">
        <v>2</v>
      </c>
      <c r="C1495" s="39" t="str">
        <f>VLOOKUP(A1495,'COMP-VS-BOM'!$A$2:$C$1625,3,0)</f>
        <v>FIXED IND 1NH 300MA 120 MOHM SMD</v>
      </c>
      <c r="D1495" s="39" t="str">
        <f t="shared" si="23"/>
        <v>L2405-2</v>
      </c>
      <c r="E1495" s="21" t="s">
        <v>676</v>
      </c>
    </row>
    <row r="1496" spans="1:5" x14ac:dyDescent="0.3">
      <c r="A1496" s="21" t="s">
        <v>1557</v>
      </c>
      <c r="B1496" s="21">
        <v>1</v>
      </c>
      <c r="C1496" s="39" t="str">
        <f>VLOOKUP(A1496,'COMP-VS-BOM'!$A$2:$C$1625,3,0)</f>
        <v>FIXED IND 4.9NH 1.2A 81 MOHM SMD</v>
      </c>
      <c r="D1496" s="39" t="str">
        <f t="shared" si="23"/>
        <v>L2406-1</v>
      </c>
      <c r="E1496" s="21" t="s">
        <v>676</v>
      </c>
    </row>
    <row r="1497" spans="1:5" x14ac:dyDescent="0.3">
      <c r="A1497" s="21" t="s">
        <v>1557</v>
      </c>
      <c r="B1497" s="21">
        <v>2</v>
      </c>
      <c r="C1497" s="39" t="str">
        <f>VLOOKUP(A1497,'COMP-VS-BOM'!$A$2:$C$1625,3,0)</f>
        <v>FIXED IND 4.9NH 1.2A 81 MOHM SMD</v>
      </c>
      <c r="D1497" s="39" t="str">
        <f t="shared" si="23"/>
        <v>L2406-2</v>
      </c>
      <c r="E1497" s="21" t="s">
        <v>320</v>
      </c>
    </row>
    <row r="1498" spans="1:5" x14ac:dyDescent="0.3">
      <c r="A1498" s="21" t="s">
        <v>1558</v>
      </c>
      <c r="B1498" s="21">
        <v>1</v>
      </c>
      <c r="C1498" s="39" t="str">
        <f>VLOOKUP(A1498,'COMP-VS-BOM'!$A$2:$C$1625,3,0)</f>
        <v>FIXED IND 4.9NH 1.2A 81 MOHM SMD</v>
      </c>
      <c r="D1498" s="39" t="str">
        <f t="shared" si="23"/>
        <v>L2407-1</v>
      </c>
      <c r="E1498" s="21" t="s">
        <v>1077</v>
      </c>
    </row>
    <row r="1499" spans="1:5" x14ac:dyDescent="0.3">
      <c r="A1499" s="21" t="s">
        <v>1558</v>
      </c>
      <c r="B1499" s="21">
        <v>2</v>
      </c>
      <c r="C1499" s="39" t="str">
        <f>VLOOKUP(A1499,'COMP-VS-BOM'!$A$2:$C$1625,3,0)</f>
        <v>FIXED IND 4.9NH 1.2A 81 MOHM SMD</v>
      </c>
      <c r="D1499" s="39" t="str">
        <f t="shared" si="23"/>
        <v>L2407-2</v>
      </c>
      <c r="E1499" s="21" t="s">
        <v>320</v>
      </c>
    </row>
    <row r="1500" spans="1:5" x14ac:dyDescent="0.3">
      <c r="A1500" s="21" t="s">
        <v>1559</v>
      </c>
      <c r="B1500" s="21">
        <v>1</v>
      </c>
      <c r="C1500" s="39" t="str">
        <f>VLOOKUP(A1500,'COMP-VS-BOM'!$A$2:$C$1625,3,0)</f>
        <v>FIXED IND 68NH 200MA 1.2 OHM SMD</v>
      </c>
      <c r="D1500" s="39" t="str">
        <f t="shared" si="23"/>
        <v>L2500-1</v>
      </c>
      <c r="E1500" s="21" t="s">
        <v>678</v>
      </c>
    </row>
    <row r="1501" spans="1:5" x14ac:dyDescent="0.3">
      <c r="A1501" s="21" t="s">
        <v>1559</v>
      </c>
      <c r="B1501" s="21">
        <v>2</v>
      </c>
      <c r="C1501" s="39" t="str">
        <f>VLOOKUP(A1501,'COMP-VS-BOM'!$A$2:$C$1625,3,0)</f>
        <v>FIXED IND 68NH 200MA 1.2 OHM SMD</v>
      </c>
      <c r="D1501" s="39" t="str">
        <f t="shared" si="23"/>
        <v>L2500-2</v>
      </c>
      <c r="E1501" s="21" t="s">
        <v>1108</v>
      </c>
    </row>
    <row r="1502" spans="1:5" x14ac:dyDescent="0.3">
      <c r="A1502" s="21" t="s">
        <v>1560</v>
      </c>
      <c r="B1502" s="21">
        <v>1</v>
      </c>
      <c r="C1502" s="39" t="str">
        <f>VLOOKUP(A1502,'COMP-VS-BOM'!$A$2:$C$1625,3,0)</f>
        <v>FIXED IND 18NH 300MA 360 MOHM</v>
      </c>
      <c r="D1502" s="39" t="str">
        <f t="shared" si="23"/>
        <v>L2800-1</v>
      </c>
      <c r="E1502" s="21" t="s">
        <v>701</v>
      </c>
    </row>
    <row r="1503" spans="1:5" x14ac:dyDescent="0.3">
      <c r="A1503" s="21" t="s">
        <v>1560</v>
      </c>
      <c r="B1503" s="21">
        <v>2</v>
      </c>
      <c r="C1503" s="39" t="str">
        <f>VLOOKUP(A1503,'COMP-VS-BOM'!$A$2:$C$1625,3,0)</f>
        <v>FIXED IND 18NH 300MA 360 MOHM</v>
      </c>
      <c r="D1503" s="39" t="str">
        <f t="shared" si="23"/>
        <v>L2800-2</v>
      </c>
      <c r="E1503" s="21" t="s">
        <v>1561</v>
      </c>
    </row>
    <row r="1504" spans="1:5" x14ac:dyDescent="0.3">
      <c r="A1504" s="21" t="s">
        <v>1562</v>
      </c>
      <c r="B1504" s="21">
        <v>1</v>
      </c>
      <c r="C1504" s="39" t="str">
        <f>VLOOKUP(A1504,'COMP-VS-BOM'!$A$2:$C$1625,3,0)</f>
        <v>FIXED IND 18NH 300MA 360 MOHM</v>
      </c>
      <c r="D1504" s="39" t="str">
        <f t="shared" si="23"/>
        <v>L2801-1</v>
      </c>
      <c r="E1504" s="21" t="s">
        <v>703</v>
      </c>
    </row>
    <row r="1505" spans="1:5" x14ac:dyDescent="0.3">
      <c r="A1505" s="21" t="s">
        <v>1562</v>
      </c>
      <c r="B1505" s="21">
        <v>2</v>
      </c>
      <c r="C1505" s="39" t="str">
        <f>VLOOKUP(A1505,'COMP-VS-BOM'!$A$2:$C$1625,3,0)</f>
        <v>FIXED IND 18NH 300MA 360 MOHM</v>
      </c>
      <c r="D1505" s="39" t="str">
        <f t="shared" si="23"/>
        <v>L2801-2</v>
      </c>
      <c r="E1505" s="21" t="s">
        <v>709</v>
      </c>
    </row>
    <row r="1506" spans="1:5" x14ac:dyDescent="0.3">
      <c r="A1506" s="21" t="s">
        <v>1563</v>
      </c>
      <c r="B1506" s="21">
        <v>1</v>
      </c>
      <c r="C1506" s="39" t="str">
        <f>VLOOKUP(A1506,'COMP-VS-BOM'!$A$2:$C$1625,3,0)</f>
        <v>FIXED IND 4.7nH 400mA 280 mOHM</v>
      </c>
      <c r="D1506" s="39" t="str">
        <f t="shared" si="23"/>
        <v>L2803-1</v>
      </c>
      <c r="E1506" s="21" t="s">
        <v>710</v>
      </c>
    </row>
    <row r="1507" spans="1:5" x14ac:dyDescent="0.3">
      <c r="A1507" s="21" t="s">
        <v>1563</v>
      </c>
      <c r="B1507" s="21">
        <v>2</v>
      </c>
      <c r="C1507" s="39" t="str">
        <f>VLOOKUP(A1507,'COMP-VS-BOM'!$A$2:$C$1625,3,0)</f>
        <v>FIXED IND 4.7nH 400mA 280 mOHM</v>
      </c>
      <c r="D1507" s="39" t="str">
        <f t="shared" si="23"/>
        <v>L2803-2</v>
      </c>
      <c r="E1507" s="21" t="s">
        <v>320</v>
      </c>
    </row>
    <row r="1508" spans="1:5" x14ac:dyDescent="0.3">
      <c r="A1508" s="21" t="s">
        <v>1564</v>
      </c>
      <c r="B1508" s="21">
        <v>1</v>
      </c>
      <c r="C1508" s="39" t="str">
        <f>VLOOKUP(A1508,'COMP-VS-BOM'!$A$2:$C$1625,3,0)</f>
        <v>FIXED IND 3.3nH 300mA 190 mOHM</v>
      </c>
      <c r="D1508" s="39" t="str">
        <f t="shared" si="23"/>
        <v>L2805-1</v>
      </c>
      <c r="E1508" s="21" t="s">
        <v>714</v>
      </c>
    </row>
    <row r="1509" spans="1:5" x14ac:dyDescent="0.3">
      <c r="A1509" s="21" t="s">
        <v>1564</v>
      </c>
      <c r="B1509" s="21">
        <v>2</v>
      </c>
      <c r="C1509" s="39" t="str">
        <f>VLOOKUP(A1509,'COMP-VS-BOM'!$A$2:$C$1625,3,0)</f>
        <v>FIXED IND 3.3nH 300mA 190 mOHM</v>
      </c>
      <c r="D1509" s="39" t="str">
        <f t="shared" si="23"/>
        <v>L2805-2</v>
      </c>
      <c r="E1509" s="21" t="s">
        <v>320</v>
      </c>
    </row>
    <row r="1510" spans="1:5" x14ac:dyDescent="0.3">
      <c r="A1510" s="21" t="s">
        <v>1565</v>
      </c>
      <c r="B1510" s="21">
        <v>1</v>
      </c>
      <c r="C1510" s="39" t="str">
        <f>VLOOKUP(A1510,'COMP-VS-BOM'!$A$2:$C$1625,3,0)</f>
        <v>FIXED IND 15NH 250MA 600 MOHM</v>
      </c>
      <c r="D1510" s="39" t="str">
        <f t="shared" si="23"/>
        <v>L2808-1</v>
      </c>
      <c r="E1510" s="21" t="s">
        <v>729</v>
      </c>
    </row>
    <row r="1511" spans="1:5" x14ac:dyDescent="0.3">
      <c r="A1511" s="21" t="s">
        <v>1565</v>
      </c>
      <c r="B1511" s="21">
        <v>2</v>
      </c>
      <c r="C1511" s="39" t="str">
        <f>VLOOKUP(A1511,'COMP-VS-BOM'!$A$2:$C$1625,3,0)</f>
        <v>FIXED IND 15NH 250MA 600 MOHM</v>
      </c>
      <c r="D1511" s="39" t="str">
        <f t="shared" si="23"/>
        <v>L2808-2</v>
      </c>
      <c r="E1511" s="21" t="s">
        <v>1566</v>
      </c>
    </row>
    <row r="1512" spans="1:5" x14ac:dyDescent="0.3">
      <c r="A1512" s="21" t="s">
        <v>1567</v>
      </c>
      <c r="B1512" s="21">
        <v>1</v>
      </c>
      <c r="C1512" s="39" t="str">
        <f>VLOOKUP(A1512,'COMP-VS-BOM'!$A$2:$C$1625,3,0)</f>
        <v>FIXED IND 6.8NH 300MA 240 MOHM</v>
      </c>
      <c r="D1512" s="39" t="str">
        <f t="shared" si="23"/>
        <v>L2809-1</v>
      </c>
      <c r="E1512" s="21" t="s">
        <v>722</v>
      </c>
    </row>
    <row r="1513" spans="1:5" x14ac:dyDescent="0.3">
      <c r="A1513" s="21" t="s">
        <v>1567</v>
      </c>
      <c r="B1513" s="21">
        <v>2</v>
      </c>
      <c r="C1513" s="39" t="str">
        <f>VLOOKUP(A1513,'COMP-VS-BOM'!$A$2:$C$1625,3,0)</f>
        <v>FIXED IND 6.8NH 300MA 240 MOHM</v>
      </c>
      <c r="D1513" s="39" t="str">
        <f t="shared" si="23"/>
        <v>L2809-2</v>
      </c>
      <c r="E1513" s="21" t="s">
        <v>731</v>
      </c>
    </row>
    <row r="1514" spans="1:5" x14ac:dyDescent="0.3">
      <c r="A1514" s="21" t="s">
        <v>1568</v>
      </c>
      <c r="B1514" s="21">
        <v>1</v>
      </c>
      <c r="C1514" s="39" t="str">
        <f>VLOOKUP(A1514,'COMP-VS-BOM'!$A$2:$C$1625,3,0)</f>
        <v>FIXED IND 9.1NH 300MA 260 MOHM</v>
      </c>
      <c r="D1514" s="39" t="str">
        <f t="shared" si="23"/>
        <v>L2812-1</v>
      </c>
      <c r="E1514" s="21" t="s">
        <v>734</v>
      </c>
    </row>
    <row r="1515" spans="1:5" x14ac:dyDescent="0.3">
      <c r="A1515" s="21" t="s">
        <v>1568</v>
      </c>
      <c r="B1515" s="21">
        <v>2</v>
      </c>
      <c r="C1515" s="39" t="str">
        <f>VLOOKUP(A1515,'COMP-VS-BOM'!$A$2:$C$1625,3,0)</f>
        <v>FIXED IND 9.1NH 300MA 260 MOHM</v>
      </c>
      <c r="D1515" s="39" t="str">
        <f t="shared" si="23"/>
        <v>L2812-2</v>
      </c>
      <c r="E1515" s="21" t="s">
        <v>320</v>
      </c>
    </row>
    <row r="1516" spans="1:5" x14ac:dyDescent="0.3">
      <c r="A1516" s="21" t="s">
        <v>1569</v>
      </c>
      <c r="B1516" s="21">
        <v>1</v>
      </c>
      <c r="C1516" s="39" t="str">
        <f>VLOOKUP(A1516,'COMP-VS-BOM'!$A$2:$C$1625,3,0)</f>
        <v>FIXED IND 8.2NH 250MA 400 MOHM</v>
      </c>
      <c r="D1516" s="39" t="str">
        <f t="shared" si="23"/>
        <v>L2813-1</v>
      </c>
      <c r="E1516" s="21" t="s">
        <v>732</v>
      </c>
    </row>
    <row r="1517" spans="1:5" x14ac:dyDescent="0.3">
      <c r="A1517" s="21" t="s">
        <v>1569</v>
      </c>
      <c r="B1517" s="21">
        <v>2</v>
      </c>
      <c r="C1517" s="39" t="str">
        <f>VLOOKUP(A1517,'COMP-VS-BOM'!$A$2:$C$1625,3,0)</f>
        <v>FIXED IND 8.2NH 250MA 400 MOHM</v>
      </c>
      <c r="D1517" s="39" t="str">
        <f t="shared" si="23"/>
        <v>L2813-2</v>
      </c>
      <c r="E1517" s="21" t="s">
        <v>320</v>
      </c>
    </row>
    <row r="1518" spans="1:5" x14ac:dyDescent="0.3">
      <c r="A1518" s="21" t="s">
        <v>1570</v>
      </c>
      <c r="B1518" s="21">
        <v>1</v>
      </c>
      <c r="C1518" s="39" t="str">
        <f>VLOOKUP(A1518,'COMP-VS-BOM'!$A$2:$C$1625,3,0)</f>
        <v>FIXED IND 100NH 200MA 250 MOHM</v>
      </c>
      <c r="D1518" s="39" t="str">
        <f t="shared" si="23"/>
        <v>L2814-1</v>
      </c>
      <c r="E1518" s="21" t="s">
        <v>746</v>
      </c>
    </row>
    <row r="1519" spans="1:5" x14ac:dyDescent="0.3">
      <c r="A1519" s="21" t="s">
        <v>1570</v>
      </c>
      <c r="B1519" s="21">
        <v>2</v>
      </c>
      <c r="C1519" s="39" t="str">
        <f>VLOOKUP(A1519,'COMP-VS-BOM'!$A$2:$C$1625,3,0)</f>
        <v>FIXED IND 100NH 200MA 250 MOHM</v>
      </c>
      <c r="D1519" s="39" t="str">
        <f t="shared" si="23"/>
        <v>L2814-2</v>
      </c>
      <c r="E1519" s="21" t="s">
        <v>1202</v>
      </c>
    </row>
    <row r="1520" spans="1:5" x14ac:dyDescent="0.3">
      <c r="A1520" s="21" t="s">
        <v>1571</v>
      </c>
      <c r="B1520" s="21">
        <v>1</v>
      </c>
      <c r="C1520" s="39" t="str">
        <f>VLOOKUP(A1520,'COMP-VS-BOM'!$A$2:$C$1625,3,0)</f>
        <v>FIXED IND 1NH 300MA 120 MOHM SMD</v>
      </c>
      <c r="D1520" s="39" t="str">
        <f t="shared" si="23"/>
        <v>L2900-1</v>
      </c>
      <c r="E1520" s="21" t="s">
        <v>1572</v>
      </c>
    </row>
    <row r="1521" spans="1:5" x14ac:dyDescent="0.3">
      <c r="A1521" s="21" t="s">
        <v>1571</v>
      </c>
      <c r="B1521" s="21">
        <v>2</v>
      </c>
      <c r="C1521" s="39" t="str">
        <f>VLOOKUP(A1521,'COMP-VS-BOM'!$A$2:$C$1625,3,0)</f>
        <v>FIXED IND 1NH 300MA 120 MOHM SMD</v>
      </c>
      <c r="D1521" s="39" t="str">
        <f t="shared" si="23"/>
        <v>L2900-2</v>
      </c>
      <c r="E1521" s="21" t="s">
        <v>761</v>
      </c>
    </row>
    <row r="1522" spans="1:5" x14ac:dyDescent="0.3">
      <c r="A1522" s="21" t="s">
        <v>1573</v>
      </c>
      <c r="B1522" s="21">
        <v>1</v>
      </c>
      <c r="C1522" s="39" t="str">
        <f>VLOOKUP(A1522,'COMP-VS-BOM'!$A$2:$C$1625,3,0)</f>
        <v>FIXED IND 4.9NH 1.2A 81 MOHM SMD</v>
      </c>
      <c r="D1522" s="39" t="str">
        <f t="shared" si="23"/>
        <v>L2902-1</v>
      </c>
      <c r="E1522" s="21" t="s">
        <v>765</v>
      </c>
    </row>
    <row r="1523" spans="1:5" x14ac:dyDescent="0.3">
      <c r="A1523" s="21" t="s">
        <v>1573</v>
      </c>
      <c r="B1523" s="21">
        <v>2</v>
      </c>
      <c r="C1523" s="39" t="str">
        <f>VLOOKUP(A1523,'COMP-VS-BOM'!$A$2:$C$1625,3,0)</f>
        <v>FIXED IND 4.9NH 1.2A 81 MOHM SMD</v>
      </c>
      <c r="D1523" s="39" t="str">
        <f t="shared" si="23"/>
        <v>L2902-2</v>
      </c>
      <c r="E1523" s="21" t="s">
        <v>320</v>
      </c>
    </row>
    <row r="1524" spans="1:5" x14ac:dyDescent="0.3">
      <c r="A1524" s="21" t="s">
        <v>1574</v>
      </c>
      <c r="B1524" s="21">
        <v>1</v>
      </c>
      <c r="C1524" s="39" t="str">
        <f>VLOOKUP(A1524,'COMP-VS-BOM'!$A$2:$C$1625,3,0)</f>
        <v>FIXED IND 4.9NH 1.2A 81 MOHM SMD</v>
      </c>
      <c r="D1524" s="39" t="str">
        <f t="shared" si="23"/>
        <v>L2903-1</v>
      </c>
      <c r="E1524" s="21" t="s">
        <v>761</v>
      </c>
    </row>
    <row r="1525" spans="1:5" x14ac:dyDescent="0.3">
      <c r="A1525" s="21" t="s">
        <v>1574</v>
      </c>
      <c r="B1525" s="21">
        <v>2</v>
      </c>
      <c r="C1525" s="39" t="str">
        <f>VLOOKUP(A1525,'COMP-VS-BOM'!$A$2:$C$1625,3,0)</f>
        <v>FIXED IND 4.9NH 1.2A 81 MOHM SMD</v>
      </c>
      <c r="D1525" s="39" t="str">
        <f t="shared" si="23"/>
        <v>L2903-2</v>
      </c>
      <c r="E1525" s="21" t="s">
        <v>320</v>
      </c>
    </row>
    <row r="1526" spans="1:5" x14ac:dyDescent="0.3">
      <c r="A1526" s="21" t="s">
        <v>1575</v>
      </c>
      <c r="B1526" s="21">
        <v>1</v>
      </c>
      <c r="C1526" s="39" t="str">
        <f>VLOOKUP(A1526,'COMP-VS-BOM'!$A$2:$C$1625,3,0)</f>
        <v>FIXED IND 1NH 300MA 120 MOHM SMD</v>
      </c>
      <c r="D1526" s="39" t="str">
        <f t="shared" si="23"/>
        <v>L2905-1</v>
      </c>
      <c r="E1526" s="21" t="s">
        <v>1576</v>
      </c>
    </row>
    <row r="1527" spans="1:5" x14ac:dyDescent="0.3">
      <c r="A1527" s="21" t="s">
        <v>1575</v>
      </c>
      <c r="B1527" s="21">
        <v>2</v>
      </c>
      <c r="C1527" s="39" t="str">
        <f>VLOOKUP(A1527,'COMP-VS-BOM'!$A$2:$C$1625,3,0)</f>
        <v>FIXED IND 1NH 300MA 120 MOHM SMD</v>
      </c>
      <c r="D1527" s="39" t="str">
        <f t="shared" si="23"/>
        <v>L2905-2</v>
      </c>
      <c r="E1527" s="21" t="s">
        <v>783</v>
      </c>
    </row>
    <row r="1528" spans="1:5" x14ac:dyDescent="0.3">
      <c r="A1528" s="21" t="s">
        <v>1577</v>
      </c>
      <c r="B1528" s="21">
        <v>1</v>
      </c>
      <c r="C1528" s="39" t="str">
        <f>VLOOKUP(A1528,'COMP-VS-BOM'!$A$2:$C$1625,3,0)</f>
        <v>FIXED IND 4.9NH 1.2A 81 MOHM SMD</v>
      </c>
      <c r="D1528" s="39" t="str">
        <f t="shared" si="23"/>
        <v>L2906-1</v>
      </c>
      <c r="E1528" s="21" t="s">
        <v>787</v>
      </c>
    </row>
    <row r="1529" spans="1:5" x14ac:dyDescent="0.3">
      <c r="A1529" s="21" t="s">
        <v>1577</v>
      </c>
      <c r="B1529" s="21">
        <v>2</v>
      </c>
      <c r="C1529" s="39" t="str">
        <f>VLOOKUP(A1529,'COMP-VS-BOM'!$A$2:$C$1625,3,0)</f>
        <v>FIXED IND 4.9NH 1.2A 81 MOHM SMD</v>
      </c>
      <c r="D1529" s="39" t="str">
        <f t="shared" si="23"/>
        <v>L2906-2</v>
      </c>
      <c r="E1529" s="21" t="s">
        <v>320</v>
      </c>
    </row>
    <row r="1530" spans="1:5" x14ac:dyDescent="0.3">
      <c r="A1530" s="21" t="s">
        <v>1578</v>
      </c>
      <c r="B1530" s="21">
        <v>1</v>
      </c>
      <c r="C1530" s="39" t="str">
        <f>VLOOKUP(A1530,'COMP-VS-BOM'!$A$2:$C$1625,3,0)</f>
        <v>FIXED IND 4.9NH 1.2A 81 MOHM SMD</v>
      </c>
      <c r="D1530" s="39" t="str">
        <f t="shared" si="23"/>
        <v>L2907-1</v>
      </c>
      <c r="E1530" s="21" t="s">
        <v>783</v>
      </c>
    </row>
    <row r="1531" spans="1:5" x14ac:dyDescent="0.3">
      <c r="A1531" s="21" t="s">
        <v>1578</v>
      </c>
      <c r="B1531" s="21">
        <v>2</v>
      </c>
      <c r="C1531" s="39" t="str">
        <f>VLOOKUP(A1531,'COMP-VS-BOM'!$A$2:$C$1625,3,0)</f>
        <v>FIXED IND 4.9NH 1.2A 81 MOHM SMD</v>
      </c>
      <c r="D1531" s="39" t="str">
        <f t="shared" si="23"/>
        <v>L2907-2</v>
      </c>
      <c r="E1531" s="21" t="s">
        <v>320</v>
      </c>
    </row>
    <row r="1532" spans="1:5" x14ac:dyDescent="0.3">
      <c r="A1532" s="21" t="s">
        <v>1579</v>
      </c>
      <c r="B1532" s="21">
        <v>1</v>
      </c>
      <c r="C1532" s="39" t="str">
        <f>VLOOKUP(A1532,'COMP-VS-BOM'!$A$2:$C$1625,3,0)</f>
        <v>FIXED IND 1NH 300MA 120 MOHM SMD</v>
      </c>
      <c r="D1532" s="39" t="str">
        <f t="shared" si="23"/>
        <v>L3000-1</v>
      </c>
      <c r="E1532" s="21" t="s">
        <v>1580</v>
      </c>
    </row>
    <row r="1533" spans="1:5" x14ac:dyDescent="0.3">
      <c r="A1533" s="21" t="s">
        <v>1579</v>
      </c>
      <c r="B1533" s="21">
        <v>2</v>
      </c>
      <c r="C1533" s="39" t="str">
        <f>VLOOKUP(A1533,'COMP-VS-BOM'!$A$2:$C$1625,3,0)</f>
        <v>FIXED IND 1NH 300MA 120 MOHM SMD</v>
      </c>
      <c r="D1533" s="39" t="str">
        <f t="shared" si="23"/>
        <v>L3000-2</v>
      </c>
      <c r="E1533" s="21" t="s">
        <v>805</v>
      </c>
    </row>
    <row r="1534" spans="1:5" x14ac:dyDescent="0.3">
      <c r="A1534" s="21" t="s">
        <v>1581</v>
      </c>
      <c r="B1534" s="21">
        <v>1</v>
      </c>
      <c r="C1534" s="39" t="str">
        <f>VLOOKUP(A1534,'COMP-VS-BOM'!$A$2:$C$1625,3,0)</f>
        <v>FIXED IND 4.9NH 1.2A 81 MOHM SMD</v>
      </c>
      <c r="D1534" s="39" t="str">
        <f t="shared" si="23"/>
        <v>L3002-1</v>
      </c>
      <c r="E1534" s="21" t="s">
        <v>805</v>
      </c>
    </row>
    <row r="1535" spans="1:5" x14ac:dyDescent="0.3">
      <c r="A1535" s="21" t="s">
        <v>1581</v>
      </c>
      <c r="B1535" s="21">
        <v>2</v>
      </c>
      <c r="C1535" s="39" t="str">
        <f>VLOOKUP(A1535,'COMP-VS-BOM'!$A$2:$C$1625,3,0)</f>
        <v>FIXED IND 4.9NH 1.2A 81 MOHM SMD</v>
      </c>
      <c r="D1535" s="39" t="str">
        <f t="shared" si="23"/>
        <v>L3002-2</v>
      </c>
      <c r="E1535" s="21" t="s">
        <v>320</v>
      </c>
    </row>
    <row r="1536" spans="1:5" x14ac:dyDescent="0.3">
      <c r="A1536" s="21" t="s">
        <v>1582</v>
      </c>
      <c r="B1536" s="21">
        <v>1</v>
      </c>
      <c r="C1536" s="39" t="str">
        <f>VLOOKUP(A1536,'COMP-VS-BOM'!$A$2:$C$1625,3,0)</f>
        <v>FIXED IND 4.9NH 1.2A 81 MOHM SMD</v>
      </c>
      <c r="D1536" s="39" t="str">
        <f t="shared" si="23"/>
        <v>L3003-1</v>
      </c>
      <c r="E1536" s="21" t="s">
        <v>1079</v>
      </c>
    </row>
    <row r="1537" spans="1:5" x14ac:dyDescent="0.3">
      <c r="A1537" s="21" t="s">
        <v>1582</v>
      </c>
      <c r="B1537" s="21">
        <v>2</v>
      </c>
      <c r="C1537" s="39" t="str">
        <f>VLOOKUP(A1537,'COMP-VS-BOM'!$A$2:$C$1625,3,0)</f>
        <v>FIXED IND 4.9NH 1.2A 81 MOHM SMD</v>
      </c>
      <c r="D1537" s="39" t="str">
        <f t="shared" si="23"/>
        <v>L3003-2</v>
      </c>
      <c r="E1537" s="21" t="s">
        <v>320</v>
      </c>
    </row>
    <row r="1538" spans="1:5" x14ac:dyDescent="0.3">
      <c r="A1538" s="21" t="s">
        <v>1583</v>
      </c>
      <c r="B1538" s="21">
        <v>1</v>
      </c>
      <c r="C1538" s="39" t="str">
        <f>VLOOKUP(A1538,'COMP-VS-BOM'!$A$2:$C$1625,3,0)</f>
        <v>FIXED IND 1NH 300MA 120 MOHM SMD</v>
      </c>
      <c r="D1538" s="39" t="str">
        <f t="shared" si="23"/>
        <v>L3004-1</v>
      </c>
      <c r="E1538" s="21" t="s">
        <v>1584</v>
      </c>
    </row>
    <row r="1539" spans="1:5" x14ac:dyDescent="0.3">
      <c r="A1539" s="21" t="s">
        <v>1583</v>
      </c>
      <c r="B1539" s="21">
        <v>2</v>
      </c>
      <c r="C1539" s="39" t="str">
        <f>VLOOKUP(A1539,'COMP-VS-BOM'!$A$2:$C$1625,3,0)</f>
        <v>FIXED IND 1NH 300MA 120 MOHM SMD</v>
      </c>
      <c r="D1539" s="39" t="str">
        <f t="shared" si="23"/>
        <v>L3004-2</v>
      </c>
      <c r="E1539" s="21" t="s">
        <v>825</v>
      </c>
    </row>
    <row r="1540" spans="1:5" x14ac:dyDescent="0.3">
      <c r="A1540" s="21" t="s">
        <v>1585</v>
      </c>
      <c r="B1540" s="21">
        <v>1</v>
      </c>
      <c r="C1540" s="39" t="str">
        <f>VLOOKUP(A1540,'COMP-VS-BOM'!$A$2:$C$1625,3,0)</f>
        <v>FIXED IND 4.9NH 1.2A 81 MOHM SMD</v>
      </c>
      <c r="D1540" s="39" t="str">
        <f t="shared" ref="D1540:D1603" si="24">CONCATENATE(A1540,"-",B1540)</f>
        <v>L3006-1</v>
      </c>
      <c r="E1540" s="21" t="s">
        <v>825</v>
      </c>
    </row>
    <row r="1541" spans="1:5" x14ac:dyDescent="0.3">
      <c r="A1541" s="21" t="s">
        <v>1585</v>
      </c>
      <c r="B1541" s="21">
        <v>2</v>
      </c>
      <c r="C1541" s="39" t="str">
        <f>VLOOKUP(A1541,'COMP-VS-BOM'!$A$2:$C$1625,3,0)</f>
        <v>FIXED IND 4.9NH 1.2A 81 MOHM SMD</v>
      </c>
      <c r="D1541" s="39" t="str">
        <f t="shared" si="24"/>
        <v>L3006-2</v>
      </c>
      <c r="E1541" s="21" t="s">
        <v>320</v>
      </c>
    </row>
    <row r="1542" spans="1:5" x14ac:dyDescent="0.3">
      <c r="A1542" s="21" t="s">
        <v>1586</v>
      </c>
      <c r="B1542" s="21">
        <v>1</v>
      </c>
      <c r="C1542" s="39" t="str">
        <f>VLOOKUP(A1542,'COMP-VS-BOM'!$A$2:$C$1625,3,0)</f>
        <v>FIXED IND 4.9NH 1.2A 81 MOHM SMD</v>
      </c>
      <c r="D1542" s="39" t="str">
        <f t="shared" si="24"/>
        <v>L3007-1</v>
      </c>
      <c r="E1542" s="21" t="s">
        <v>1081</v>
      </c>
    </row>
    <row r="1543" spans="1:5" x14ac:dyDescent="0.3">
      <c r="A1543" s="21" t="s">
        <v>1586</v>
      </c>
      <c r="B1543" s="21">
        <v>2</v>
      </c>
      <c r="C1543" s="39" t="str">
        <f>VLOOKUP(A1543,'COMP-VS-BOM'!$A$2:$C$1625,3,0)</f>
        <v>FIXED IND 4.9NH 1.2A 81 MOHM SMD</v>
      </c>
      <c r="D1543" s="39" t="str">
        <f t="shared" si="24"/>
        <v>L3007-2</v>
      </c>
      <c r="E1543" s="21" t="s">
        <v>320</v>
      </c>
    </row>
    <row r="1544" spans="1:5" x14ac:dyDescent="0.3">
      <c r="A1544" s="21" t="s">
        <v>1587</v>
      </c>
      <c r="B1544" s="21">
        <v>1</v>
      </c>
      <c r="C1544" s="39" t="str">
        <f>VLOOKUP(A1544,'COMP-VS-BOM'!$A$2:$C$1625,3,0)</f>
        <v>FIXED IND 3.3UH 6A 30 MOHM SMD</v>
      </c>
      <c r="D1544" s="39" t="str">
        <f t="shared" si="24"/>
        <v>L3500-1</v>
      </c>
      <c r="E1544" s="21" t="s">
        <v>864</v>
      </c>
    </row>
    <row r="1545" spans="1:5" x14ac:dyDescent="0.3">
      <c r="A1545" s="21" t="s">
        <v>1587</v>
      </c>
      <c r="B1545" s="21">
        <v>2</v>
      </c>
      <c r="C1545" s="39" t="str">
        <f>VLOOKUP(A1545,'COMP-VS-BOM'!$A$2:$C$1625,3,0)</f>
        <v>FIXED IND 3.3UH 6A 30 MOHM SMD</v>
      </c>
      <c r="D1545" s="39" t="str">
        <f t="shared" si="24"/>
        <v>L3500-2</v>
      </c>
      <c r="E1545" s="21" t="s">
        <v>867</v>
      </c>
    </row>
    <row r="1546" spans="1:5" x14ac:dyDescent="0.3">
      <c r="A1546" s="21" t="s">
        <v>1588</v>
      </c>
      <c r="B1546" s="21">
        <v>1</v>
      </c>
      <c r="C1546" s="39" t="str">
        <f>VLOOKUP(A1546,'COMP-VS-BOM'!$A$2:$C$1625,3,0)</f>
        <v>FIXED IND 3.3UH 6A 30 MOHM SMD</v>
      </c>
      <c r="D1546" s="39" t="str">
        <f t="shared" si="24"/>
        <v>L3501-1</v>
      </c>
      <c r="E1546" s="21" t="s">
        <v>883</v>
      </c>
    </row>
    <row r="1547" spans="1:5" x14ac:dyDescent="0.3">
      <c r="A1547" s="21" t="s">
        <v>1588</v>
      </c>
      <c r="B1547" s="21">
        <v>2</v>
      </c>
      <c r="C1547" s="39" t="str">
        <f>VLOOKUP(A1547,'COMP-VS-BOM'!$A$2:$C$1625,3,0)</f>
        <v>FIXED IND 3.3UH 6A 30 MOHM SMD</v>
      </c>
      <c r="D1547" s="39" t="str">
        <f t="shared" si="24"/>
        <v>L3501-2</v>
      </c>
      <c r="E1547" s="21" t="s">
        <v>886</v>
      </c>
    </row>
    <row r="1548" spans="1:5" x14ac:dyDescent="0.3">
      <c r="A1548" s="21" t="s">
        <v>1589</v>
      </c>
      <c r="B1548" s="21">
        <v>1</v>
      </c>
      <c r="C1548" s="39" t="str">
        <f>VLOOKUP(A1548,'COMP-VS-BOM'!$A$2:$C$1625,3,0)</f>
        <v>2.2nH Unshielded Multilayer Inductor 300mA 120 mOhm Max 0402 (1005 Metric)</v>
      </c>
      <c r="D1548" s="39" t="str">
        <f t="shared" si="24"/>
        <v>L3502-1</v>
      </c>
      <c r="E1548" s="21" t="s">
        <v>1111</v>
      </c>
    </row>
    <row r="1549" spans="1:5" x14ac:dyDescent="0.3">
      <c r="A1549" s="21" t="s">
        <v>1589</v>
      </c>
      <c r="B1549" s="21">
        <v>2</v>
      </c>
      <c r="C1549" s="39" t="str">
        <f>VLOOKUP(A1549,'COMP-VS-BOM'!$A$2:$C$1625,3,0)</f>
        <v>2.2nH Unshielded Multilayer Inductor 300mA 120 mOhm Max 0402 (1005 Metric)</v>
      </c>
      <c r="D1549" s="39" t="str">
        <f t="shared" si="24"/>
        <v>L3502-2</v>
      </c>
      <c r="E1549" s="21" t="s">
        <v>1335</v>
      </c>
    </row>
    <row r="1550" spans="1:5" x14ac:dyDescent="0.3">
      <c r="A1550" s="21" t="s">
        <v>1590</v>
      </c>
      <c r="B1550" s="21">
        <v>1</v>
      </c>
      <c r="C1550" s="39" t="str">
        <f>VLOOKUP(A1550,'COMP-VS-BOM'!$A$2:$C$1625,3,0)</f>
        <v>FIXED IND 15NH 250MA 600 MOHM</v>
      </c>
      <c r="D1550" s="39" t="str">
        <f t="shared" si="24"/>
        <v>L3503-1</v>
      </c>
      <c r="E1550" s="21" t="s">
        <v>1110</v>
      </c>
    </row>
    <row r="1551" spans="1:5" x14ac:dyDescent="0.3">
      <c r="A1551" s="21" t="s">
        <v>1590</v>
      </c>
      <c r="B1551" s="21">
        <v>2</v>
      </c>
      <c r="C1551" s="39" t="str">
        <f>VLOOKUP(A1551,'COMP-VS-BOM'!$A$2:$C$1625,3,0)</f>
        <v>FIXED IND 15NH 250MA 600 MOHM</v>
      </c>
      <c r="D1551" s="39" t="str">
        <f t="shared" si="24"/>
        <v>L3503-2</v>
      </c>
      <c r="E1551" s="21" t="s">
        <v>1114</v>
      </c>
    </row>
    <row r="1552" spans="1:5" x14ac:dyDescent="0.3">
      <c r="A1552" s="21" t="s">
        <v>1591</v>
      </c>
      <c r="B1552" s="21">
        <v>1</v>
      </c>
      <c r="C1552" s="39" t="str">
        <f>VLOOKUP(A1552,'COMP-VS-BOM'!$A$2:$C$1625,3,0)</f>
        <v>2.2nH Unshielded Multilayer Inductor 300mA 120 mOhm Max 0402 (1005 Metric)</v>
      </c>
      <c r="D1552" s="39" t="str">
        <f t="shared" si="24"/>
        <v>L3504-1</v>
      </c>
      <c r="E1552" s="21" t="s">
        <v>1121</v>
      </c>
    </row>
    <row r="1553" spans="1:5" x14ac:dyDescent="0.3">
      <c r="A1553" s="21" t="s">
        <v>1591</v>
      </c>
      <c r="B1553" s="21">
        <v>2</v>
      </c>
      <c r="C1553" s="39" t="str">
        <f>VLOOKUP(A1553,'COMP-VS-BOM'!$A$2:$C$1625,3,0)</f>
        <v>2.2nH Unshielded Multilayer Inductor 300mA 120 mOhm Max 0402 (1005 Metric)</v>
      </c>
      <c r="D1553" s="39" t="str">
        <f t="shared" si="24"/>
        <v>L3504-2</v>
      </c>
      <c r="E1553" s="21" t="s">
        <v>1338</v>
      </c>
    </row>
    <row r="1554" spans="1:5" x14ac:dyDescent="0.3">
      <c r="A1554" s="21" t="s">
        <v>1592</v>
      </c>
      <c r="B1554" s="21">
        <v>1</v>
      </c>
      <c r="C1554" s="39" t="str">
        <f>VLOOKUP(A1554,'COMP-VS-BOM'!$A$2:$C$1625,3,0)</f>
        <v>FIXED IND 15NH 250MA 600 MOHM</v>
      </c>
      <c r="D1554" s="39" t="str">
        <f t="shared" si="24"/>
        <v>L3505-1</v>
      </c>
      <c r="E1554" s="21" t="s">
        <v>1120</v>
      </c>
    </row>
    <row r="1555" spans="1:5" x14ac:dyDescent="0.3">
      <c r="A1555" s="21" t="s">
        <v>1592</v>
      </c>
      <c r="B1555" s="21">
        <v>2</v>
      </c>
      <c r="C1555" s="39" t="str">
        <f>VLOOKUP(A1555,'COMP-VS-BOM'!$A$2:$C$1625,3,0)</f>
        <v>FIXED IND 15NH 250MA 600 MOHM</v>
      </c>
      <c r="D1555" s="39" t="str">
        <f t="shared" si="24"/>
        <v>L3505-2</v>
      </c>
      <c r="E1555" s="21" t="s">
        <v>1118</v>
      </c>
    </row>
    <row r="1556" spans="1:5" x14ac:dyDescent="0.3">
      <c r="A1556" s="21" t="s">
        <v>1593</v>
      </c>
      <c r="B1556" s="21">
        <v>1</v>
      </c>
      <c r="C1556" s="39" t="str">
        <f>VLOOKUP(A1556,'COMP-VS-BOM'!$A$2:$C$1625,3,0)</f>
        <v>FIXED IND 68NH 200MA 1.2 OHM SMD</v>
      </c>
      <c r="D1556" s="39" t="str">
        <f t="shared" si="24"/>
        <v>L3506-1</v>
      </c>
      <c r="E1556" s="21" t="s">
        <v>1125</v>
      </c>
    </row>
    <row r="1557" spans="1:5" x14ac:dyDescent="0.3">
      <c r="A1557" s="21" t="s">
        <v>1593</v>
      </c>
      <c r="B1557" s="21">
        <v>2</v>
      </c>
      <c r="C1557" s="39" t="str">
        <f>VLOOKUP(A1557,'COMP-VS-BOM'!$A$2:$C$1625,3,0)</f>
        <v>FIXED IND 68NH 200MA 1.2 OHM SMD</v>
      </c>
      <c r="D1557" s="39" t="str">
        <f t="shared" si="24"/>
        <v>L3506-2</v>
      </c>
      <c r="E1557" s="21" t="s">
        <v>1129</v>
      </c>
    </row>
    <row r="1558" spans="1:5" x14ac:dyDescent="0.3">
      <c r="A1558" s="21" t="s">
        <v>421</v>
      </c>
      <c r="B1558" s="21">
        <v>1</v>
      </c>
      <c r="C1558" s="39"/>
      <c r="D1558" s="39" t="str">
        <f t="shared" si="24"/>
        <v>MH1-1</v>
      </c>
      <c r="E1558" s="21" t="s">
        <v>320</v>
      </c>
    </row>
    <row r="1559" spans="1:5" x14ac:dyDescent="0.3">
      <c r="A1559" s="21" t="s">
        <v>422</v>
      </c>
      <c r="B1559" s="21">
        <v>1</v>
      </c>
      <c r="C1559" s="39"/>
      <c r="D1559" s="39" t="str">
        <f t="shared" si="24"/>
        <v>MH2-1</v>
      </c>
      <c r="E1559" s="21" t="s">
        <v>320</v>
      </c>
    </row>
    <row r="1560" spans="1:5" x14ac:dyDescent="0.3">
      <c r="A1560" s="21" t="s">
        <v>423</v>
      </c>
      <c r="B1560" s="21">
        <v>1</v>
      </c>
      <c r="C1560" s="39"/>
      <c r="D1560" s="39" t="str">
        <f t="shared" si="24"/>
        <v>MH3-1</v>
      </c>
      <c r="E1560" s="21" t="s">
        <v>320</v>
      </c>
    </row>
    <row r="1561" spans="1:5" x14ac:dyDescent="0.3">
      <c r="A1561" s="21" t="s">
        <v>424</v>
      </c>
      <c r="B1561" s="21">
        <v>1</v>
      </c>
      <c r="C1561" s="39"/>
      <c r="D1561" s="39" t="str">
        <f t="shared" si="24"/>
        <v>MH4-1</v>
      </c>
      <c r="E1561" s="21" t="s">
        <v>320</v>
      </c>
    </row>
    <row r="1562" spans="1:5" x14ac:dyDescent="0.3">
      <c r="A1562" s="21" t="s">
        <v>425</v>
      </c>
      <c r="B1562" s="21">
        <v>1</v>
      </c>
      <c r="C1562" s="39"/>
      <c r="D1562" s="39" t="str">
        <f t="shared" si="24"/>
        <v>MH5-1</v>
      </c>
      <c r="E1562" s="21" t="s">
        <v>320</v>
      </c>
    </row>
    <row r="1563" spans="1:5" x14ac:dyDescent="0.3">
      <c r="A1563" s="21" t="s">
        <v>426</v>
      </c>
      <c r="B1563" s="21">
        <v>1</v>
      </c>
      <c r="C1563" s="39"/>
      <c r="D1563" s="39" t="str">
        <f t="shared" si="24"/>
        <v>MH6-1</v>
      </c>
      <c r="E1563" s="21" t="s">
        <v>320</v>
      </c>
    </row>
    <row r="1564" spans="1:5" x14ac:dyDescent="0.3">
      <c r="A1564" s="21" t="s">
        <v>427</v>
      </c>
      <c r="B1564" s="21">
        <v>1</v>
      </c>
      <c r="C1564" s="39"/>
      <c r="D1564" s="39" t="str">
        <f t="shared" si="24"/>
        <v>MH7-1</v>
      </c>
      <c r="E1564" s="21" t="s">
        <v>320</v>
      </c>
    </row>
    <row r="1565" spans="1:5" x14ac:dyDescent="0.3">
      <c r="A1565" s="21" t="s">
        <v>428</v>
      </c>
      <c r="B1565" s="21">
        <v>1</v>
      </c>
      <c r="C1565" s="39"/>
      <c r="D1565" s="39" t="str">
        <f t="shared" si="24"/>
        <v>MH8-1</v>
      </c>
      <c r="E1565" s="21" t="s">
        <v>320</v>
      </c>
    </row>
    <row r="1566" spans="1:5" x14ac:dyDescent="0.3">
      <c r="A1566" s="21" t="s">
        <v>97</v>
      </c>
      <c r="B1566" s="21">
        <v>1</v>
      </c>
      <c r="C1566" s="39" t="str">
        <f>VLOOKUP(A1566,'COMP-VS-BOM'!$A$2:$C$1625,3,0)</f>
        <v>TRANS NPN/PNP 20V 4A/3.5A SOT23</v>
      </c>
      <c r="D1566" s="39" t="str">
        <f t="shared" si="24"/>
        <v>Q3-1</v>
      </c>
      <c r="E1566" s="21" t="s">
        <v>1594</v>
      </c>
    </row>
    <row r="1567" spans="1:5" x14ac:dyDescent="0.3">
      <c r="A1567" s="21" t="s">
        <v>97</v>
      </c>
      <c r="B1567" s="21">
        <v>2</v>
      </c>
      <c r="C1567" s="39" t="str">
        <f>VLOOKUP(A1567,'COMP-VS-BOM'!$A$2:$C$1625,3,0)</f>
        <v>TRANS NPN/PNP 20V 4A/3.5A SOT23</v>
      </c>
      <c r="D1567" s="39" t="str">
        <f t="shared" si="24"/>
        <v>Q3-2</v>
      </c>
      <c r="E1567" s="21" t="s">
        <v>1595</v>
      </c>
    </row>
    <row r="1568" spans="1:5" x14ac:dyDescent="0.3">
      <c r="A1568" s="21" t="s">
        <v>97</v>
      </c>
      <c r="B1568" s="21">
        <v>3</v>
      </c>
      <c r="C1568" s="39" t="str">
        <f>VLOOKUP(A1568,'COMP-VS-BOM'!$A$2:$C$1625,3,0)</f>
        <v>TRANS NPN/PNP 20V 4A/3.5A SOT23</v>
      </c>
      <c r="D1568" s="39" t="str">
        <f t="shared" si="24"/>
        <v>Q3-3</v>
      </c>
      <c r="E1568" s="21" t="s">
        <v>1596</v>
      </c>
    </row>
    <row r="1569" spans="1:5" x14ac:dyDescent="0.3">
      <c r="A1569" s="21" t="s">
        <v>97</v>
      </c>
      <c r="B1569" s="21">
        <v>4</v>
      </c>
      <c r="C1569" s="39" t="str">
        <f>VLOOKUP(A1569,'COMP-VS-BOM'!$A$2:$C$1625,3,0)</f>
        <v>TRANS NPN/PNP 20V 4A/3.5A SOT23</v>
      </c>
      <c r="D1569" s="39" t="str">
        <f t="shared" si="24"/>
        <v>Q3-4</v>
      </c>
      <c r="E1569" s="21" t="s">
        <v>960</v>
      </c>
    </row>
    <row r="1570" spans="1:5" x14ac:dyDescent="0.3">
      <c r="A1570" s="21" t="s">
        <v>97</v>
      </c>
      <c r="B1570" s="21">
        <v>5</v>
      </c>
      <c r="C1570" s="39" t="str">
        <f>VLOOKUP(A1570,'COMP-VS-BOM'!$A$2:$C$1625,3,0)</f>
        <v>TRANS NPN/PNP 20V 4A/3.5A SOT23</v>
      </c>
      <c r="D1570" s="39" t="str">
        <f t="shared" si="24"/>
        <v>Q3-5</v>
      </c>
      <c r="E1570" s="21" t="s">
        <v>1597</v>
      </c>
    </row>
    <row r="1571" spans="1:5" x14ac:dyDescent="0.3">
      <c r="A1571" s="21" t="s">
        <v>97</v>
      </c>
      <c r="B1571" s="21">
        <v>6</v>
      </c>
      <c r="C1571" s="39" t="str">
        <f>VLOOKUP(A1571,'COMP-VS-BOM'!$A$2:$C$1625,3,0)</f>
        <v>TRANS NPN/PNP 20V 4A/3.5A SOT23</v>
      </c>
      <c r="D1571" s="39" t="str">
        <f t="shared" si="24"/>
        <v>Q3-6</v>
      </c>
      <c r="E1571" s="21" t="s">
        <v>320</v>
      </c>
    </row>
    <row r="1572" spans="1:5" x14ac:dyDescent="0.3">
      <c r="A1572" s="21" t="s">
        <v>98</v>
      </c>
      <c r="B1572" s="21">
        <v>1</v>
      </c>
      <c r="C1572" s="39" t="str">
        <f>VLOOKUP(A1572,'COMP-VS-BOM'!$A$2:$C$1625,3,0)</f>
        <v>TRANS NPN/PNP 20V 4A/3.5A SOT23</v>
      </c>
      <c r="D1572" s="39" t="str">
        <f t="shared" si="24"/>
        <v>Q4-1</v>
      </c>
      <c r="E1572" s="21" t="s">
        <v>1598</v>
      </c>
    </row>
    <row r="1573" spans="1:5" x14ac:dyDescent="0.3">
      <c r="A1573" s="21" t="s">
        <v>98</v>
      </c>
      <c r="B1573" s="21">
        <v>2</v>
      </c>
      <c r="C1573" s="39" t="str">
        <f>VLOOKUP(A1573,'COMP-VS-BOM'!$A$2:$C$1625,3,0)</f>
        <v>TRANS NPN/PNP 20V 4A/3.5A SOT23</v>
      </c>
      <c r="D1573" s="39" t="str">
        <f t="shared" si="24"/>
        <v>Q4-2</v>
      </c>
      <c r="E1573" s="21" t="s">
        <v>1599</v>
      </c>
    </row>
    <row r="1574" spans="1:5" x14ac:dyDescent="0.3">
      <c r="A1574" s="21" t="s">
        <v>98</v>
      </c>
      <c r="B1574" s="21">
        <v>3</v>
      </c>
      <c r="C1574" s="39" t="str">
        <f>VLOOKUP(A1574,'COMP-VS-BOM'!$A$2:$C$1625,3,0)</f>
        <v>TRANS NPN/PNP 20V 4A/3.5A SOT23</v>
      </c>
      <c r="D1574" s="39" t="str">
        <f t="shared" si="24"/>
        <v>Q4-3</v>
      </c>
      <c r="E1574" s="21" t="s">
        <v>1600</v>
      </c>
    </row>
    <row r="1575" spans="1:5" x14ac:dyDescent="0.3">
      <c r="A1575" s="21" t="s">
        <v>98</v>
      </c>
      <c r="B1575" s="21">
        <v>4</v>
      </c>
      <c r="C1575" s="39" t="str">
        <f>VLOOKUP(A1575,'COMP-VS-BOM'!$A$2:$C$1625,3,0)</f>
        <v>TRANS NPN/PNP 20V 4A/3.5A SOT23</v>
      </c>
      <c r="D1575" s="39" t="str">
        <f t="shared" si="24"/>
        <v>Q4-4</v>
      </c>
      <c r="E1575" s="21" t="s">
        <v>536</v>
      </c>
    </row>
    <row r="1576" spans="1:5" x14ac:dyDescent="0.3">
      <c r="A1576" s="21" t="s">
        <v>98</v>
      </c>
      <c r="B1576" s="21">
        <v>5</v>
      </c>
      <c r="C1576" s="39" t="str">
        <f>VLOOKUP(A1576,'COMP-VS-BOM'!$A$2:$C$1625,3,0)</f>
        <v>TRANS NPN/PNP 20V 4A/3.5A SOT23</v>
      </c>
      <c r="D1576" s="39" t="str">
        <f t="shared" si="24"/>
        <v>Q4-5</v>
      </c>
      <c r="E1576" s="21" t="s">
        <v>1601</v>
      </c>
    </row>
    <row r="1577" spans="1:5" x14ac:dyDescent="0.3">
      <c r="A1577" s="21" t="s">
        <v>98</v>
      </c>
      <c r="B1577" s="21">
        <v>6</v>
      </c>
      <c r="C1577" s="39" t="str">
        <f>VLOOKUP(A1577,'COMP-VS-BOM'!$A$2:$C$1625,3,0)</f>
        <v>TRANS NPN/PNP 20V 4A/3.5A SOT23</v>
      </c>
      <c r="D1577" s="39" t="str">
        <f t="shared" si="24"/>
        <v>Q4-6</v>
      </c>
      <c r="E1577" s="21" t="s">
        <v>320</v>
      </c>
    </row>
    <row r="1578" spans="1:5" x14ac:dyDescent="0.3">
      <c r="A1578" s="21" t="s">
        <v>103</v>
      </c>
      <c r="B1578" s="21">
        <v>1</v>
      </c>
      <c r="C1578" s="39" t="str">
        <f>VLOOKUP(A1578,'COMP-VS-BOM'!$A$2:$C$1625,3,0)</f>
        <v>TRANS PNP 40V 0.2A SOT23</v>
      </c>
      <c r="D1578" s="39" t="str">
        <f t="shared" si="24"/>
        <v>Q32-1</v>
      </c>
      <c r="E1578" s="21" t="s">
        <v>1602</v>
      </c>
    </row>
    <row r="1579" spans="1:5" x14ac:dyDescent="0.3">
      <c r="A1579" s="21" t="s">
        <v>103</v>
      </c>
      <c r="B1579" s="21">
        <v>2</v>
      </c>
      <c r="C1579" s="39" t="str">
        <f>VLOOKUP(A1579,'COMP-VS-BOM'!$A$2:$C$1625,3,0)</f>
        <v>TRANS PNP 40V 0.2A SOT23</v>
      </c>
      <c r="D1579" s="39" t="str">
        <f t="shared" si="24"/>
        <v>Q32-2</v>
      </c>
      <c r="E1579" s="21" t="s">
        <v>1390</v>
      </c>
    </row>
    <row r="1580" spans="1:5" x14ac:dyDescent="0.3">
      <c r="A1580" s="21" t="s">
        <v>103</v>
      </c>
      <c r="B1580" s="21">
        <v>3</v>
      </c>
      <c r="C1580" s="39" t="str">
        <f>VLOOKUP(A1580,'COMP-VS-BOM'!$A$2:$C$1625,3,0)</f>
        <v>TRANS PNP 40V 0.2A SOT23</v>
      </c>
      <c r="D1580" s="39" t="str">
        <f t="shared" si="24"/>
        <v>Q32-3</v>
      </c>
      <c r="E1580" s="21" t="s">
        <v>320</v>
      </c>
    </row>
    <row r="1581" spans="1:5" x14ac:dyDescent="0.3">
      <c r="A1581" s="21" t="s">
        <v>1603</v>
      </c>
      <c r="B1581" s="21">
        <v>1</v>
      </c>
      <c r="C1581" s="39" t="str">
        <f>VLOOKUP(A1581,'COMP-VS-BOM'!$A$2:$C$1625,3,0)</f>
        <v>TRANS NPN 40V 0.2A SOT23</v>
      </c>
      <c r="D1581" s="39" t="str">
        <f t="shared" si="24"/>
        <v>Q40-1</v>
      </c>
      <c r="E1581" s="21" t="s">
        <v>1604</v>
      </c>
    </row>
    <row r="1582" spans="1:5" x14ac:dyDescent="0.3">
      <c r="A1582" s="21" t="s">
        <v>1603</v>
      </c>
      <c r="B1582" s="21">
        <v>2</v>
      </c>
      <c r="C1582" s="39" t="str">
        <f>VLOOKUP(A1582,'COMP-VS-BOM'!$A$2:$C$1625,3,0)</f>
        <v>TRANS NPN 40V 0.2A SOT23</v>
      </c>
      <c r="D1582" s="39" t="str">
        <f t="shared" si="24"/>
        <v>Q40-2</v>
      </c>
      <c r="E1582" s="21" t="s">
        <v>1605</v>
      </c>
    </row>
    <row r="1583" spans="1:5" x14ac:dyDescent="0.3">
      <c r="A1583" s="21" t="s">
        <v>1603</v>
      </c>
      <c r="B1583" s="21">
        <v>3</v>
      </c>
      <c r="C1583" s="39" t="str">
        <f>VLOOKUP(A1583,'COMP-VS-BOM'!$A$2:$C$1625,3,0)</f>
        <v>TRANS NPN 40V 0.2A SOT23</v>
      </c>
      <c r="D1583" s="39" t="str">
        <f t="shared" si="24"/>
        <v>Q40-3</v>
      </c>
      <c r="E1583" s="21" t="s">
        <v>1604</v>
      </c>
    </row>
    <row r="1584" spans="1:5" x14ac:dyDescent="0.3">
      <c r="A1584" s="21" t="s">
        <v>1606</v>
      </c>
      <c r="B1584" s="21">
        <v>1</v>
      </c>
      <c r="C1584" s="39" t="str">
        <f>VLOOKUP(A1584,'COMP-VS-BOM'!$A$2:$C$1625,3,0)</f>
        <v>TRANS NPN 40V 0.2A SOT23</v>
      </c>
      <c r="D1584" s="39" t="str">
        <f t="shared" si="24"/>
        <v>Q41-1</v>
      </c>
      <c r="E1584" s="21" t="s">
        <v>1607</v>
      </c>
    </row>
    <row r="1585" spans="1:5" x14ac:dyDescent="0.3">
      <c r="A1585" s="21" t="s">
        <v>1606</v>
      </c>
      <c r="B1585" s="21">
        <v>2</v>
      </c>
      <c r="C1585" s="39" t="str">
        <f>VLOOKUP(A1585,'COMP-VS-BOM'!$A$2:$C$1625,3,0)</f>
        <v>TRANS NPN 40V 0.2A SOT23</v>
      </c>
      <c r="D1585" s="39" t="str">
        <f t="shared" si="24"/>
        <v>Q41-2</v>
      </c>
      <c r="E1585" s="21" t="s">
        <v>1608</v>
      </c>
    </row>
    <row r="1586" spans="1:5" x14ac:dyDescent="0.3">
      <c r="A1586" s="21" t="s">
        <v>1606</v>
      </c>
      <c r="B1586" s="21">
        <v>3</v>
      </c>
      <c r="C1586" s="39" t="str">
        <f>VLOOKUP(A1586,'COMP-VS-BOM'!$A$2:$C$1625,3,0)</f>
        <v>TRANS NPN 40V 0.2A SOT23</v>
      </c>
      <c r="D1586" s="39" t="str">
        <f t="shared" si="24"/>
        <v>Q41-3</v>
      </c>
      <c r="E1586" s="21" t="s">
        <v>1607</v>
      </c>
    </row>
    <row r="1587" spans="1:5" x14ac:dyDescent="0.3">
      <c r="A1587" s="21" t="s">
        <v>1609</v>
      </c>
      <c r="B1587" s="21">
        <v>1</v>
      </c>
      <c r="C1587" s="39" t="str">
        <f>VLOOKUP(A1587,'COMP-VS-BOM'!$A$2:$C$1625,3,0)</f>
        <v>TRANS NPN 40V 0.2A SOT23</v>
      </c>
      <c r="D1587" s="39" t="str">
        <f t="shared" si="24"/>
        <v>Q42-1</v>
      </c>
      <c r="E1587" s="21" t="s">
        <v>1610</v>
      </c>
    </row>
    <row r="1588" spans="1:5" x14ac:dyDescent="0.3">
      <c r="A1588" s="21" t="s">
        <v>1609</v>
      </c>
      <c r="B1588" s="21">
        <v>2</v>
      </c>
      <c r="C1588" s="39" t="str">
        <f>VLOOKUP(A1588,'COMP-VS-BOM'!$A$2:$C$1625,3,0)</f>
        <v>TRANS NPN 40V 0.2A SOT23</v>
      </c>
      <c r="D1588" s="39" t="str">
        <f t="shared" si="24"/>
        <v>Q42-2</v>
      </c>
      <c r="E1588" s="21" t="s">
        <v>1611</v>
      </c>
    </row>
    <row r="1589" spans="1:5" x14ac:dyDescent="0.3">
      <c r="A1589" s="21" t="s">
        <v>1609</v>
      </c>
      <c r="B1589" s="21">
        <v>3</v>
      </c>
      <c r="C1589" s="39" t="str">
        <f>VLOOKUP(A1589,'COMP-VS-BOM'!$A$2:$C$1625,3,0)</f>
        <v>TRANS NPN 40V 0.2A SOT23</v>
      </c>
      <c r="D1589" s="39" t="str">
        <f t="shared" si="24"/>
        <v>Q42-3</v>
      </c>
      <c r="E1589" s="21" t="s">
        <v>1610</v>
      </c>
    </row>
    <row r="1590" spans="1:5" x14ac:dyDescent="0.3">
      <c r="A1590" s="21" t="s">
        <v>1612</v>
      </c>
      <c r="B1590" s="21">
        <v>1</v>
      </c>
      <c r="C1590" s="39" t="str">
        <f>VLOOKUP(A1590,'COMP-VS-BOM'!$A$2:$C$1625,3,0)</f>
        <v>TRANS NPN 40V 0.2A SOT23</v>
      </c>
      <c r="D1590" s="39" t="str">
        <f t="shared" si="24"/>
        <v>Q43-1</v>
      </c>
      <c r="E1590" s="21" t="s">
        <v>1613</v>
      </c>
    </row>
    <row r="1591" spans="1:5" x14ac:dyDescent="0.3">
      <c r="A1591" s="21" t="s">
        <v>1612</v>
      </c>
      <c r="B1591" s="21">
        <v>2</v>
      </c>
      <c r="C1591" s="39" t="str">
        <f>VLOOKUP(A1591,'COMP-VS-BOM'!$A$2:$C$1625,3,0)</f>
        <v>TRANS NPN 40V 0.2A SOT23</v>
      </c>
      <c r="D1591" s="39" t="str">
        <f t="shared" si="24"/>
        <v>Q43-2</v>
      </c>
      <c r="E1591" s="21" t="s">
        <v>1614</v>
      </c>
    </row>
    <row r="1592" spans="1:5" x14ac:dyDescent="0.3">
      <c r="A1592" s="21" t="s">
        <v>1612</v>
      </c>
      <c r="B1592" s="21">
        <v>3</v>
      </c>
      <c r="C1592" s="39" t="str">
        <f>VLOOKUP(A1592,'COMP-VS-BOM'!$A$2:$C$1625,3,0)</f>
        <v>TRANS NPN 40V 0.2A SOT23</v>
      </c>
      <c r="D1592" s="39" t="str">
        <f t="shared" si="24"/>
        <v>Q43-3</v>
      </c>
      <c r="E1592" s="21" t="s">
        <v>1613</v>
      </c>
    </row>
    <row r="1593" spans="1:5" x14ac:dyDescent="0.3">
      <c r="A1593" s="21" t="s">
        <v>100</v>
      </c>
      <c r="B1593" s="21">
        <v>1</v>
      </c>
      <c r="C1593" s="39" t="str">
        <f>VLOOKUP(A1593,'COMP-VS-BOM'!$A$2:$C$1625,3,0)</f>
        <v>MOSFET N-CH 60V 115MA SOT23-3</v>
      </c>
      <c r="D1593" s="39" t="str">
        <f t="shared" si="24"/>
        <v>Q120-1</v>
      </c>
      <c r="E1593" s="21" t="s">
        <v>529</v>
      </c>
    </row>
    <row r="1594" spans="1:5" x14ac:dyDescent="0.3">
      <c r="A1594" s="21" t="s">
        <v>100</v>
      </c>
      <c r="B1594" s="21">
        <v>2</v>
      </c>
      <c r="C1594" s="39" t="str">
        <f>VLOOKUP(A1594,'COMP-VS-BOM'!$A$2:$C$1625,3,0)</f>
        <v>MOSFET N-CH 60V 115MA SOT23-3</v>
      </c>
      <c r="D1594" s="39" t="str">
        <f t="shared" si="24"/>
        <v>Q120-2</v>
      </c>
      <c r="E1594" s="21" t="s">
        <v>320</v>
      </c>
    </row>
    <row r="1595" spans="1:5" x14ac:dyDescent="0.3">
      <c r="A1595" s="21" t="s">
        <v>100</v>
      </c>
      <c r="B1595" s="21">
        <v>3</v>
      </c>
      <c r="C1595" s="39" t="str">
        <f>VLOOKUP(A1595,'COMP-VS-BOM'!$A$2:$C$1625,3,0)</f>
        <v>MOSFET N-CH 60V 115MA SOT23-3</v>
      </c>
      <c r="D1595" s="39" t="str">
        <f t="shared" si="24"/>
        <v>Q120-3</v>
      </c>
      <c r="E1595" s="21" t="s">
        <v>1615</v>
      </c>
    </row>
    <row r="1596" spans="1:5" x14ac:dyDescent="0.3">
      <c r="A1596" s="21" t="s">
        <v>101</v>
      </c>
      <c r="B1596" s="21">
        <v>1</v>
      </c>
      <c r="C1596" s="39" t="str">
        <f>VLOOKUP(A1596,'COMP-VS-BOM'!$A$2:$C$1625,3,0)</f>
        <v>MOSFET N-CH 60V 115MA SOT23-3</v>
      </c>
      <c r="D1596" s="39" t="str">
        <f t="shared" si="24"/>
        <v>Q138-1</v>
      </c>
      <c r="E1596" s="21" t="s">
        <v>535</v>
      </c>
    </row>
    <row r="1597" spans="1:5" x14ac:dyDescent="0.3">
      <c r="A1597" s="21" t="s">
        <v>101</v>
      </c>
      <c r="B1597" s="21">
        <v>2</v>
      </c>
      <c r="C1597" s="39" t="str">
        <f>VLOOKUP(A1597,'COMP-VS-BOM'!$A$2:$C$1625,3,0)</f>
        <v>MOSFET N-CH 60V 115MA SOT23-3</v>
      </c>
      <c r="D1597" s="39" t="str">
        <f t="shared" si="24"/>
        <v>Q138-2</v>
      </c>
      <c r="E1597" s="21" t="s">
        <v>320</v>
      </c>
    </row>
    <row r="1598" spans="1:5" x14ac:dyDescent="0.3">
      <c r="A1598" s="21" t="s">
        <v>101</v>
      </c>
      <c r="B1598" s="21">
        <v>3</v>
      </c>
      <c r="C1598" s="39" t="str">
        <f>VLOOKUP(A1598,'COMP-VS-BOM'!$A$2:$C$1625,3,0)</f>
        <v>MOSFET N-CH 60V 115MA SOT23-3</v>
      </c>
      <c r="D1598" s="39" t="str">
        <f t="shared" si="24"/>
        <v>Q138-3</v>
      </c>
      <c r="E1598" s="21" t="s">
        <v>364</v>
      </c>
    </row>
    <row r="1599" spans="1:5" x14ac:dyDescent="0.3">
      <c r="A1599" s="21" t="s">
        <v>1616</v>
      </c>
      <c r="B1599" s="21">
        <v>1</v>
      </c>
      <c r="C1599" s="39" t="str">
        <f>VLOOKUP(A1599,'COMP-VS-BOM'!$A$2:$C$1625,3,0)</f>
        <v>TRANS NPN 40V 0.6A SOT23</v>
      </c>
      <c r="D1599" s="39" t="str">
        <f t="shared" si="24"/>
        <v>Q4200-1</v>
      </c>
      <c r="E1599" s="21" t="s">
        <v>1617</v>
      </c>
    </row>
    <row r="1600" spans="1:5" x14ac:dyDescent="0.3">
      <c r="A1600" s="21" t="s">
        <v>1616</v>
      </c>
      <c r="B1600" s="21">
        <v>2</v>
      </c>
      <c r="C1600" s="39" t="str">
        <f>VLOOKUP(A1600,'COMP-VS-BOM'!$A$2:$C$1625,3,0)</f>
        <v>TRANS NPN 40V 0.6A SOT23</v>
      </c>
      <c r="D1600" s="39" t="str">
        <f t="shared" si="24"/>
        <v>Q4200-2</v>
      </c>
      <c r="E1600" s="21" t="s">
        <v>320</v>
      </c>
    </row>
    <row r="1601" spans="1:5" x14ac:dyDescent="0.3">
      <c r="A1601" s="21" t="s">
        <v>1616</v>
      </c>
      <c r="B1601" s="21">
        <v>3</v>
      </c>
      <c r="C1601" s="39" t="str">
        <f>VLOOKUP(A1601,'COMP-VS-BOM'!$A$2:$C$1625,3,0)</f>
        <v>TRANS NPN 40V 0.6A SOT23</v>
      </c>
      <c r="D1601" s="39" t="str">
        <f t="shared" si="24"/>
        <v>Q4200-3</v>
      </c>
      <c r="E1601" s="21" t="s">
        <v>1618</v>
      </c>
    </row>
    <row r="1602" spans="1:5" x14ac:dyDescent="0.3">
      <c r="A1602" s="21" t="s">
        <v>1619</v>
      </c>
      <c r="B1602" s="21">
        <v>1</v>
      </c>
      <c r="C1602" s="39" t="str">
        <f>VLOOKUP(A1602,'COMP-VS-BOM'!$A$2:$C$1625,3,0)</f>
        <v>TRANS NPN 40V 0.6A SOT23</v>
      </c>
      <c r="D1602" s="39" t="str">
        <f t="shared" si="24"/>
        <v>Q4201-1</v>
      </c>
      <c r="E1602" s="21" t="s">
        <v>1620</v>
      </c>
    </row>
    <row r="1603" spans="1:5" x14ac:dyDescent="0.3">
      <c r="A1603" s="21" t="s">
        <v>1619</v>
      </c>
      <c r="B1603" s="21">
        <v>2</v>
      </c>
      <c r="C1603" s="39" t="str">
        <f>VLOOKUP(A1603,'COMP-VS-BOM'!$A$2:$C$1625,3,0)</f>
        <v>TRANS NPN 40V 0.6A SOT23</v>
      </c>
      <c r="D1603" s="39" t="str">
        <f t="shared" si="24"/>
        <v>Q4201-2</v>
      </c>
      <c r="E1603" s="21" t="s">
        <v>320</v>
      </c>
    </row>
    <row r="1604" spans="1:5" x14ac:dyDescent="0.3">
      <c r="A1604" s="21" t="s">
        <v>1619</v>
      </c>
      <c r="B1604" s="21">
        <v>3</v>
      </c>
      <c r="C1604" s="39" t="str">
        <f>VLOOKUP(A1604,'COMP-VS-BOM'!$A$2:$C$1625,3,0)</f>
        <v>TRANS NPN 40V 0.6A SOT23</v>
      </c>
      <c r="D1604" s="39" t="str">
        <f t="shared" ref="D1604:D1667" si="25">CONCATENATE(A1604,"-",B1604)</f>
        <v>Q4201-3</v>
      </c>
      <c r="E1604" s="21" t="s">
        <v>1621</v>
      </c>
    </row>
    <row r="1605" spans="1:5" x14ac:dyDescent="0.3">
      <c r="A1605" s="21" t="s">
        <v>1622</v>
      </c>
      <c r="B1605" s="21">
        <v>1</v>
      </c>
      <c r="C1605" s="39" t="str">
        <f>VLOOKUP(A1605,'COMP-VS-BOM'!$A$2:$C$1625,3,0)</f>
        <v>TRANS NPN 40V 0.6A SOT23</v>
      </c>
      <c r="D1605" s="39" t="str">
        <f t="shared" si="25"/>
        <v>Q4202-1</v>
      </c>
      <c r="E1605" s="21" t="s">
        <v>1623</v>
      </c>
    </row>
    <row r="1606" spans="1:5" x14ac:dyDescent="0.3">
      <c r="A1606" s="21" t="s">
        <v>1622</v>
      </c>
      <c r="B1606" s="21">
        <v>2</v>
      </c>
      <c r="C1606" s="39" t="str">
        <f>VLOOKUP(A1606,'COMP-VS-BOM'!$A$2:$C$1625,3,0)</f>
        <v>TRANS NPN 40V 0.6A SOT23</v>
      </c>
      <c r="D1606" s="39" t="str">
        <f t="shared" si="25"/>
        <v>Q4202-2</v>
      </c>
      <c r="E1606" s="21" t="s">
        <v>320</v>
      </c>
    </row>
    <row r="1607" spans="1:5" x14ac:dyDescent="0.3">
      <c r="A1607" s="21" t="s">
        <v>1622</v>
      </c>
      <c r="B1607" s="21">
        <v>3</v>
      </c>
      <c r="C1607" s="39" t="str">
        <f>VLOOKUP(A1607,'COMP-VS-BOM'!$A$2:$C$1625,3,0)</f>
        <v>TRANS NPN 40V 0.6A SOT23</v>
      </c>
      <c r="D1607" s="39" t="str">
        <f t="shared" si="25"/>
        <v>Q4202-3</v>
      </c>
      <c r="E1607" s="21" t="s">
        <v>1624</v>
      </c>
    </row>
    <row r="1608" spans="1:5" x14ac:dyDescent="0.3">
      <c r="A1608" s="21" t="s">
        <v>1625</v>
      </c>
      <c r="B1608" s="21">
        <v>1</v>
      </c>
      <c r="C1608" s="39" t="str">
        <f>VLOOKUP(A1608,'COMP-VS-BOM'!$A$2:$C$1625,3,0)</f>
        <v>TRANS NPN 40V 0.6A SOT23</v>
      </c>
      <c r="D1608" s="39" t="str">
        <f t="shared" si="25"/>
        <v>Q4203-1</v>
      </c>
      <c r="E1608" s="21" t="s">
        <v>1626</v>
      </c>
    </row>
    <row r="1609" spans="1:5" x14ac:dyDescent="0.3">
      <c r="A1609" s="21" t="s">
        <v>1625</v>
      </c>
      <c r="B1609" s="21">
        <v>2</v>
      </c>
      <c r="C1609" s="39" t="str">
        <f>VLOOKUP(A1609,'COMP-VS-BOM'!$A$2:$C$1625,3,0)</f>
        <v>TRANS NPN 40V 0.6A SOT23</v>
      </c>
      <c r="D1609" s="39" t="str">
        <f t="shared" si="25"/>
        <v>Q4203-2</v>
      </c>
      <c r="E1609" s="21" t="s">
        <v>320</v>
      </c>
    </row>
    <row r="1610" spans="1:5" x14ac:dyDescent="0.3">
      <c r="A1610" s="21" t="s">
        <v>1625</v>
      </c>
      <c r="B1610" s="21">
        <v>3</v>
      </c>
      <c r="C1610" s="39" t="str">
        <f>VLOOKUP(A1610,'COMP-VS-BOM'!$A$2:$C$1625,3,0)</f>
        <v>TRANS NPN 40V 0.6A SOT23</v>
      </c>
      <c r="D1610" s="39" t="str">
        <f t="shared" si="25"/>
        <v>Q4203-3</v>
      </c>
      <c r="E1610" s="21" t="s">
        <v>1627</v>
      </c>
    </row>
    <row r="1611" spans="1:5" x14ac:dyDescent="0.3">
      <c r="A1611" s="21" t="s">
        <v>1628</v>
      </c>
      <c r="B1611" s="21">
        <v>1</v>
      </c>
      <c r="C1611" s="39" t="str">
        <f>VLOOKUP(A1611,'COMP-VS-BOM'!$A$2:$C$1625,3,0)</f>
        <v>RES SMD 1K OHM 1% 1/16W 0402</v>
      </c>
      <c r="D1611" s="39" t="str">
        <f t="shared" si="25"/>
        <v>R49-1</v>
      </c>
      <c r="E1611" s="21" t="s">
        <v>1597</v>
      </c>
    </row>
    <row r="1612" spans="1:5" x14ac:dyDescent="0.3">
      <c r="A1612" s="21" t="s">
        <v>1628</v>
      </c>
      <c r="B1612" s="21">
        <v>2</v>
      </c>
      <c r="C1612" s="39" t="str">
        <f>VLOOKUP(A1612,'COMP-VS-BOM'!$A$2:$C$1625,3,0)</f>
        <v>RES SMD 1K OHM 1% 1/16W 0402</v>
      </c>
      <c r="D1612" s="39" t="str">
        <f t="shared" si="25"/>
        <v>R49-2</v>
      </c>
      <c r="E1612" s="21" t="s">
        <v>1594</v>
      </c>
    </row>
    <row r="1613" spans="1:5" x14ac:dyDescent="0.3">
      <c r="A1613" s="21" t="s">
        <v>122</v>
      </c>
      <c r="B1613" s="21">
        <v>1</v>
      </c>
      <c r="C1613" s="39" t="str">
        <f>VLOOKUP(A1613,'COMP-VS-BOM'!$A$2:$C$1625,3,0)</f>
        <v>RES 0.0 OHM 1/10W JUMP 0402 SMD</v>
      </c>
      <c r="D1613" s="39" t="str">
        <f t="shared" si="25"/>
        <v>R91-1</v>
      </c>
      <c r="E1613" s="21" t="s">
        <v>512</v>
      </c>
    </row>
    <row r="1614" spans="1:5" x14ac:dyDescent="0.3">
      <c r="A1614" s="21" t="s">
        <v>122</v>
      </c>
      <c r="B1614" s="21">
        <v>2</v>
      </c>
      <c r="C1614" s="39" t="str">
        <f>VLOOKUP(A1614,'COMP-VS-BOM'!$A$2:$C$1625,3,0)</f>
        <v>RES 0.0 OHM 1/10W JUMP 0402 SMD</v>
      </c>
      <c r="D1614" s="39" t="str">
        <f t="shared" si="25"/>
        <v>R91-2</v>
      </c>
      <c r="E1614" s="21" t="s">
        <v>513</v>
      </c>
    </row>
    <row r="1615" spans="1:5" x14ac:dyDescent="0.3">
      <c r="A1615" s="21" t="s">
        <v>168</v>
      </c>
      <c r="B1615" s="21">
        <v>1</v>
      </c>
      <c r="C1615" s="39" t="str">
        <f>VLOOKUP(A1615,'COMP-VS-BOM'!$A$2:$C$1625,3,0)</f>
        <v>RES 120 OHM 1/8W 5% 0805</v>
      </c>
      <c r="D1615" s="39" t="str">
        <f t="shared" si="25"/>
        <v>R221-1</v>
      </c>
      <c r="E1615" s="21" t="s">
        <v>342</v>
      </c>
    </row>
    <row r="1616" spans="1:5" x14ac:dyDescent="0.3">
      <c r="A1616" s="21" t="s">
        <v>168</v>
      </c>
      <c r="B1616" s="21">
        <v>2</v>
      </c>
      <c r="C1616" s="39" t="str">
        <f>VLOOKUP(A1616,'COMP-VS-BOM'!$A$2:$C$1625,3,0)</f>
        <v>RES 120 OHM 1/8W 5% 0805</v>
      </c>
      <c r="D1616" s="39" t="str">
        <f t="shared" si="25"/>
        <v>R221-2</v>
      </c>
      <c r="E1616" s="21" t="s">
        <v>1389</v>
      </c>
    </row>
    <row r="1617" spans="1:5" x14ac:dyDescent="0.3">
      <c r="A1617" s="21" t="s">
        <v>1629</v>
      </c>
      <c r="B1617" s="21">
        <v>1</v>
      </c>
      <c r="C1617" s="39" t="str">
        <f>VLOOKUP(A1617,'COMP-VS-BOM'!$A$2:$C$1625,3,0)</f>
        <v>RES SMD 0.0OHM JUMPER 1/16W 0402</v>
      </c>
      <c r="D1617" s="39" t="str">
        <f t="shared" si="25"/>
        <v>R250-1</v>
      </c>
      <c r="E1617" s="21" t="s">
        <v>1630</v>
      </c>
    </row>
    <row r="1618" spans="1:5" x14ac:dyDescent="0.3">
      <c r="A1618" s="21" t="s">
        <v>1629</v>
      </c>
      <c r="B1618" s="21">
        <v>2</v>
      </c>
      <c r="C1618" s="39" t="str">
        <f>VLOOKUP(A1618,'COMP-VS-BOM'!$A$2:$C$1625,3,0)</f>
        <v>RES SMD 0.0OHM JUMPER 1/16W 0402</v>
      </c>
      <c r="D1618" s="39" t="str">
        <f t="shared" si="25"/>
        <v>R250-2</v>
      </c>
      <c r="E1618" s="21" t="s">
        <v>333</v>
      </c>
    </row>
    <row r="1619" spans="1:5" x14ac:dyDescent="0.3">
      <c r="A1619" s="21" t="s">
        <v>1631</v>
      </c>
      <c r="B1619" s="21">
        <v>1</v>
      </c>
      <c r="C1619" s="39" t="str">
        <f>VLOOKUP(A1619,'COMP-VS-BOM'!$A$2:$C$1625,3,0)</f>
        <v>RES SMD 0.0OHM JUMPER 1/16W 0402</v>
      </c>
      <c r="D1619" s="39" t="str">
        <f t="shared" si="25"/>
        <v>R251-1</v>
      </c>
      <c r="E1619" s="21" t="s">
        <v>1632</v>
      </c>
    </row>
    <row r="1620" spans="1:5" x14ac:dyDescent="0.3">
      <c r="A1620" s="21" t="s">
        <v>1631</v>
      </c>
      <c r="B1620" s="21">
        <v>2</v>
      </c>
      <c r="C1620" s="39" t="str">
        <f>VLOOKUP(A1620,'COMP-VS-BOM'!$A$2:$C$1625,3,0)</f>
        <v>RES SMD 0.0OHM JUMPER 1/16W 0402</v>
      </c>
      <c r="D1620" s="39" t="str">
        <f t="shared" si="25"/>
        <v>R251-2</v>
      </c>
      <c r="E1620" s="21" t="s">
        <v>334</v>
      </c>
    </row>
    <row r="1621" spans="1:5" x14ac:dyDescent="0.3">
      <c r="A1621" s="21" t="s">
        <v>1633</v>
      </c>
      <c r="B1621" s="21">
        <v>1</v>
      </c>
      <c r="C1621" s="39" t="str">
        <f>VLOOKUP(A1621,'COMP-VS-BOM'!$A$2:$C$1625,3,0)</f>
        <v>RES SMD 0.0OHM JUMPER 1/16W 0402</v>
      </c>
      <c r="D1621" s="39" t="str">
        <f t="shared" si="25"/>
        <v>R254-1</v>
      </c>
      <c r="E1621" s="21" t="s">
        <v>1634</v>
      </c>
    </row>
    <row r="1622" spans="1:5" x14ac:dyDescent="0.3">
      <c r="A1622" s="21" t="s">
        <v>1633</v>
      </c>
      <c r="B1622" s="21">
        <v>2</v>
      </c>
      <c r="C1622" s="39" t="str">
        <f>VLOOKUP(A1622,'COMP-VS-BOM'!$A$2:$C$1625,3,0)</f>
        <v>RES SMD 0.0OHM JUMPER 1/16W 0402</v>
      </c>
      <c r="D1622" s="39" t="str">
        <f t="shared" si="25"/>
        <v>R254-2</v>
      </c>
      <c r="E1622" s="21" t="s">
        <v>331</v>
      </c>
    </row>
    <row r="1623" spans="1:5" x14ac:dyDescent="0.3">
      <c r="A1623" s="21" t="s">
        <v>1635</v>
      </c>
      <c r="B1623" s="21">
        <v>1</v>
      </c>
      <c r="C1623" s="39" t="str">
        <f>VLOOKUP(A1623,'COMP-VS-BOM'!$A$2:$C$1625,3,0)</f>
        <v>RES SMD 0.0OHM JUMPER 1/16W 0402</v>
      </c>
      <c r="D1623" s="39" t="str">
        <f t="shared" si="25"/>
        <v>R255-1</v>
      </c>
      <c r="E1623" s="21" t="s">
        <v>1636</v>
      </c>
    </row>
    <row r="1624" spans="1:5" x14ac:dyDescent="0.3">
      <c r="A1624" s="21" t="s">
        <v>1635</v>
      </c>
      <c r="B1624" s="21">
        <v>2</v>
      </c>
      <c r="C1624" s="39" t="str">
        <f>VLOOKUP(A1624,'COMP-VS-BOM'!$A$2:$C$1625,3,0)</f>
        <v>RES SMD 0.0OHM JUMPER 1/16W 0402</v>
      </c>
      <c r="D1624" s="39" t="str">
        <f t="shared" si="25"/>
        <v>R255-2</v>
      </c>
      <c r="E1624" s="21" t="s">
        <v>332</v>
      </c>
    </row>
    <row r="1625" spans="1:5" x14ac:dyDescent="0.3">
      <c r="A1625" s="21" t="s">
        <v>1637</v>
      </c>
      <c r="B1625" s="21">
        <v>1</v>
      </c>
      <c r="C1625" s="39" t="str">
        <f>VLOOKUP(A1625,'COMP-VS-BOM'!$A$2:$C$1625,3,0)</f>
        <v>RES SMD 0.0OHM JUMPER 1/16W 0402</v>
      </c>
      <c r="D1625" s="39" t="str">
        <f t="shared" si="25"/>
        <v>R267-1</v>
      </c>
      <c r="E1625" s="21" t="s">
        <v>1638</v>
      </c>
    </row>
    <row r="1626" spans="1:5" x14ac:dyDescent="0.3">
      <c r="A1626" s="21" t="s">
        <v>1637</v>
      </c>
      <c r="B1626" s="21">
        <v>2</v>
      </c>
      <c r="C1626" s="39" t="str">
        <f>VLOOKUP(A1626,'COMP-VS-BOM'!$A$2:$C$1625,3,0)</f>
        <v>RES SMD 0.0OHM JUMPER 1/16W 0402</v>
      </c>
      <c r="D1626" s="39" t="str">
        <f t="shared" si="25"/>
        <v>R267-2</v>
      </c>
      <c r="E1626" s="21" t="s">
        <v>334</v>
      </c>
    </row>
    <row r="1627" spans="1:5" x14ac:dyDescent="0.3">
      <c r="A1627" s="21" t="s">
        <v>1639</v>
      </c>
      <c r="B1627" s="21">
        <v>1</v>
      </c>
      <c r="C1627" s="39" t="str">
        <f>VLOOKUP(A1627,'COMP-VS-BOM'!$A$2:$C$1625,3,0)</f>
        <v>RES SMD 0.0OHM JUMPER 1/16W 0402</v>
      </c>
      <c r="D1627" s="39" t="str">
        <f t="shared" si="25"/>
        <v>R268-1</v>
      </c>
      <c r="E1627" s="21" t="s">
        <v>1640</v>
      </c>
    </row>
    <row r="1628" spans="1:5" x14ac:dyDescent="0.3">
      <c r="A1628" s="21" t="s">
        <v>1639</v>
      </c>
      <c r="B1628" s="21">
        <v>2</v>
      </c>
      <c r="C1628" s="39" t="str">
        <f>VLOOKUP(A1628,'COMP-VS-BOM'!$A$2:$C$1625,3,0)</f>
        <v>RES SMD 0.0OHM JUMPER 1/16W 0402</v>
      </c>
      <c r="D1628" s="39" t="str">
        <f t="shared" si="25"/>
        <v>R268-2</v>
      </c>
      <c r="E1628" s="21" t="s">
        <v>333</v>
      </c>
    </row>
    <row r="1629" spans="1:5" x14ac:dyDescent="0.3">
      <c r="A1629" s="21" t="s">
        <v>1641</v>
      </c>
      <c r="B1629" s="21">
        <v>1</v>
      </c>
      <c r="C1629" s="39" t="str">
        <f>VLOOKUP(A1629,'COMP-VS-BOM'!$A$2:$C$1625,3,0)</f>
        <v>RES SMD 0.0OHM JUMPER 1/16W 0402</v>
      </c>
      <c r="D1629" s="39" t="str">
        <f t="shared" si="25"/>
        <v>R269-1</v>
      </c>
      <c r="E1629" s="21" t="s">
        <v>1642</v>
      </c>
    </row>
    <row r="1630" spans="1:5" x14ac:dyDescent="0.3">
      <c r="A1630" s="21" t="s">
        <v>1641</v>
      </c>
      <c r="B1630" s="21">
        <v>2</v>
      </c>
      <c r="C1630" s="39" t="str">
        <f>VLOOKUP(A1630,'COMP-VS-BOM'!$A$2:$C$1625,3,0)</f>
        <v>RES SMD 0.0OHM JUMPER 1/16W 0402</v>
      </c>
      <c r="D1630" s="39" t="str">
        <f t="shared" si="25"/>
        <v>R269-2</v>
      </c>
      <c r="E1630" s="21" t="s">
        <v>332</v>
      </c>
    </row>
    <row r="1631" spans="1:5" x14ac:dyDescent="0.3">
      <c r="A1631" s="21" t="s">
        <v>1643</v>
      </c>
      <c r="B1631" s="21">
        <v>1</v>
      </c>
      <c r="C1631" s="39" t="str">
        <f>VLOOKUP(A1631,'COMP-VS-BOM'!$A$2:$C$1625,3,0)</f>
        <v>RES SMD 0.0OHM JUMPER 1/16W 0402</v>
      </c>
      <c r="D1631" s="39" t="str">
        <f t="shared" si="25"/>
        <v>R270-1</v>
      </c>
      <c r="E1631" s="21" t="s">
        <v>1644</v>
      </c>
    </row>
    <row r="1632" spans="1:5" x14ac:dyDescent="0.3">
      <c r="A1632" s="21" t="s">
        <v>1643</v>
      </c>
      <c r="B1632" s="21">
        <v>2</v>
      </c>
      <c r="C1632" s="39" t="str">
        <f>VLOOKUP(A1632,'COMP-VS-BOM'!$A$2:$C$1625,3,0)</f>
        <v>RES SMD 0.0OHM JUMPER 1/16W 0402</v>
      </c>
      <c r="D1632" s="39" t="str">
        <f t="shared" si="25"/>
        <v>R270-2</v>
      </c>
      <c r="E1632" s="21" t="s">
        <v>331</v>
      </c>
    </row>
    <row r="1633" spans="1:5" x14ac:dyDescent="0.3">
      <c r="A1633" s="21" t="s">
        <v>170</v>
      </c>
      <c r="B1633" s="21">
        <v>1</v>
      </c>
      <c r="C1633" s="39" t="str">
        <f>VLOOKUP(A1633,'COMP-VS-BOM'!$A$2:$C$1625,3,0)</f>
        <v>RES 10K OHM 1/10W 5% 0402 SMD</v>
      </c>
      <c r="D1633" s="39" t="str">
        <f t="shared" si="25"/>
        <v>R287-1</v>
      </c>
      <c r="E1633" s="21" t="s">
        <v>1645</v>
      </c>
    </row>
    <row r="1634" spans="1:5" x14ac:dyDescent="0.3">
      <c r="A1634" s="21" t="s">
        <v>170</v>
      </c>
      <c r="B1634" s="21">
        <v>2</v>
      </c>
      <c r="C1634" s="39" t="str">
        <f>VLOOKUP(A1634,'COMP-VS-BOM'!$A$2:$C$1625,3,0)</f>
        <v>RES 10K OHM 1/10W 5% 0402 SMD</v>
      </c>
      <c r="D1634" s="39" t="str">
        <f t="shared" si="25"/>
        <v>R287-2</v>
      </c>
      <c r="E1634" s="21" t="s">
        <v>320</v>
      </c>
    </row>
    <row r="1635" spans="1:5" x14ac:dyDescent="0.3">
      <c r="A1635" s="21" t="s">
        <v>152</v>
      </c>
      <c r="B1635" s="21">
        <v>1</v>
      </c>
      <c r="C1635" s="39" t="str">
        <f>VLOOKUP(A1635,'COMP-VS-BOM'!$A$2:$C$1625,3,0)</f>
        <v>RES 100K OHM 1/10W 5% 0402 SMD</v>
      </c>
      <c r="D1635" s="39" t="str">
        <f t="shared" si="25"/>
        <v>R291-1</v>
      </c>
      <c r="E1635" s="21" t="s">
        <v>1646</v>
      </c>
    </row>
    <row r="1636" spans="1:5" x14ac:dyDescent="0.3">
      <c r="A1636" s="21" t="s">
        <v>152</v>
      </c>
      <c r="B1636" s="21">
        <v>2</v>
      </c>
      <c r="C1636" s="39" t="str">
        <f>VLOOKUP(A1636,'COMP-VS-BOM'!$A$2:$C$1625,3,0)</f>
        <v>RES 100K OHM 1/10W 5% 0402 SMD</v>
      </c>
      <c r="D1636" s="39" t="str">
        <f t="shared" si="25"/>
        <v>R291-2</v>
      </c>
      <c r="E1636" s="21" t="s">
        <v>327</v>
      </c>
    </row>
    <row r="1637" spans="1:5" x14ac:dyDescent="0.3">
      <c r="A1637" s="21" t="s">
        <v>153</v>
      </c>
      <c r="B1637" s="21">
        <v>1</v>
      </c>
      <c r="C1637" s="39" t="str">
        <f>VLOOKUP(A1637,'COMP-VS-BOM'!$A$2:$C$1625,3,0)</f>
        <v>RES 100K OHM 1/10W 5% 0402 SMD</v>
      </c>
      <c r="D1637" s="39" t="str">
        <f t="shared" si="25"/>
        <v>R322-1</v>
      </c>
      <c r="E1637" s="21" t="s">
        <v>341</v>
      </c>
    </row>
    <row r="1638" spans="1:5" x14ac:dyDescent="0.3">
      <c r="A1638" s="21" t="s">
        <v>153</v>
      </c>
      <c r="B1638" s="21">
        <v>2</v>
      </c>
      <c r="C1638" s="39" t="str">
        <f>VLOOKUP(A1638,'COMP-VS-BOM'!$A$2:$C$1625,3,0)</f>
        <v>RES 100K OHM 1/10W 5% 0402 SMD</v>
      </c>
      <c r="D1638" s="39" t="str">
        <f t="shared" si="25"/>
        <v>R322-2</v>
      </c>
      <c r="E1638" s="21" t="s">
        <v>320</v>
      </c>
    </row>
    <row r="1639" spans="1:5" x14ac:dyDescent="0.3">
      <c r="A1639" s="21" t="s">
        <v>200</v>
      </c>
      <c r="B1639" s="21">
        <v>1</v>
      </c>
      <c r="C1639" s="39" t="str">
        <f>VLOOKUP(A1639,'COMP-VS-BOM'!$A$2:$C$1625,3,0)</f>
        <v>RES 470 OHM 1/10W 5% 0402 SMD</v>
      </c>
      <c r="D1639" s="39" t="str">
        <f t="shared" si="25"/>
        <v>R325-1</v>
      </c>
      <c r="E1639" s="21" t="s">
        <v>327</v>
      </c>
    </row>
    <row r="1640" spans="1:5" x14ac:dyDescent="0.3">
      <c r="A1640" s="21" t="s">
        <v>200</v>
      </c>
      <c r="B1640" s="21">
        <v>2</v>
      </c>
      <c r="C1640" s="39" t="str">
        <f>VLOOKUP(A1640,'COMP-VS-BOM'!$A$2:$C$1625,3,0)</f>
        <v>RES 470 OHM 1/10W 5% 0402 SMD</v>
      </c>
      <c r="D1640" s="39" t="str">
        <f t="shared" si="25"/>
        <v>R325-2</v>
      </c>
      <c r="E1640" s="21" t="s">
        <v>3020</v>
      </c>
    </row>
    <row r="1641" spans="1:5" x14ac:dyDescent="0.3">
      <c r="A1641" s="21" t="s">
        <v>124</v>
      </c>
      <c r="B1641" s="21">
        <v>1</v>
      </c>
      <c r="C1641" s="39" t="str">
        <f>VLOOKUP(A1641,'COMP-VS-BOM'!$A$2:$C$1625,3,0)</f>
        <v>RES 0.0 OHM 1/10W JUMP 0402 SMD</v>
      </c>
      <c r="D1641" s="39" t="str">
        <f t="shared" si="25"/>
        <v>R364-1</v>
      </c>
      <c r="E1641" s="21" t="s">
        <v>344</v>
      </c>
    </row>
    <row r="1642" spans="1:5" x14ac:dyDescent="0.3">
      <c r="A1642" s="21" t="s">
        <v>124</v>
      </c>
      <c r="B1642" s="21">
        <v>2</v>
      </c>
      <c r="C1642" s="39" t="str">
        <f>VLOOKUP(A1642,'COMP-VS-BOM'!$A$2:$C$1625,3,0)</f>
        <v>RES 0.0 OHM 1/10W JUMP 0402 SMD</v>
      </c>
      <c r="D1642" s="39" t="str">
        <f t="shared" si="25"/>
        <v>R364-2</v>
      </c>
      <c r="E1642" s="21" t="s">
        <v>345</v>
      </c>
    </row>
    <row r="1643" spans="1:5" x14ac:dyDescent="0.3">
      <c r="A1643" s="21" t="s">
        <v>172</v>
      </c>
      <c r="B1643" s="21">
        <v>1</v>
      </c>
      <c r="C1643" s="39" t="str">
        <f>VLOOKUP(A1643,'COMP-VS-BOM'!$A$2:$C$1625,3,0)</f>
        <v>RES 10K OHM 1/10W 5% 0402 SMD</v>
      </c>
      <c r="D1643" s="39" t="str">
        <f t="shared" si="25"/>
        <v>R380-1</v>
      </c>
      <c r="E1643" s="21" t="s">
        <v>327</v>
      </c>
    </row>
    <row r="1644" spans="1:5" x14ac:dyDescent="0.3">
      <c r="A1644" s="21" t="s">
        <v>172</v>
      </c>
      <c r="B1644" s="21">
        <v>2</v>
      </c>
      <c r="C1644" s="39" t="str">
        <f>VLOOKUP(A1644,'COMP-VS-BOM'!$A$2:$C$1625,3,0)</f>
        <v>RES 10K OHM 1/10W 5% 0402 SMD</v>
      </c>
      <c r="D1644" s="39" t="str">
        <f t="shared" si="25"/>
        <v>R380-2</v>
      </c>
      <c r="E1644" s="21" t="s">
        <v>363</v>
      </c>
    </row>
    <row r="1645" spans="1:5" x14ac:dyDescent="0.3">
      <c r="A1645" s="21" t="s">
        <v>125</v>
      </c>
      <c r="B1645" s="21">
        <v>1</v>
      </c>
      <c r="C1645" s="39" t="str">
        <f>VLOOKUP(A1645,'COMP-VS-BOM'!$A$2:$C$1625,3,0)</f>
        <v>RES 0.0 OHM 1/10W JUMP 0402 SMD</v>
      </c>
      <c r="D1645" s="39" t="str">
        <f t="shared" si="25"/>
        <v>R384-1</v>
      </c>
      <c r="E1645" s="21" t="s">
        <v>346</v>
      </c>
    </row>
    <row r="1646" spans="1:5" x14ac:dyDescent="0.3">
      <c r="A1646" s="21" t="s">
        <v>125</v>
      </c>
      <c r="B1646" s="21">
        <v>2</v>
      </c>
      <c r="C1646" s="39" t="str">
        <f>VLOOKUP(A1646,'COMP-VS-BOM'!$A$2:$C$1625,3,0)</f>
        <v>RES 0.0 OHM 1/10W JUMP 0402 SMD</v>
      </c>
      <c r="D1646" s="39" t="str">
        <f t="shared" si="25"/>
        <v>R384-2</v>
      </c>
      <c r="E1646" s="21" t="s">
        <v>347</v>
      </c>
    </row>
    <row r="1647" spans="1:5" x14ac:dyDescent="0.3">
      <c r="A1647" s="21" t="s">
        <v>126</v>
      </c>
      <c r="B1647" s="21">
        <v>1</v>
      </c>
      <c r="C1647" s="39" t="str">
        <f>VLOOKUP(A1647,'COMP-VS-BOM'!$A$2:$C$1625,3,0)</f>
        <v>RES 0.0 OHM 1/10W JUMP 0402 SMD</v>
      </c>
      <c r="D1647" s="39" t="str">
        <f t="shared" si="25"/>
        <v>R387-1</v>
      </c>
      <c r="E1647" s="21" t="s">
        <v>348</v>
      </c>
    </row>
    <row r="1648" spans="1:5" x14ac:dyDescent="0.3">
      <c r="A1648" s="21" t="s">
        <v>126</v>
      </c>
      <c r="B1648" s="21">
        <v>2</v>
      </c>
      <c r="C1648" s="39" t="str">
        <f>VLOOKUP(A1648,'COMP-VS-BOM'!$A$2:$C$1625,3,0)</f>
        <v>RES 0.0 OHM 1/10W JUMP 0402 SMD</v>
      </c>
      <c r="D1648" s="39" t="str">
        <f t="shared" si="25"/>
        <v>R387-2</v>
      </c>
      <c r="E1648" s="21" t="s">
        <v>349</v>
      </c>
    </row>
    <row r="1649" spans="1:5" x14ac:dyDescent="0.3">
      <c r="A1649" s="21" t="s">
        <v>127</v>
      </c>
      <c r="B1649" s="21">
        <v>1</v>
      </c>
      <c r="C1649" s="39" t="str">
        <f>VLOOKUP(A1649,'COMP-VS-BOM'!$A$2:$C$1625,3,0)</f>
        <v>RES 0.0 OHM 1/10W JUMP 0402 SMD</v>
      </c>
      <c r="D1649" s="39" t="str">
        <f t="shared" si="25"/>
        <v>R388-1</v>
      </c>
      <c r="E1649" s="21" t="s">
        <v>350</v>
      </c>
    </row>
    <row r="1650" spans="1:5" x14ac:dyDescent="0.3">
      <c r="A1650" s="21" t="s">
        <v>127</v>
      </c>
      <c r="B1650" s="21">
        <v>2</v>
      </c>
      <c r="C1650" s="39" t="str">
        <f>VLOOKUP(A1650,'COMP-VS-BOM'!$A$2:$C$1625,3,0)</f>
        <v>RES 0.0 OHM 1/10W JUMP 0402 SMD</v>
      </c>
      <c r="D1650" s="39" t="str">
        <f t="shared" si="25"/>
        <v>R388-2</v>
      </c>
      <c r="E1650" s="21" t="s">
        <v>351</v>
      </c>
    </row>
    <row r="1651" spans="1:5" x14ac:dyDescent="0.3">
      <c r="A1651" s="21" t="s">
        <v>128</v>
      </c>
      <c r="B1651" s="21">
        <v>1</v>
      </c>
      <c r="C1651" s="39" t="str">
        <f>VLOOKUP(A1651,'COMP-VS-BOM'!$A$2:$C$1625,3,0)</f>
        <v>RES 0.0 OHM 1/10W JUMP 0402 SMD</v>
      </c>
      <c r="D1651" s="39" t="str">
        <f t="shared" si="25"/>
        <v>R389-1</v>
      </c>
      <c r="E1651" s="21" t="s">
        <v>352</v>
      </c>
    </row>
    <row r="1652" spans="1:5" x14ac:dyDescent="0.3">
      <c r="A1652" s="21" t="s">
        <v>128</v>
      </c>
      <c r="B1652" s="21">
        <v>2</v>
      </c>
      <c r="C1652" s="39" t="str">
        <f>VLOOKUP(A1652,'COMP-VS-BOM'!$A$2:$C$1625,3,0)</f>
        <v>RES 0.0 OHM 1/10W JUMP 0402 SMD</v>
      </c>
      <c r="D1652" s="39" t="str">
        <f t="shared" si="25"/>
        <v>R389-2</v>
      </c>
      <c r="E1652" s="21" t="s">
        <v>353</v>
      </c>
    </row>
    <row r="1653" spans="1:5" x14ac:dyDescent="0.3">
      <c r="A1653" s="21" t="s">
        <v>173</v>
      </c>
      <c r="B1653" s="21">
        <v>1</v>
      </c>
      <c r="C1653" s="39" t="str">
        <f>VLOOKUP(A1653,'COMP-VS-BOM'!$A$2:$C$1625,3,0)</f>
        <v>RES 10K OHM 1/10W 5% 0402 SMD</v>
      </c>
      <c r="D1653" s="39" t="str">
        <f t="shared" si="25"/>
        <v>R392-1</v>
      </c>
      <c r="E1653" s="21" t="s">
        <v>1651</v>
      </c>
    </row>
    <row r="1654" spans="1:5" x14ac:dyDescent="0.3">
      <c r="A1654" s="21" t="s">
        <v>173</v>
      </c>
      <c r="B1654" s="21">
        <v>2</v>
      </c>
      <c r="C1654" s="39" t="str">
        <f>VLOOKUP(A1654,'COMP-VS-BOM'!$A$2:$C$1625,3,0)</f>
        <v>RES 10K OHM 1/10W 5% 0402 SMD</v>
      </c>
      <c r="D1654" s="39" t="str">
        <f t="shared" si="25"/>
        <v>R392-2</v>
      </c>
      <c r="E1654" s="21" t="s">
        <v>320</v>
      </c>
    </row>
    <row r="1655" spans="1:5" x14ac:dyDescent="0.3">
      <c r="A1655" s="21" t="s">
        <v>202</v>
      </c>
      <c r="B1655" s="21">
        <v>1</v>
      </c>
      <c r="C1655" s="39" t="str">
        <f>VLOOKUP(A1655,'COMP-VS-BOM'!$A$2:$C$1625,3,0)</f>
        <v>RES SMD 430 OHM 5% 1/16W 0402</v>
      </c>
      <c r="D1655" s="39" t="str">
        <f t="shared" si="25"/>
        <v>R393-1</v>
      </c>
      <c r="E1655" s="21" t="s">
        <v>364</v>
      </c>
    </row>
    <row r="1656" spans="1:5" x14ac:dyDescent="0.3">
      <c r="A1656" s="21" t="s">
        <v>202</v>
      </c>
      <c r="B1656" s="21">
        <v>2</v>
      </c>
      <c r="C1656" s="39" t="str">
        <f>VLOOKUP(A1656,'COMP-VS-BOM'!$A$2:$C$1625,3,0)</f>
        <v>RES SMD 430 OHM 5% 1/16W 0402</v>
      </c>
      <c r="D1656" s="39" t="str">
        <f t="shared" si="25"/>
        <v>R393-2</v>
      </c>
      <c r="E1656" s="21" t="s">
        <v>320</v>
      </c>
    </row>
    <row r="1657" spans="1:5" x14ac:dyDescent="0.3">
      <c r="A1657" s="21" t="s">
        <v>174</v>
      </c>
      <c r="B1657" s="21">
        <v>1</v>
      </c>
      <c r="C1657" s="39" t="str">
        <f>VLOOKUP(A1657,'COMP-VS-BOM'!$A$2:$C$1625,3,0)</f>
        <v>RES 10K OHM 1/10W 5% 0402 SMD</v>
      </c>
      <c r="D1657" s="39" t="str">
        <f t="shared" si="25"/>
        <v>R404-1</v>
      </c>
      <c r="E1657" s="21" t="s">
        <v>320</v>
      </c>
    </row>
    <row r="1658" spans="1:5" x14ac:dyDescent="0.3">
      <c r="A1658" s="21" t="s">
        <v>174</v>
      </c>
      <c r="B1658" s="21">
        <v>2</v>
      </c>
      <c r="C1658" s="39" t="str">
        <f>VLOOKUP(A1658,'COMP-VS-BOM'!$A$2:$C$1625,3,0)</f>
        <v>RES 10K OHM 1/10W 5% 0402 SMD</v>
      </c>
      <c r="D1658" s="39" t="str">
        <f t="shared" si="25"/>
        <v>R404-2</v>
      </c>
      <c r="E1658" s="21" t="s">
        <v>346</v>
      </c>
    </row>
    <row r="1659" spans="1:5" x14ac:dyDescent="0.3">
      <c r="A1659" s="21" t="s">
        <v>154</v>
      </c>
      <c r="B1659" s="21">
        <v>1</v>
      </c>
      <c r="C1659" s="39" t="str">
        <f>VLOOKUP(A1659,'COMP-VS-BOM'!$A$2:$C$1625,3,0)</f>
        <v>RES 100K OHM 1/10W 5% 0402 SMD</v>
      </c>
      <c r="D1659" s="39" t="str">
        <f t="shared" si="25"/>
        <v>R405-1</v>
      </c>
      <c r="E1659" s="21" t="s">
        <v>1652</v>
      </c>
    </row>
    <row r="1660" spans="1:5" x14ac:dyDescent="0.3">
      <c r="A1660" s="21" t="s">
        <v>154</v>
      </c>
      <c r="B1660" s="21">
        <v>2</v>
      </c>
      <c r="C1660" s="39" t="str">
        <f>VLOOKUP(A1660,'COMP-VS-BOM'!$A$2:$C$1625,3,0)</f>
        <v>RES 100K OHM 1/10W 5% 0402 SMD</v>
      </c>
      <c r="D1660" s="39" t="str">
        <f t="shared" si="25"/>
        <v>R405-2</v>
      </c>
      <c r="E1660" s="21" t="s">
        <v>327</v>
      </c>
    </row>
    <row r="1661" spans="1:5" x14ac:dyDescent="0.3">
      <c r="A1661" s="21" t="s">
        <v>1653</v>
      </c>
      <c r="B1661" s="21">
        <v>1</v>
      </c>
      <c r="C1661" s="39" t="str">
        <f>VLOOKUP(A1661,'COMP-VS-BOM'!$A$2:$C$1625,3,0)</f>
        <v>RES SMD 10K OHM 5% 1/10W 0402</v>
      </c>
      <c r="D1661" s="39" t="str">
        <f t="shared" si="25"/>
        <v>R500-1</v>
      </c>
      <c r="E1661" s="21" t="s">
        <v>1026</v>
      </c>
    </row>
    <row r="1662" spans="1:5" x14ac:dyDescent="0.3">
      <c r="A1662" s="21" t="s">
        <v>1653</v>
      </c>
      <c r="B1662" s="21">
        <v>2</v>
      </c>
      <c r="C1662" s="39" t="str">
        <f>VLOOKUP(A1662,'COMP-VS-BOM'!$A$2:$C$1625,3,0)</f>
        <v>RES SMD 10K OHM 5% 1/10W 0402</v>
      </c>
      <c r="D1662" s="39" t="str">
        <f t="shared" si="25"/>
        <v>R500-2</v>
      </c>
      <c r="E1662" s="21" t="s">
        <v>1654</v>
      </c>
    </row>
    <row r="1663" spans="1:5" x14ac:dyDescent="0.3">
      <c r="A1663" s="21" t="s">
        <v>1655</v>
      </c>
      <c r="B1663" s="21">
        <v>1</v>
      </c>
      <c r="C1663" s="39" t="str">
        <f>VLOOKUP(A1663,'COMP-VS-BOM'!$A$2:$C$1625,3,0)</f>
        <v>RES SMD 10K OHM 5% 1/10W 0402</v>
      </c>
      <c r="D1663" s="39" t="str">
        <f t="shared" si="25"/>
        <v>R501-1</v>
      </c>
      <c r="E1663" s="21" t="s">
        <v>1026</v>
      </c>
    </row>
    <row r="1664" spans="1:5" x14ac:dyDescent="0.3">
      <c r="A1664" s="21" t="s">
        <v>1655</v>
      </c>
      <c r="B1664" s="21">
        <v>2</v>
      </c>
      <c r="C1664" s="39" t="str">
        <f>VLOOKUP(A1664,'COMP-VS-BOM'!$A$2:$C$1625,3,0)</f>
        <v>RES SMD 10K OHM 5% 1/10W 0402</v>
      </c>
      <c r="D1664" s="39" t="str">
        <f t="shared" si="25"/>
        <v>R501-2</v>
      </c>
      <c r="E1664" s="21" t="s">
        <v>1656</v>
      </c>
    </row>
    <row r="1665" spans="1:5" x14ac:dyDescent="0.3">
      <c r="A1665" s="21" t="s">
        <v>1657</v>
      </c>
      <c r="B1665" s="21">
        <v>1</v>
      </c>
      <c r="C1665" s="39" t="str">
        <f>VLOOKUP(A1665,'COMP-VS-BOM'!$A$2:$C$1625,3,0)</f>
        <v>RES SMD 10K OHM 5% 1/10W 0402</v>
      </c>
      <c r="D1665" s="39" t="str">
        <f t="shared" si="25"/>
        <v>R502-1</v>
      </c>
      <c r="E1665" s="21" t="s">
        <v>1026</v>
      </c>
    </row>
    <row r="1666" spans="1:5" x14ac:dyDescent="0.3">
      <c r="A1666" s="21" t="s">
        <v>1657</v>
      </c>
      <c r="B1666" s="21">
        <v>2</v>
      </c>
      <c r="C1666" s="39" t="str">
        <f>VLOOKUP(A1666,'COMP-VS-BOM'!$A$2:$C$1625,3,0)</f>
        <v>RES SMD 10K OHM 5% 1/10W 0402</v>
      </c>
      <c r="D1666" s="39" t="str">
        <f t="shared" si="25"/>
        <v>R502-2</v>
      </c>
      <c r="E1666" s="21" t="s">
        <v>1658</v>
      </c>
    </row>
    <row r="1667" spans="1:5" x14ac:dyDescent="0.3">
      <c r="A1667" s="21" t="s">
        <v>1659</v>
      </c>
      <c r="B1667" s="21">
        <v>1</v>
      </c>
      <c r="C1667" s="39" t="str">
        <f>VLOOKUP(A1667,'COMP-VS-BOM'!$A$2:$C$1625,3,0)</f>
        <v>RES SMD 10K OHM 5% 1/10W 0402</v>
      </c>
      <c r="D1667" s="39" t="str">
        <f t="shared" si="25"/>
        <v>R503-1</v>
      </c>
      <c r="E1667" s="21" t="s">
        <v>1026</v>
      </c>
    </row>
    <row r="1668" spans="1:5" x14ac:dyDescent="0.3">
      <c r="A1668" s="21" t="s">
        <v>1659</v>
      </c>
      <c r="B1668" s="21">
        <v>2</v>
      </c>
      <c r="C1668" s="39" t="str">
        <f>VLOOKUP(A1668,'COMP-VS-BOM'!$A$2:$C$1625,3,0)</f>
        <v>RES SMD 10K OHM 5% 1/10W 0402</v>
      </c>
      <c r="D1668" s="39" t="str">
        <f t="shared" ref="D1668:D1731" si="26">CONCATENATE(A1668,"-",B1668)</f>
        <v>R503-2</v>
      </c>
      <c r="E1668" s="21" t="s">
        <v>1660</v>
      </c>
    </row>
    <row r="1669" spans="1:5" x14ac:dyDescent="0.3">
      <c r="A1669" s="21" t="s">
        <v>175</v>
      </c>
      <c r="B1669" s="21">
        <v>1</v>
      </c>
      <c r="C1669" s="39" t="str">
        <f>VLOOKUP(A1669,'COMP-VS-BOM'!$A$2:$C$1625,3,0)</f>
        <v>RES SMD 1K OHM 1% 1/16W 0402</v>
      </c>
      <c r="D1669" s="39" t="str">
        <f t="shared" si="26"/>
        <v>R504-1</v>
      </c>
      <c r="E1669" s="21" t="s">
        <v>1654</v>
      </c>
    </row>
    <row r="1670" spans="1:5" x14ac:dyDescent="0.3">
      <c r="A1670" s="21" t="s">
        <v>175</v>
      </c>
      <c r="B1670" s="21">
        <v>2</v>
      </c>
      <c r="C1670" s="39" t="str">
        <f>VLOOKUP(A1670,'COMP-VS-BOM'!$A$2:$C$1625,3,0)</f>
        <v>RES SMD 1K OHM 1% 1/16W 0402</v>
      </c>
      <c r="D1670" s="39" t="str">
        <f t="shared" si="26"/>
        <v>R504-2</v>
      </c>
      <c r="E1670" s="21" t="s">
        <v>320</v>
      </c>
    </row>
    <row r="1671" spans="1:5" x14ac:dyDescent="0.3">
      <c r="A1671" s="21" t="s">
        <v>204</v>
      </c>
      <c r="B1671" s="21">
        <v>1</v>
      </c>
      <c r="C1671" s="39" t="str">
        <f>VLOOKUP(A1671,'COMP-VS-BOM'!$A$2:$C$1625,3,0)</f>
        <v>RES SMD 1K OHM 1% 1/16W 0402</v>
      </c>
      <c r="D1671" s="39" t="str">
        <f t="shared" si="26"/>
        <v>R505-1</v>
      </c>
      <c r="E1671" s="21" t="s">
        <v>1656</v>
      </c>
    </row>
    <row r="1672" spans="1:5" x14ac:dyDescent="0.3">
      <c r="A1672" s="21" t="s">
        <v>204</v>
      </c>
      <c r="B1672" s="21">
        <v>2</v>
      </c>
      <c r="C1672" s="39" t="str">
        <f>VLOOKUP(A1672,'COMP-VS-BOM'!$A$2:$C$1625,3,0)</f>
        <v>RES SMD 1K OHM 1% 1/16W 0402</v>
      </c>
      <c r="D1672" s="39" t="str">
        <f t="shared" si="26"/>
        <v>R505-2</v>
      </c>
      <c r="E1672" s="21" t="s">
        <v>320</v>
      </c>
    </row>
    <row r="1673" spans="1:5" x14ac:dyDescent="0.3">
      <c r="A1673" s="21" t="s">
        <v>155</v>
      </c>
      <c r="B1673" s="21">
        <v>1</v>
      </c>
      <c r="C1673" s="39" t="str">
        <f>VLOOKUP(A1673,'COMP-VS-BOM'!$A$2:$C$1625,3,0)</f>
        <v>RES SMD 1K OHM 1% 1/16W 0402</v>
      </c>
      <c r="D1673" s="39" t="str">
        <f t="shared" si="26"/>
        <v>R506-1</v>
      </c>
      <c r="E1673" s="21" t="s">
        <v>1658</v>
      </c>
    </row>
    <row r="1674" spans="1:5" x14ac:dyDescent="0.3">
      <c r="A1674" s="21" t="s">
        <v>155</v>
      </c>
      <c r="B1674" s="21">
        <v>2</v>
      </c>
      <c r="C1674" s="39" t="str">
        <f>VLOOKUP(A1674,'COMP-VS-BOM'!$A$2:$C$1625,3,0)</f>
        <v>RES SMD 1K OHM 1% 1/16W 0402</v>
      </c>
      <c r="D1674" s="39" t="str">
        <f t="shared" si="26"/>
        <v>R506-2</v>
      </c>
      <c r="E1674" s="21" t="s">
        <v>320</v>
      </c>
    </row>
    <row r="1675" spans="1:5" x14ac:dyDescent="0.3">
      <c r="A1675" s="21" t="s">
        <v>176</v>
      </c>
      <c r="B1675" s="21">
        <v>1</v>
      </c>
      <c r="C1675" s="39" t="str">
        <f>VLOOKUP(A1675,'COMP-VS-BOM'!$A$2:$C$1625,3,0)</f>
        <v>RES SMD 1K OHM 1% 1/16W 0402</v>
      </c>
      <c r="D1675" s="39" t="str">
        <f t="shared" si="26"/>
        <v>R507-1</v>
      </c>
      <c r="E1675" s="21" t="s">
        <v>1660</v>
      </c>
    </row>
    <row r="1676" spans="1:5" x14ac:dyDescent="0.3">
      <c r="A1676" s="21" t="s">
        <v>176</v>
      </c>
      <c r="B1676" s="21">
        <v>2</v>
      </c>
      <c r="C1676" s="39" t="str">
        <f>VLOOKUP(A1676,'COMP-VS-BOM'!$A$2:$C$1625,3,0)</f>
        <v>RES SMD 1K OHM 1% 1/16W 0402</v>
      </c>
      <c r="D1676" s="39" t="str">
        <f t="shared" si="26"/>
        <v>R507-2</v>
      </c>
      <c r="E1676" s="21" t="s">
        <v>320</v>
      </c>
    </row>
    <row r="1677" spans="1:5" x14ac:dyDescent="0.3">
      <c r="A1677" s="21" t="s">
        <v>1661</v>
      </c>
      <c r="B1677" s="21">
        <v>1</v>
      </c>
      <c r="C1677" s="39" t="str">
        <f>VLOOKUP(A1677,'COMP-VS-BOM'!$A$2:$C$1625,3,0)</f>
        <v>RES SMD 10K OHM 5% 1/10W 0402</v>
      </c>
      <c r="D1677" s="39" t="str">
        <f t="shared" si="26"/>
        <v>R508-1</v>
      </c>
      <c r="E1677" s="21" t="s">
        <v>1026</v>
      </c>
    </row>
    <row r="1678" spans="1:5" x14ac:dyDescent="0.3">
      <c r="A1678" s="21" t="s">
        <v>1661</v>
      </c>
      <c r="B1678" s="21">
        <v>2</v>
      </c>
      <c r="C1678" s="39" t="str">
        <f>VLOOKUP(A1678,'COMP-VS-BOM'!$A$2:$C$1625,3,0)</f>
        <v>RES SMD 10K OHM 5% 1/10W 0402</v>
      </c>
      <c r="D1678" s="39" t="str">
        <f t="shared" si="26"/>
        <v>R508-2</v>
      </c>
      <c r="E1678" s="21" t="s">
        <v>1662</v>
      </c>
    </row>
    <row r="1679" spans="1:5" x14ac:dyDescent="0.3">
      <c r="A1679" s="21" t="s">
        <v>1663</v>
      </c>
      <c r="B1679" s="21">
        <v>1</v>
      </c>
      <c r="C1679" s="39" t="str">
        <f>VLOOKUP(A1679,'COMP-VS-BOM'!$A$2:$C$1625,3,0)</f>
        <v>RES SMD 10K OHM 5% 1/10W 0402</v>
      </c>
      <c r="D1679" s="39" t="str">
        <f t="shared" si="26"/>
        <v>R509-1</v>
      </c>
      <c r="E1679" s="21" t="s">
        <v>1662</v>
      </c>
    </row>
    <row r="1680" spans="1:5" x14ac:dyDescent="0.3">
      <c r="A1680" s="21" t="s">
        <v>1663</v>
      </c>
      <c r="B1680" s="21">
        <v>2</v>
      </c>
      <c r="C1680" s="39" t="str">
        <f>VLOOKUP(A1680,'COMP-VS-BOM'!$A$2:$C$1625,3,0)</f>
        <v>RES SMD 10K OHM 5% 1/10W 0402</v>
      </c>
      <c r="D1680" s="39" t="str">
        <f t="shared" si="26"/>
        <v>R509-2</v>
      </c>
      <c r="E1680" s="21" t="s">
        <v>320</v>
      </c>
    </row>
    <row r="1681" spans="1:5" x14ac:dyDescent="0.3">
      <c r="A1681" s="21" t="s">
        <v>1664</v>
      </c>
      <c r="B1681" s="21">
        <v>1</v>
      </c>
      <c r="C1681" s="39" t="str">
        <f>VLOOKUP(A1681,'COMP-VS-BOM'!$A$2:$C$1625,3,0)</f>
        <v>RES SMD 0.0OHM JUMPER 1/16W 0402</v>
      </c>
      <c r="D1681" s="39" t="str">
        <f t="shared" si="26"/>
        <v>R510-1</v>
      </c>
      <c r="E1681" s="21" t="s">
        <v>1665</v>
      </c>
    </row>
    <row r="1682" spans="1:5" x14ac:dyDescent="0.3">
      <c r="A1682" s="21" t="s">
        <v>1664</v>
      </c>
      <c r="B1682" s="21">
        <v>2</v>
      </c>
      <c r="C1682" s="39" t="str">
        <f>VLOOKUP(A1682,'COMP-VS-BOM'!$A$2:$C$1625,3,0)</f>
        <v>RES SMD 0.0OHM JUMPER 1/16W 0402</v>
      </c>
      <c r="D1682" s="39" t="str">
        <f t="shared" si="26"/>
        <v>R510-2</v>
      </c>
      <c r="E1682" s="21" t="s">
        <v>3025</v>
      </c>
    </row>
    <row r="1683" spans="1:5" x14ac:dyDescent="0.3">
      <c r="A1683" s="21" t="s">
        <v>1666</v>
      </c>
      <c r="B1683" s="21">
        <v>1</v>
      </c>
      <c r="C1683" s="39" t="str">
        <f>VLOOKUP(A1683,'COMP-VS-BOM'!$A$2:$C$1625,3,0)</f>
        <v>RES SMD 0.0OHM JUMPER 1/16W 0402</v>
      </c>
      <c r="D1683" s="39" t="str">
        <f t="shared" si="26"/>
        <v>R511-1</v>
      </c>
      <c r="E1683" s="21" t="s">
        <v>1667</v>
      </c>
    </row>
    <row r="1684" spans="1:5" x14ac:dyDescent="0.3">
      <c r="A1684" s="21" t="s">
        <v>1666</v>
      </c>
      <c r="B1684" s="21">
        <v>2</v>
      </c>
      <c r="C1684" s="39" t="str">
        <f>VLOOKUP(A1684,'COMP-VS-BOM'!$A$2:$C$1625,3,0)</f>
        <v>RES SMD 0.0OHM JUMPER 1/16W 0402</v>
      </c>
      <c r="D1684" s="39" t="str">
        <f t="shared" si="26"/>
        <v>R511-2</v>
      </c>
      <c r="E1684" s="21" t="s">
        <v>3026</v>
      </c>
    </row>
    <row r="1685" spans="1:5" x14ac:dyDescent="0.3">
      <c r="A1685" s="21" t="s">
        <v>1669</v>
      </c>
      <c r="B1685" s="21">
        <v>1</v>
      </c>
      <c r="C1685" s="39" t="str">
        <f>VLOOKUP(A1685,'COMP-VS-BOM'!$A$2:$C$1625,3,0)</f>
        <v>RES SMD 0.0OHM JUMPER 1/16W 0402</v>
      </c>
      <c r="D1685" s="39" t="str">
        <f t="shared" si="26"/>
        <v>R512-1</v>
      </c>
      <c r="E1685" s="21" t="s">
        <v>1670</v>
      </c>
    </row>
    <row r="1686" spans="1:5" x14ac:dyDescent="0.3">
      <c r="A1686" s="21" t="s">
        <v>1669</v>
      </c>
      <c r="B1686" s="21">
        <v>2</v>
      </c>
      <c r="C1686" s="39" t="str">
        <f>VLOOKUP(A1686,'COMP-VS-BOM'!$A$2:$C$1625,3,0)</f>
        <v>RES SMD 0.0OHM JUMPER 1/16W 0402</v>
      </c>
      <c r="D1686" s="39" t="str">
        <f t="shared" si="26"/>
        <v>R512-2</v>
      </c>
      <c r="E1686" s="21" t="s">
        <v>1668</v>
      </c>
    </row>
    <row r="1687" spans="1:5" x14ac:dyDescent="0.3">
      <c r="A1687" s="21" t="s">
        <v>1672</v>
      </c>
      <c r="B1687" s="21">
        <v>1</v>
      </c>
      <c r="C1687" s="39" t="str">
        <f>VLOOKUP(A1687,'COMP-VS-BOM'!$A$2:$C$1625,3,0)</f>
        <v>RES SMD 620 OHM 5% 0.4W 0805</v>
      </c>
      <c r="D1687" s="39" t="str">
        <f t="shared" si="26"/>
        <v>R513-1</v>
      </c>
      <c r="E1687" s="21" t="s">
        <v>330</v>
      </c>
    </row>
    <row r="1688" spans="1:5" x14ac:dyDescent="0.3">
      <c r="A1688" s="21" t="s">
        <v>1672</v>
      </c>
      <c r="B1688" s="21">
        <v>2</v>
      </c>
      <c r="C1688" s="39" t="str">
        <f>VLOOKUP(A1688,'COMP-VS-BOM'!$A$2:$C$1625,3,0)</f>
        <v>RES SMD 620 OHM 5% 0.4W 0805</v>
      </c>
      <c r="D1688" s="39" t="str">
        <f t="shared" si="26"/>
        <v>R513-2</v>
      </c>
      <c r="E1688" s="21" t="s">
        <v>1397</v>
      </c>
    </row>
    <row r="1689" spans="1:5" x14ac:dyDescent="0.3">
      <c r="A1689" s="21" t="s">
        <v>1673</v>
      </c>
      <c r="B1689" s="21">
        <v>1</v>
      </c>
      <c r="C1689" s="39" t="str">
        <f>VLOOKUP(A1689,'COMP-VS-BOM'!$A$2:$C$1625,3,0)</f>
        <v>RES SMD 1K OHM 1% 1/16W 0402</v>
      </c>
      <c r="D1689" s="39" t="str">
        <f t="shared" si="26"/>
        <v>R550-1</v>
      </c>
      <c r="E1689" s="21" t="s">
        <v>1674</v>
      </c>
    </row>
    <row r="1690" spans="1:5" x14ac:dyDescent="0.3">
      <c r="A1690" s="21" t="s">
        <v>1673</v>
      </c>
      <c r="B1690" s="21">
        <v>2</v>
      </c>
      <c r="C1690" s="39" t="str">
        <f>VLOOKUP(A1690,'COMP-VS-BOM'!$A$2:$C$1625,3,0)</f>
        <v>RES SMD 1K OHM 1% 1/16W 0402</v>
      </c>
      <c r="D1690" s="39" t="str">
        <f t="shared" si="26"/>
        <v>R550-2</v>
      </c>
      <c r="E1690" s="21" t="s">
        <v>1675</v>
      </c>
    </row>
    <row r="1691" spans="1:5" x14ac:dyDescent="0.3">
      <c r="A1691" s="21" t="s">
        <v>1676</v>
      </c>
      <c r="B1691" s="21">
        <v>1</v>
      </c>
      <c r="C1691" s="39" t="str">
        <f>VLOOKUP(A1691,'COMP-VS-BOM'!$A$2:$C$1625,3,0)</f>
        <v>RES SMD 1K OHM 1% 1/16W 0402</v>
      </c>
      <c r="D1691" s="39" t="str">
        <f t="shared" si="26"/>
        <v>R551-1</v>
      </c>
      <c r="E1691" s="21" t="s">
        <v>1677</v>
      </c>
    </row>
    <row r="1692" spans="1:5" x14ac:dyDescent="0.3">
      <c r="A1692" s="21" t="s">
        <v>1676</v>
      </c>
      <c r="B1692" s="21">
        <v>2</v>
      </c>
      <c r="C1692" s="39" t="str">
        <f>VLOOKUP(A1692,'COMP-VS-BOM'!$A$2:$C$1625,3,0)</f>
        <v>RES SMD 1K OHM 1% 1/16W 0402</v>
      </c>
      <c r="D1692" s="39" t="str">
        <f t="shared" si="26"/>
        <v>R551-2</v>
      </c>
      <c r="E1692" s="21" t="s">
        <v>1678</v>
      </c>
    </row>
    <row r="1693" spans="1:5" x14ac:dyDescent="0.3">
      <c r="A1693" s="21" t="s">
        <v>1679</v>
      </c>
      <c r="B1693" s="21">
        <v>1</v>
      </c>
      <c r="C1693" s="39" t="str">
        <f>VLOOKUP(A1693,'COMP-VS-BOM'!$A$2:$C$1625,3,0)</f>
        <v>RES SMD 1K OHM 1% 1/16W 0402</v>
      </c>
      <c r="D1693" s="39" t="str">
        <f t="shared" si="26"/>
        <v>R552-1</v>
      </c>
      <c r="E1693" s="21" t="s">
        <v>1680</v>
      </c>
    </row>
    <row r="1694" spans="1:5" x14ac:dyDescent="0.3">
      <c r="A1694" s="21" t="s">
        <v>1679</v>
      </c>
      <c r="B1694" s="21">
        <v>2</v>
      </c>
      <c r="C1694" s="39" t="str">
        <f>VLOOKUP(A1694,'COMP-VS-BOM'!$A$2:$C$1625,3,0)</f>
        <v>RES SMD 1K OHM 1% 1/16W 0402</v>
      </c>
      <c r="D1694" s="39" t="str">
        <f t="shared" si="26"/>
        <v>R552-2</v>
      </c>
      <c r="E1694" s="21" t="s">
        <v>1681</v>
      </c>
    </row>
    <row r="1695" spans="1:5" x14ac:dyDescent="0.3">
      <c r="A1695" s="21" t="s">
        <v>1682</v>
      </c>
      <c r="B1695" s="21">
        <v>1</v>
      </c>
      <c r="C1695" s="39" t="str">
        <f>VLOOKUP(A1695,'COMP-VS-BOM'!$A$2:$C$1625,3,0)</f>
        <v>RES SMD 1K OHM 1% 1/16W 0402</v>
      </c>
      <c r="D1695" s="39" t="str">
        <f t="shared" si="26"/>
        <v>R553-1</v>
      </c>
      <c r="E1695" s="21" t="s">
        <v>1683</v>
      </c>
    </row>
    <row r="1696" spans="1:5" x14ac:dyDescent="0.3">
      <c r="A1696" s="21" t="s">
        <v>1682</v>
      </c>
      <c r="B1696" s="21">
        <v>2</v>
      </c>
      <c r="C1696" s="39" t="str">
        <f>VLOOKUP(A1696,'COMP-VS-BOM'!$A$2:$C$1625,3,0)</f>
        <v>RES SMD 1K OHM 1% 1/16W 0402</v>
      </c>
      <c r="D1696" s="39" t="str">
        <f t="shared" si="26"/>
        <v>R553-2</v>
      </c>
      <c r="E1696" s="21" t="s">
        <v>1684</v>
      </c>
    </row>
    <row r="1697" spans="1:5" x14ac:dyDescent="0.3">
      <c r="A1697" s="21" t="s">
        <v>1685</v>
      </c>
      <c r="B1697" s="21">
        <v>1</v>
      </c>
      <c r="C1697" s="39" t="str">
        <f>VLOOKUP(A1697,'COMP-VS-BOM'!$A$2:$C$1625,3,0)</f>
        <v>RES SMD 1K OHM 1% 1/16W 0402</v>
      </c>
      <c r="D1697" s="39" t="str">
        <f t="shared" si="26"/>
        <v>R554-1</v>
      </c>
      <c r="E1697" s="21" t="s">
        <v>1686</v>
      </c>
    </row>
    <row r="1698" spans="1:5" x14ac:dyDescent="0.3">
      <c r="A1698" s="21" t="s">
        <v>1685</v>
      </c>
      <c r="B1698" s="21">
        <v>2</v>
      </c>
      <c r="C1698" s="39" t="str">
        <f>VLOOKUP(A1698,'COMP-VS-BOM'!$A$2:$C$1625,3,0)</f>
        <v>RES SMD 1K OHM 1% 1/16W 0402</v>
      </c>
      <c r="D1698" s="39" t="str">
        <f t="shared" si="26"/>
        <v>R554-2</v>
      </c>
      <c r="E1698" s="21" t="s">
        <v>1687</v>
      </c>
    </row>
    <row r="1699" spans="1:5" x14ac:dyDescent="0.3">
      <c r="A1699" s="21" t="s">
        <v>1688</v>
      </c>
      <c r="B1699" s="21">
        <v>1</v>
      </c>
      <c r="C1699" s="39" t="str">
        <f>VLOOKUP(A1699,'COMP-VS-BOM'!$A$2:$C$1625,3,0)</f>
        <v>RES SMD 10K OHM 5% 1/16W 0402</v>
      </c>
      <c r="D1699" s="39" t="str">
        <f t="shared" si="26"/>
        <v>R555-1</v>
      </c>
      <c r="E1699" s="21" t="s">
        <v>1689</v>
      </c>
    </row>
    <row r="1700" spans="1:5" x14ac:dyDescent="0.3">
      <c r="A1700" s="21" t="s">
        <v>1688</v>
      </c>
      <c r="B1700" s="21">
        <v>2</v>
      </c>
      <c r="C1700" s="39" t="str">
        <f>VLOOKUP(A1700,'COMP-VS-BOM'!$A$2:$C$1625,3,0)</f>
        <v>RES SMD 10K OHM 5% 1/16W 0402</v>
      </c>
      <c r="D1700" s="39" t="str">
        <f t="shared" si="26"/>
        <v>R555-2</v>
      </c>
      <c r="E1700" s="21" t="s">
        <v>1690</v>
      </c>
    </row>
    <row r="1701" spans="1:5" x14ac:dyDescent="0.3">
      <c r="A1701" s="21" t="s">
        <v>1691</v>
      </c>
      <c r="B1701" s="21">
        <v>1</v>
      </c>
      <c r="C1701" s="39" t="str">
        <f>VLOOKUP(A1701,'COMP-VS-BOM'!$A$2:$C$1625,3,0)</f>
        <v>RES SMD 1K OHM 1% 1/16W 0402</v>
      </c>
      <c r="D1701" s="39" t="str">
        <f t="shared" si="26"/>
        <v>R556-1</v>
      </c>
      <c r="E1701" s="21" t="s">
        <v>1692</v>
      </c>
    </row>
    <row r="1702" spans="1:5" x14ac:dyDescent="0.3">
      <c r="A1702" s="21" t="s">
        <v>1691</v>
      </c>
      <c r="B1702" s="21">
        <v>2</v>
      </c>
      <c r="C1702" s="39" t="str">
        <f>VLOOKUP(A1702,'COMP-VS-BOM'!$A$2:$C$1625,3,0)</f>
        <v>RES SMD 1K OHM 1% 1/16W 0402</v>
      </c>
      <c r="D1702" s="39" t="str">
        <f t="shared" si="26"/>
        <v>R556-2</v>
      </c>
      <c r="E1702" s="21" t="s">
        <v>1693</v>
      </c>
    </row>
    <row r="1703" spans="1:5" x14ac:dyDescent="0.3">
      <c r="A1703" s="21" t="s">
        <v>1694</v>
      </c>
      <c r="B1703" s="21">
        <v>1</v>
      </c>
      <c r="C1703" s="39" t="str">
        <f>VLOOKUP(A1703,'COMP-VS-BOM'!$A$2:$C$1625,3,0)</f>
        <v>RES SMD 1K OHM 1% 1/16W 0402</v>
      </c>
      <c r="D1703" s="39" t="str">
        <f t="shared" si="26"/>
        <v>R557-1</v>
      </c>
      <c r="E1703" s="21" t="s">
        <v>1695</v>
      </c>
    </row>
    <row r="1704" spans="1:5" x14ac:dyDescent="0.3">
      <c r="A1704" s="21" t="s">
        <v>1694</v>
      </c>
      <c r="B1704" s="21">
        <v>2</v>
      </c>
      <c r="C1704" s="39" t="str">
        <f>VLOOKUP(A1704,'COMP-VS-BOM'!$A$2:$C$1625,3,0)</f>
        <v>RES SMD 1K OHM 1% 1/16W 0402</v>
      </c>
      <c r="D1704" s="39" t="str">
        <f t="shared" si="26"/>
        <v>R557-2</v>
      </c>
      <c r="E1704" s="21" t="s">
        <v>1696</v>
      </c>
    </row>
    <row r="1705" spans="1:5" x14ac:dyDescent="0.3">
      <c r="A1705" s="21" t="s">
        <v>1697</v>
      </c>
      <c r="B1705" s="21">
        <v>1</v>
      </c>
      <c r="C1705" s="39" t="str">
        <f>VLOOKUP(A1705,'COMP-VS-BOM'!$A$2:$C$1625,3,0)</f>
        <v>RES SMD 1K OHM 1% 1/16W 0402</v>
      </c>
      <c r="D1705" s="39" t="str">
        <f t="shared" si="26"/>
        <v>R558-1</v>
      </c>
      <c r="E1705" s="21" t="s">
        <v>1698</v>
      </c>
    </row>
    <row r="1706" spans="1:5" x14ac:dyDescent="0.3">
      <c r="A1706" s="21" t="s">
        <v>1697</v>
      </c>
      <c r="B1706" s="21">
        <v>2</v>
      </c>
      <c r="C1706" s="39" t="str">
        <f>VLOOKUP(A1706,'COMP-VS-BOM'!$A$2:$C$1625,3,0)</f>
        <v>RES SMD 1K OHM 1% 1/16W 0402</v>
      </c>
      <c r="D1706" s="39" t="str">
        <f t="shared" si="26"/>
        <v>R558-2</v>
      </c>
      <c r="E1706" s="21" t="s">
        <v>1699</v>
      </c>
    </row>
    <row r="1707" spans="1:5" x14ac:dyDescent="0.3">
      <c r="A1707" s="21" t="s">
        <v>1700</v>
      </c>
      <c r="B1707" s="21">
        <v>1</v>
      </c>
      <c r="C1707" s="39" t="str">
        <f>VLOOKUP(A1707,'COMP-VS-BOM'!$A$2:$C$1625,3,0)</f>
        <v>RES SMD 1K OHM 1% 1/16W 0402</v>
      </c>
      <c r="D1707" s="39" t="str">
        <f t="shared" si="26"/>
        <v>R559-1</v>
      </c>
      <c r="E1707" s="21" t="s">
        <v>1701</v>
      </c>
    </row>
    <row r="1708" spans="1:5" x14ac:dyDescent="0.3">
      <c r="A1708" s="21" t="s">
        <v>1700</v>
      </c>
      <c r="B1708" s="21">
        <v>2</v>
      </c>
      <c r="C1708" s="39" t="str">
        <f>VLOOKUP(A1708,'COMP-VS-BOM'!$A$2:$C$1625,3,0)</f>
        <v>RES SMD 1K OHM 1% 1/16W 0402</v>
      </c>
      <c r="D1708" s="39" t="str">
        <f t="shared" si="26"/>
        <v>R559-2</v>
      </c>
      <c r="E1708" s="21" t="s">
        <v>1702</v>
      </c>
    </row>
    <row r="1709" spans="1:5" x14ac:dyDescent="0.3">
      <c r="A1709" s="21" t="s">
        <v>1703</v>
      </c>
      <c r="B1709" s="21">
        <v>1</v>
      </c>
      <c r="C1709" s="39" t="str">
        <f>VLOOKUP(A1709,'COMP-VS-BOM'!$A$2:$C$1625,3,0)</f>
        <v>RES SMD 1K OHM 1% 1/16W 0402</v>
      </c>
      <c r="D1709" s="39" t="str">
        <f t="shared" si="26"/>
        <v>R560-1</v>
      </c>
      <c r="E1709" s="21" t="s">
        <v>1704</v>
      </c>
    </row>
    <row r="1710" spans="1:5" x14ac:dyDescent="0.3">
      <c r="A1710" s="21" t="s">
        <v>1703</v>
      </c>
      <c r="B1710" s="21">
        <v>2</v>
      </c>
      <c r="C1710" s="39" t="str">
        <f>VLOOKUP(A1710,'COMP-VS-BOM'!$A$2:$C$1625,3,0)</f>
        <v>RES SMD 1K OHM 1% 1/16W 0402</v>
      </c>
      <c r="D1710" s="39" t="str">
        <f t="shared" si="26"/>
        <v>R560-2</v>
      </c>
      <c r="E1710" s="21" t="s">
        <v>1705</v>
      </c>
    </row>
    <row r="1711" spans="1:5" x14ac:dyDescent="0.3">
      <c r="A1711" s="21" t="s">
        <v>1706</v>
      </c>
      <c r="B1711" s="21">
        <v>1</v>
      </c>
      <c r="C1711" s="39" t="str">
        <f>VLOOKUP(A1711,'COMP-VS-BOM'!$A$2:$C$1625,3,0)</f>
        <v>RES SMD 10K OHM 5% 1/16W 0402</v>
      </c>
      <c r="D1711" s="39" t="str">
        <f t="shared" si="26"/>
        <v>R561-1</v>
      </c>
      <c r="E1711" s="21" t="s">
        <v>1707</v>
      </c>
    </row>
    <row r="1712" spans="1:5" x14ac:dyDescent="0.3">
      <c r="A1712" s="21" t="s">
        <v>1706</v>
      </c>
      <c r="B1712" s="21">
        <v>2</v>
      </c>
      <c r="C1712" s="39" t="str">
        <f>VLOOKUP(A1712,'COMP-VS-BOM'!$A$2:$C$1625,3,0)</f>
        <v>RES SMD 10K OHM 5% 1/16W 0402</v>
      </c>
      <c r="D1712" s="39" t="str">
        <f t="shared" si="26"/>
        <v>R561-2</v>
      </c>
      <c r="E1712" s="21" t="s">
        <v>1708</v>
      </c>
    </row>
    <row r="1713" spans="1:5" x14ac:dyDescent="0.3">
      <c r="A1713" s="21" t="s">
        <v>1709</v>
      </c>
      <c r="B1713" s="21">
        <v>1</v>
      </c>
      <c r="C1713" s="39" t="str">
        <f>VLOOKUP(A1713,'COMP-VS-BOM'!$A$2:$C$1625,3,0)</f>
        <v>RES SMD 1K OHM 1% 1/16W 0402</v>
      </c>
      <c r="D1713" s="39" t="str">
        <f t="shared" si="26"/>
        <v>R613-1</v>
      </c>
      <c r="E1713" s="21" t="s">
        <v>1710</v>
      </c>
    </row>
    <row r="1714" spans="1:5" x14ac:dyDescent="0.3">
      <c r="A1714" s="21" t="s">
        <v>1709</v>
      </c>
      <c r="B1714" s="21">
        <v>2</v>
      </c>
      <c r="C1714" s="39" t="str">
        <f>VLOOKUP(A1714,'COMP-VS-BOM'!$A$2:$C$1625,3,0)</f>
        <v>RES SMD 1K OHM 1% 1/16W 0402</v>
      </c>
      <c r="D1714" s="39" t="str">
        <f t="shared" si="26"/>
        <v>R613-2</v>
      </c>
      <c r="E1714" s="21" t="s">
        <v>946</v>
      </c>
    </row>
    <row r="1715" spans="1:5" x14ac:dyDescent="0.3">
      <c r="A1715" s="21" t="s">
        <v>1711</v>
      </c>
      <c r="B1715" s="21">
        <v>1</v>
      </c>
      <c r="C1715" s="39" t="str">
        <f>VLOOKUP(A1715,'COMP-VS-BOM'!$A$2:$C$1625,3,0)</f>
        <v>RES SMD 1K OHM 1% 1/16W 0402</v>
      </c>
      <c r="D1715" s="39" t="str">
        <f t="shared" si="26"/>
        <v>R614-1</v>
      </c>
      <c r="E1715" s="21" t="s">
        <v>1710</v>
      </c>
    </row>
    <row r="1716" spans="1:5" x14ac:dyDescent="0.3">
      <c r="A1716" s="21" t="s">
        <v>1711</v>
      </c>
      <c r="B1716" s="21">
        <v>2</v>
      </c>
      <c r="C1716" s="39" t="str">
        <f>VLOOKUP(A1716,'COMP-VS-BOM'!$A$2:$C$1625,3,0)</f>
        <v>RES SMD 1K OHM 1% 1/16W 0402</v>
      </c>
      <c r="D1716" s="39" t="str">
        <f t="shared" si="26"/>
        <v>R614-2</v>
      </c>
      <c r="E1716" s="21" t="s">
        <v>320</v>
      </c>
    </row>
    <row r="1717" spans="1:5" x14ac:dyDescent="0.3">
      <c r="A1717" s="21" t="s">
        <v>205</v>
      </c>
      <c r="B1717" s="21">
        <v>1</v>
      </c>
      <c r="C1717" s="39" t="str">
        <f>VLOOKUP(A1717,'COMP-VS-BOM'!$A$2:$C$1625,3,0)</f>
        <v>RES SMD 1K OHM 1% 1/16W 0402</v>
      </c>
      <c r="D1717" s="39" t="str">
        <f t="shared" si="26"/>
        <v>R615-1</v>
      </c>
      <c r="E1717" s="21" t="s">
        <v>1712</v>
      </c>
    </row>
    <row r="1718" spans="1:5" x14ac:dyDescent="0.3">
      <c r="A1718" s="21" t="s">
        <v>205</v>
      </c>
      <c r="B1718" s="21">
        <v>2</v>
      </c>
      <c r="C1718" s="39" t="str">
        <f>VLOOKUP(A1718,'COMP-VS-BOM'!$A$2:$C$1625,3,0)</f>
        <v>RES SMD 1K OHM 1% 1/16W 0402</v>
      </c>
      <c r="D1718" s="39" t="str">
        <f t="shared" si="26"/>
        <v>R615-2</v>
      </c>
      <c r="E1718" s="21" t="s">
        <v>1029</v>
      </c>
    </row>
    <row r="1719" spans="1:5" x14ac:dyDescent="0.3">
      <c r="A1719" s="21" t="s">
        <v>1713</v>
      </c>
      <c r="B1719" s="21">
        <v>1</v>
      </c>
      <c r="C1719" s="39" t="str">
        <f>VLOOKUP(A1719,'COMP-VS-BOM'!$A$2:$C$1625,3,0)</f>
        <v>RES SMD 1K OHM 1% 1/16W 0402</v>
      </c>
      <c r="D1719" s="39" t="str">
        <f t="shared" si="26"/>
        <v>R616-1</v>
      </c>
      <c r="E1719" s="21" t="s">
        <v>1712</v>
      </c>
    </row>
    <row r="1720" spans="1:5" x14ac:dyDescent="0.3">
      <c r="A1720" s="21" t="s">
        <v>1713</v>
      </c>
      <c r="B1720" s="21">
        <v>2</v>
      </c>
      <c r="C1720" s="39" t="str">
        <f>VLOOKUP(A1720,'COMP-VS-BOM'!$A$2:$C$1625,3,0)</f>
        <v>RES SMD 1K OHM 1% 1/16W 0402</v>
      </c>
      <c r="D1720" s="39" t="str">
        <f t="shared" si="26"/>
        <v>R616-2</v>
      </c>
      <c r="E1720" s="21" t="s">
        <v>320</v>
      </c>
    </row>
    <row r="1721" spans="1:5" x14ac:dyDescent="0.3">
      <c r="A1721" s="21" t="s">
        <v>1714</v>
      </c>
      <c r="B1721" s="21">
        <v>1</v>
      </c>
      <c r="C1721" s="39" t="str">
        <f>VLOOKUP(A1721,'COMP-VS-BOM'!$A$2:$C$1625,3,0)</f>
        <v>RES SMD 0.0OHM JUMPER 1/16W 0402</v>
      </c>
      <c r="D1721" s="39" t="str">
        <f t="shared" si="26"/>
        <v>R617-1</v>
      </c>
      <c r="E1721" s="21" t="s">
        <v>1715</v>
      </c>
    </row>
    <row r="1722" spans="1:5" x14ac:dyDescent="0.3">
      <c r="A1722" s="21" t="s">
        <v>1714</v>
      </c>
      <c r="B1722" s="21">
        <v>2</v>
      </c>
      <c r="C1722" s="39" t="str">
        <f>VLOOKUP(A1722,'COMP-VS-BOM'!$A$2:$C$1625,3,0)</f>
        <v>RES SMD 0.0OHM JUMPER 1/16W 0402</v>
      </c>
      <c r="D1722" s="39" t="str">
        <f t="shared" si="26"/>
        <v>R617-2</v>
      </c>
      <c r="E1722" s="21" t="s">
        <v>1716</v>
      </c>
    </row>
    <row r="1723" spans="1:5" x14ac:dyDescent="0.3">
      <c r="A1723" s="21" t="s">
        <v>1717</v>
      </c>
      <c r="B1723" s="21">
        <v>1</v>
      </c>
      <c r="C1723" s="39" t="str">
        <f>VLOOKUP(A1723,'COMP-VS-BOM'!$A$2:$C$1625,3,0)</f>
        <v>RES SMD 0.0OHM JUMPER 1/16W 0402</v>
      </c>
      <c r="D1723" s="39" t="str">
        <f t="shared" si="26"/>
        <v>R618-1</v>
      </c>
      <c r="E1723" s="21" t="s">
        <v>1718</v>
      </c>
    </row>
    <row r="1724" spans="1:5" x14ac:dyDescent="0.3">
      <c r="A1724" s="21" t="s">
        <v>1717</v>
      </c>
      <c r="B1724" s="21">
        <v>2</v>
      </c>
      <c r="C1724" s="39" t="str">
        <f>VLOOKUP(A1724,'COMP-VS-BOM'!$A$2:$C$1625,3,0)</f>
        <v>RES SMD 0.0OHM JUMPER 1/16W 0402</v>
      </c>
      <c r="D1724" s="39" t="str">
        <f t="shared" si="26"/>
        <v>R618-2</v>
      </c>
      <c r="E1724" s="21" t="s">
        <v>1719</v>
      </c>
    </row>
    <row r="1725" spans="1:5" x14ac:dyDescent="0.3">
      <c r="A1725" s="21" t="s">
        <v>1720</v>
      </c>
      <c r="B1725" s="21">
        <v>1</v>
      </c>
      <c r="C1725" s="39" t="str">
        <f>VLOOKUP(A1725,'COMP-VS-BOM'!$A$2:$C$1625,3,0)</f>
        <v>RES SMD 0.0OHM JUMPER 1/16W 0402</v>
      </c>
      <c r="D1725" s="39" t="str">
        <f t="shared" si="26"/>
        <v>R619-1</v>
      </c>
      <c r="E1725" s="21" t="s">
        <v>1721</v>
      </c>
    </row>
    <row r="1726" spans="1:5" x14ac:dyDescent="0.3">
      <c r="A1726" s="21" t="s">
        <v>1720</v>
      </c>
      <c r="B1726" s="21">
        <v>2</v>
      </c>
      <c r="C1726" s="39" t="str">
        <f>VLOOKUP(A1726,'COMP-VS-BOM'!$A$2:$C$1625,3,0)</f>
        <v>RES SMD 0.0OHM JUMPER 1/16W 0402</v>
      </c>
      <c r="D1726" s="39" t="str">
        <f t="shared" si="26"/>
        <v>R619-2</v>
      </c>
      <c r="E1726" s="21" t="s">
        <v>1722</v>
      </c>
    </row>
    <row r="1727" spans="1:5" x14ac:dyDescent="0.3">
      <c r="A1727" s="21" t="s">
        <v>1723</v>
      </c>
      <c r="B1727" s="21">
        <v>1</v>
      </c>
      <c r="C1727" s="39" t="str">
        <f>VLOOKUP(A1727,'COMP-VS-BOM'!$A$2:$C$1625,3,0)</f>
        <v>RES SMD 0.0OHM JUMPER 1/16W 0402</v>
      </c>
      <c r="D1727" s="39" t="str">
        <f t="shared" si="26"/>
        <v>R620-1</v>
      </c>
      <c r="E1727" s="21" t="s">
        <v>1724</v>
      </c>
    </row>
    <row r="1728" spans="1:5" x14ac:dyDescent="0.3">
      <c r="A1728" s="21" t="s">
        <v>1723</v>
      </c>
      <c r="B1728" s="21">
        <v>2</v>
      </c>
      <c r="C1728" s="39" t="str">
        <f>VLOOKUP(A1728,'COMP-VS-BOM'!$A$2:$C$1625,3,0)</f>
        <v>RES SMD 0.0OHM JUMPER 1/16W 0402</v>
      </c>
      <c r="D1728" s="39" t="str">
        <f t="shared" si="26"/>
        <v>R620-2</v>
      </c>
      <c r="E1728" s="21" t="s">
        <v>1725</v>
      </c>
    </row>
    <row r="1729" spans="1:5" x14ac:dyDescent="0.3">
      <c r="A1729" s="21" t="s">
        <v>1726</v>
      </c>
      <c r="B1729" s="21">
        <v>1</v>
      </c>
      <c r="C1729" s="39" t="str">
        <f>VLOOKUP(A1729,'COMP-VS-BOM'!$A$2:$C$1625,3,0)</f>
        <v>RES SMD 0.0OHM JUMPER 1/16W 0402</v>
      </c>
      <c r="D1729" s="39" t="str">
        <f t="shared" si="26"/>
        <v>R621-1</v>
      </c>
      <c r="E1729" s="21" t="s">
        <v>1727</v>
      </c>
    </row>
    <row r="1730" spans="1:5" x14ac:dyDescent="0.3">
      <c r="A1730" s="21" t="s">
        <v>1726</v>
      </c>
      <c r="B1730" s="21">
        <v>2</v>
      </c>
      <c r="C1730" s="39" t="str">
        <f>VLOOKUP(A1730,'COMP-VS-BOM'!$A$2:$C$1625,3,0)</f>
        <v>RES SMD 0.0OHM JUMPER 1/16W 0402</v>
      </c>
      <c r="D1730" s="39" t="str">
        <f t="shared" si="26"/>
        <v>R621-2</v>
      </c>
      <c r="E1730" s="21" t="s">
        <v>1728</v>
      </c>
    </row>
    <row r="1731" spans="1:5" x14ac:dyDescent="0.3">
      <c r="A1731" s="21" t="s">
        <v>1729</v>
      </c>
      <c r="B1731" s="21">
        <v>1</v>
      </c>
      <c r="C1731" s="39" t="str">
        <f>VLOOKUP(A1731,'COMP-VS-BOM'!$A$2:$C$1625,3,0)</f>
        <v>RES SMD 0.0OHM JUMPER 1/16W 0402</v>
      </c>
      <c r="D1731" s="39" t="str">
        <f t="shared" si="26"/>
        <v>R622-1</v>
      </c>
      <c r="E1731" s="21" t="s">
        <v>1730</v>
      </c>
    </row>
    <row r="1732" spans="1:5" x14ac:dyDescent="0.3">
      <c r="A1732" s="21" t="s">
        <v>1729</v>
      </c>
      <c r="B1732" s="21">
        <v>2</v>
      </c>
      <c r="C1732" s="39" t="str">
        <f>VLOOKUP(A1732,'COMP-VS-BOM'!$A$2:$C$1625,3,0)</f>
        <v>RES SMD 0.0OHM JUMPER 1/16W 0402</v>
      </c>
      <c r="D1732" s="39" t="str">
        <f t="shared" ref="D1732:D1795" si="27">CONCATENATE(A1732,"-",B1732)</f>
        <v>R622-2</v>
      </c>
      <c r="E1732" s="21" t="s">
        <v>1731</v>
      </c>
    </row>
    <row r="1733" spans="1:5" x14ac:dyDescent="0.3">
      <c r="A1733" s="21" t="s">
        <v>1732</v>
      </c>
      <c r="B1733" s="21">
        <v>1</v>
      </c>
      <c r="C1733" s="39" t="str">
        <f>VLOOKUP(A1733,'COMP-VS-BOM'!$A$2:$C$1625,3,0)</f>
        <v>RES SMD 1K OHM 1% 1/16W 0402</v>
      </c>
      <c r="D1733" s="39" t="str">
        <f t="shared" si="27"/>
        <v>R623-1</v>
      </c>
      <c r="E1733" s="21" t="s">
        <v>1733</v>
      </c>
    </row>
    <row r="1734" spans="1:5" x14ac:dyDescent="0.3">
      <c r="A1734" s="21" t="s">
        <v>1732</v>
      </c>
      <c r="B1734" s="21">
        <v>2</v>
      </c>
      <c r="C1734" s="39" t="str">
        <f>VLOOKUP(A1734,'COMP-VS-BOM'!$A$2:$C$1625,3,0)</f>
        <v>RES SMD 1K OHM 1% 1/16W 0402</v>
      </c>
      <c r="D1734" s="39" t="str">
        <f t="shared" si="27"/>
        <v>R623-2</v>
      </c>
      <c r="E1734" s="21" t="s">
        <v>946</v>
      </c>
    </row>
    <row r="1735" spans="1:5" x14ac:dyDescent="0.3">
      <c r="A1735" s="21" t="s">
        <v>1734</v>
      </c>
      <c r="B1735" s="21">
        <v>1</v>
      </c>
      <c r="C1735" s="39" t="str">
        <f>VLOOKUP(A1735,'COMP-VS-BOM'!$A$2:$C$1625,3,0)</f>
        <v>RES SMD 1K OHM 1% 1/16W 0402</v>
      </c>
      <c r="D1735" s="39" t="str">
        <f t="shared" si="27"/>
        <v>R624-1</v>
      </c>
      <c r="E1735" s="21" t="s">
        <v>1733</v>
      </c>
    </row>
    <row r="1736" spans="1:5" x14ac:dyDescent="0.3">
      <c r="A1736" s="21" t="s">
        <v>1734</v>
      </c>
      <c r="B1736" s="21">
        <v>2</v>
      </c>
      <c r="C1736" s="39" t="str">
        <f>VLOOKUP(A1736,'COMP-VS-BOM'!$A$2:$C$1625,3,0)</f>
        <v>RES SMD 1K OHM 1% 1/16W 0402</v>
      </c>
      <c r="D1736" s="39" t="str">
        <f t="shared" si="27"/>
        <v>R624-2</v>
      </c>
      <c r="E1736" s="21" t="s">
        <v>320</v>
      </c>
    </row>
    <row r="1737" spans="1:5" x14ac:dyDescent="0.3">
      <c r="A1737" s="21" t="s">
        <v>1735</v>
      </c>
      <c r="B1737" s="21">
        <v>1</v>
      </c>
      <c r="C1737" s="39" t="str">
        <f>VLOOKUP(A1737,'COMP-VS-BOM'!$A$2:$C$1625,3,0)</f>
        <v>RES SMD 1K OHM 1% 1/16W 0402</v>
      </c>
      <c r="D1737" s="39" t="str">
        <f t="shared" si="27"/>
        <v>R625-1</v>
      </c>
      <c r="E1737" s="21" t="s">
        <v>1736</v>
      </c>
    </row>
    <row r="1738" spans="1:5" x14ac:dyDescent="0.3">
      <c r="A1738" s="21" t="s">
        <v>1735</v>
      </c>
      <c r="B1738" s="21">
        <v>2</v>
      </c>
      <c r="C1738" s="39" t="str">
        <f>VLOOKUP(A1738,'COMP-VS-BOM'!$A$2:$C$1625,3,0)</f>
        <v>RES SMD 1K OHM 1% 1/16W 0402</v>
      </c>
      <c r="D1738" s="39" t="str">
        <f t="shared" si="27"/>
        <v>R625-2</v>
      </c>
      <c r="E1738" s="21" t="s">
        <v>1029</v>
      </c>
    </row>
    <row r="1739" spans="1:5" x14ac:dyDescent="0.3">
      <c r="A1739" s="21" t="s">
        <v>1737</v>
      </c>
      <c r="B1739" s="21">
        <v>1</v>
      </c>
      <c r="C1739" s="39" t="str">
        <f>VLOOKUP(A1739,'COMP-VS-BOM'!$A$2:$C$1625,3,0)</f>
        <v>RES SMD 1K OHM 1% 1/16W 0402</v>
      </c>
      <c r="D1739" s="39" t="str">
        <f t="shared" si="27"/>
        <v>R626-1</v>
      </c>
      <c r="E1739" s="21" t="s">
        <v>1736</v>
      </c>
    </row>
    <row r="1740" spans="1:5" x14ac:dyDescent="0.3">
      <c r="A1740" s="21" t="s">
        <v>1737</v>
      </c>
      <c r="B1740" s="21">
        <v>2</v>
      </c>
      <c r="C1740" s="39" t="str">
        <f>VLOOKUP(A1740,'COMP-VS-BOM'!$A$2:$C$1625,3,0)</f>
        <v>RES SMD 1K OHM 1% 1/16W 0402</v>
      </c>
      <c r="D1740" s="39" t="str">
        <f t="shared" si="27"/>
        <v>R626-2</v>
      </c>
      <c r="E1740" s="21" t="s">
        <v>320</v>
      </c>
    </row>
    <row r="1741" spans="1:5" x14ac:dyDescent="0.3">
      <c r="A1741" s="21" t="s">
        <v>1738</v>
      </c>
      <c r="B1741" s="21">
        <v>1</v>
      </c>
      <c r="C1741" s="39" t="str">
        <f>VLOOKUP(A1741,'COMP-VS-BOM'!$A$2:$C$1625,3,0)</f>
        <v>RES SMD 0.0OHM JUMPER 1/16W 0402</v>
      </c>
      <c r="D1741" s="39" t="str">
        <f t="shared" si="27"/>
        <v>R627-1</v>
      </c>
      <c r="E1741" s="21" t="s">
        <v>1686</v>
      </c>
    </row>
    <row r="1742" spans="1:5" x14ac:dyDescent="0.3">
      <c r="A1742" s="21" t="s">
        <v>1738</v>
      </c>
      <c r="B1742" s="21">
        <v>2</v>
      </c>
      <c r="C1742" s="39" t="str">
        <f>VLOOKUP(A1742,'COMP-VS-BOM'!$A$2:$C$1625,3,0)</f>
        <v>RES SMD 0.0OHM JUMPER 1/16W 0402</v>
      </c>
      <c r="D1742" s="39" t="str">
        <f t="shared" si="27"/>
        <v>R627-2</v>
      </c>
      <c r="E1742" s="21" t="s">
        <v>1739</v>
      </c>
    </row>
    <row r="1743" spans="1:5" x14ac:dyDescent="0.3">
      <c r="A1743" s="21" t="s">
        <v>1740</v>
      </c>
      <c r="B1743" s="21">
        <v>1</v>
      </c>
      <c r="C1743" s="39" t="str">
        <f>VLOOKUP(A1743,'COMP-VS-BOM'!$A$2:$C$1625,3,0)</f>
        <v>RES SMD 0.0OHM JUMPER 1/16W 0402</v>
      </c>
      <c r="D1743" s="39" t="str">
        <f t="shared" si="27"/>
        <v>R628-1</v>
      </c>
      <c r="E1743" s="21" t="s">
        <v>1683</v>
      </c>
    </row>
    <row r="1744" spans="1:5" x14ac:dyDescent="0.3">
      <c r="A1744" s="21" t="s">
        <v>1740</v>
      </c>
      <c r="B1744" s="21">
        <v>2</v>
      </c>
      <c r="C1744" s="39" t="str">
        <f>VLOOKUP(A1744,'COMP-VS-BOM'!$A$2:$C$1625,3,0)</f>
        <v>RES SMD 0.0OHM JUMPER 1/16W 0402</v>
      </c>
      <c r="D1744" s="39" t="str">
        <f t="shared" si="27"/>
        <v>R628-2</v>
      </c>
      <c r="E1744" s="21" t="s">
        <v>1741</v>
      </c>
    </row>
    <row r="1745" spans="1:5" x14ac:dyDescent="0.3">
      <c r="A1745" s="21" t="s">
        <v>1742</v>
      </c>
      <c r="B1745" s="21">
        <v>1</v>
      </c>
      <c r="C1745" s="39" t="str">
        <f>VLOOKUP(A1745,'COMP-VS-BOM'!$A$2:$C$1625,3,0)</f>
        <v>RES SMD 0.0OHM JUMPER 1/16W 0402</v>
      </c>
      <c r="D1745" s="39" t="str">
        <f t="shared" si="27"/>
        <v>R629-1</v>
      </c>
      <c r="E1745" s="21" t="s">
        <v>1680</v>
      </c>
    </row>
    <row r="1746" spans="1:5" x14ac:dyDescent="0.3">
      <c r="A1746" s="21" t="s">
        <v>1742</v>
      </c>
      <c r="B1746" s="21">
        <v>2</v>
      </c>
      <c r="C1746" s="39" t="str">
        <f>VLOOKUP(A1746,'COMP-VS-BOM'!$A$2:$C$1625,3,0)</f>
        <v>RES SMD 0.0OHM JUMPER 1/16W 0402</v>
      </c>
      <c r="D1746" s="39" t="str">
        <f t="shared" si="27"/>
        <v>R629-2</v>
      </c>
      <c r="E1746" s="21" t="s">
        <v>1743</v>
      </c>
    </row>
    <row r="1747" spans="1:5" x14ac:dyDescent="0.3">
      <c r="A1747" s="21" t="s">
        <v>1744</v>
      </c>
      <c r="B1747" s="21">
        <v>1</v>
      </c>
      <c r="C1747" s="39" t="str">
        <f>VLOOKUP(A1747,'COMP-VS-BOM'!$A$2:$C$1625,3,0)</f>
        <v>RES SMD 0.0OHM JUMPER 1/16W 0402</v>
      </c>
      <c r="D1747" s="39" t="str">
        <f t="shared" si="27"/>
        <v>R630-1</v>
      </c>
      <c r="E1747" s="21" t="s">
        <v>1677</v>
      </c>
    </row>
    <row r="1748" spans="1:5" x14ac:dyDescent="0.3">
      <c r="A1748" s="21" t="s">
        <v>1744</v>
      </c>
      <c r="B1748" s="21">
        <v>2</v>
      </c>
      <c r="C1748" s="39" t="str">
        <f>VLOOKUP(A1748,'COMP-VS-BOM'!$A$2:$C$1625,3,0)</f>
        <v>RES SMD 0.0OHM JUMPER 1/16W 0402</v>
      </c>
      <c r="D1748" s="39" t="str">
        <f t="shared" si="27"/>
        <v>R630-2</v>
      </c>
      <c r="E1748" s="21" t="s">
        <v>1745</v>
      </c>
    </row>
    <row r="1749" spans="1:5" x14ac:dyDescent="0.3">
      <c r="A1749" s="21" t="s">
        <v>1746</v>
      </c>
      <c r="B1749" s="21">
        <v>1</v>
      </c>
      <c r="C1749" s="39" t="str">
        <f>VLOOKUP(A1749,'COMP-VS-BOM'!$A$2:$C$1625,3,0)</f>
        <v>RES SMD 0.0OHM JUMPER 1/16W 0402</v>
      </c>
      <c r="D1749" s="39" t="str">
        <f t="shared" si="27"/>
        <v>R631-1</v>
      </c>
      <c r="E1749" s="21" t="s">
        <v>1674</v>
      </c>
    </row>
    <row r="1750" spans="1:5" x14ac:dyDescent="0.3">
      <c r="A1750" s="21" t="s">
        <v>1746</v>
      </c>
      <c r="B1750" s="21">
        <v>2</v>
      </c>
      <c r="C1750" s="39" t="str">
        <f>VLOOKUP(A1750,'COMP-VS-BOM'!$A$2:$C$1625,3,0)</f>
        <v>RES SMD 0.0OHM JUMPER 1/16W 0402</v>
      </c>
      <c r="D1750" s="39" t="str">
        <f t="shared" si="27"/>
        <v>R631-2</v>
      </c>
      <c r="E1750" s="21" t="s">
        <v>1747</v>
      </c>
    </row>
    <row r="1751" spans="1:5" x14ac:dyDescent="0.3">
      <c r="A1751" s="21" t="s">
        <v>1748</v>
      </c>
      <c r="B1751" s="21">
        <v>1</v>
      </c>
      <c r="C1751" s="39" t="str">
        <f>VLOOKUP(A1751,'COMP-VS-BOM'!$A$2:$C$1625,3,0)</f>
        <v>RES SMD 0.0OHM JUMPER 1/16W 0402</v>
      </c>
      <c r="D1751" s="39" t="str">
        <f t="shared" si="27"/>
        <v>R632-1</v>
      </c>
      <c r="E1751" s="21" t="s">
        <v>1689</v>
      </c>
    </row>
    <row r="1752" spans="1:5" x14ac:dyDescent="0.3">
      <c r="A1752" s="21" t="s">
        <v>1748</v>
      </c>
      <c r="B1752" s="21">
        <v>2</v>
      </c>
      <c r="C1752" s="39" t="str">
        <f>VLOOKUP(A1752,'COMP-VS-BOM'!$A$2:$C$1625,3,0)</f>
        <v>RES SMD 0.0OHM JUMPER 1/16W 0402</v>
      </c>
      <c r="D1752" s="39" t="str">
        <f t="shared" si="27"/>
        <v>R632-2</v>
      </c>
      <c r="E1752" s="21" t="s">
        <v>1749</v>
      </c>
    </row>
    <row r="1753" spans="1:5" x14ac:dyDescent="0.3">
      <c r="A1753" s="21" t="s">
        <v>1750</v>
      </c>
      <c r="B1753" s="21">
        <v>1</v>
      </c>
      <c r="C1753" s="39" t="str">
        <f>VLOOKUP(A1753,'COMP-VS-BOM'!$A$2:$C$1625,3,0)</f>
        <v>RES SMD 1K OHM 1% 1/16W 0402</v>
      </c>
      <c r="D1753" s="39" t="str">
        <f t="shared" si="27"/>
        <v>R633-1</v>
      </c>
      <c r="E1753" s="21" t="s">
        <v>1751</v>
      </c>
    </row>
    <row r="1754" spans="1:5" x14ac:dyDescent="0.3">
      <c r="A1754" s="21" t="s">
        <v>1750</v>
      </c>
      <c r="B1754" s="21">
        <v>2</v>
      </c>
      <c r="C1754" s="39" t="str">
        <f>VLOOKUP(A1754,'COMP-VS-BOM'!$A$2:$C$1625,3,0)</f>
        <v>RES SMD 1K OHM 1% 1/16W 0402</v>
      </c>
      <c r="D1754" s="39" t="str">
        <f t="shared" si="27"/>
        <v>R633-2</v>
      </c>
      <c r="E1754" s="21" t="s">
        <v>946</v>
      </c>
    </row>
    <row r="1755" spans="1:5" x14ac:dyDescent="0.3">
      <c r="A1755" s="21" t="s">
        <v>1752</v>
      </c>
      <c r="B1755" s="21">
        <v>1</v>
      </c>
      <c r="C1755" s="39" t="str">
        <f>VLOOKUP(A1755,'COMP-VS-BOM'!$A$2:$C$1625,3,0)</f>
        <v>RES SMD 1K OHM 1% 1/16W 0402</v>
      </c>
      <c r="D1755" s="39" t="str">
        <f t="shared" si="27"/>
        <v>R634-1</v>
      </c>
      <c r="E1755" s="21" t="s">
        <v>1751</v>
      </c>
    </row>
    <row r="1756" spans="1:5" x14ac:dyDescent="0.3">
      <c r="A1756" s="21" t="s">
        <v>1752</v>
      </c>
      <c r="B1756" s="21">
        <v>2</v>
      </c>
      <c r="C1756" s="39" t="str">
        <f>VLOOKUP(A1756,'COMP-VS-BOM'!$A$2:$C$1625,3,0)</f>
        <v>RES SMD 1K OHM 1% 1/16W 0402</v>
      </c>
      <c r="D1756" s="39" t="str">
        <f t="shared" si="27"/>
        <v>R634-2</v>
      </c>
      <c r="E1756" s="21" t="s">
        <v>320</v>
      </c>
    </row>
    <row r="1757" spans="1:5" x14ac:dyDescent="0.3">
      <c r="A1757" s="21" t="s">
        <v>1753</v>
      </c>
      <c r="B1757" s="21">
        <v>1</v>
      </c>
      <c r="C1757" s="39" t="str">
        <f>VLOOKUP(A1757,'COMP-VS-BOM'!$A$2:$C$1625,3,0)</f>
        <v>RES SMD 1K OHM 1% 1/16W 0402</v>
      </c>
      <c r="D1757" s="39" t="str">
        <f t="shared" si="27"/>
        <v>R635-1</v>
      </c>
      <c r="E1757" s="21" t="s">
        <v>1754</v>
      </c>
    </row>
    <row r="1758" spans="1:5" x14ac:dyDescent="0.3">
      <c r="A1758" s="21" t="s">
        <v>1753</v>
      </c>
      <c r="B1758" s="21">
        <v>2</v>
      </c>
      <c r="C1758" s="39" t="str">
        <f>VLOOKUP(A1758,'COMP-VS-BOM'!$A$2:$C$1625,3,0)</f>
        <v>RES SMD 1K OHM 1% 1/16W 0402</v>
      </c>
      <c r="D1758" s="39" t="str">
        <f t="shared" si="27"/>
        <v>R635-2</v>
      </c>
      <c r="E1758" s="21" t="s">
        <v>1029</v>
      </c>
    </row>
    <row r="1759" spans="1:5" x14ac:dyDescent="0.3">
      <c r="A1759" s="21" t="s">
        <v>1755</v>
      </c>
      <c r="B1759" s="21">
        <v>1</v>
      </c>
      <c r="C1759" s="39" t="str">
        <f>VLOOKUP(A1759,'COMP-VS-BOM'!$A$2:$C$1625,3,0)</f>
        <v>RES SMD 1K OHM 1% 1/16W 0402</v>
      </c>
      <c r="D1759" s="39" t="str">
        <f t="shared" si="27"/>
        <v>R636-1</v>
      </c>
      <c r="E1759" s="21" t="s">
        <v>1754</v>
      </c>
    </row>
    <row r="1760" spans="1:5" x14ac:dyDescent="0.3">
      <c r="A1760" s="21" t="s">
        <v>1755</v>
      </c>
      <c r="B1760" s="21">
        <v>2</v>
      </c>
      <c r="C1760" s="39" t="str">
        <f>VLOOKUP(A1760,'COMP-VS-BOM'!$A$2:$C$1625,3,0)</f>
        <v>RES SMD 1K OHM 1% 1/16W 0402</v>
      </c>
      <c r="D1760" s="39" t="str">
        <f t="shared" si="27"/>
        <v>R636-2</v>
      </c>
      <c r="E1760" s="21" t="s">
        <v>320</v>
      </c>
    </row>
    <row r="1761" spans="1:5" x14ac:dyDescent="0.3">
      <c r="A1761" s="21" t="s">
        <v>1756</v>
      </c>
      <c r="B1761" s="21">
        <v>1</v>
      </c>
      <c r="C1761" s="39" t="str">
        <f>VLOOKUP(A1761,'COMP-VS-BOM'!$A$2:$C$1625,3,0)</f>
        <v>RES SMD 0.0OHM JUMPER 1/16W 0402</v>
      </c>
      <c r="D1761" s="39" t="str">
        <f t="shared" si="27"/>
        <v>R637-1</v>
      </c>
      <c r="E1761" s="21" t="s">
        <v>1704</v>
      </c>
    </row>
    <row r="1762" spans="1:5" x14ac:dyDescent="0.3">
      <c r="A1762" s="21" t="s">
        <v>1756</v>
      </c>
      <c r="B1762" s="21">
        <v>2</v>
      </c>
      <c r="C1762" s="39" t="str">
        <f>VLOOKUP(A1762,'COMP-VS-BOM'!$A$2:$C$1625,3,0)</f>
        <v>RES SMD 0.0OHM JUMPER 1/16W 0402</v>
      </c>
      <c r="D1762" s="39" t="str">
        <f t="shared" si="27"/>
        <v>R637-2</v>
      </c>
      <c r="E1762" s="21" t="s">
        <v>1757</v>
      </c>
    </row>
    <row r="1763" spans="1:5" x14ac:dyDescent="0.3">
      <c r="A1763" s="21" t="s">
        <v>1758</v>
      </c>
      <c r="B1763" s="21">
        <v>1</v>
      </c>
      <c r="C1763" s="39" t="str">
        <f>VLOOKUP(A1763,'COMP-VS-BOM'!$A$2:$C$1625,3,0)</f>
        <v>RES SMD 0.0OHM JUMPER 1/16W 0402</v>
      </c>
      <c r="D1763" s="39" t="str">
        <f t="shared" si="27"/>
        <v>R638-1</v>
      </c>
      <c r="E1763" s="21" t="s">
        <v>1701</v>
      </c>
    </row>
    <row r="1764" spans="1:5" x14ac:dyDescent="0.3">
      <c r="A1764" s="21" t="s">
        <v>1758</v>
      </c>
      <c r="B1764" s="21">
        <v>2</v>
      </c>
      <c r="C1764" s="39" t="str">
        <f>VLOOKUP(A1764,'COMP-VS-BOM'!$A$2:$C$1625,3,0)</f>
        <v>RES SMD 0.0OHM JUMPER 1/16W 0402</v>
      </c>
      <c r="D1764" s="39" t="str">
        <f t="shared" si="27"/>
        <v>R638-2</v>
      </c>
      <c r="E1764" s="21" t="s">
        <v>1759</v>
      </c>
    </row>
    <row r="1765" spans="1:5" x14ac:dyDescent="0.3">
      <c r="A1765" s="21" t="s">
        <v>1760</v>
      </c>
      <c r="B1765" s="21">
        <v>1</v>
      </c>
      <c r="C1765" s="39" t="str">
        <f>VLOOKUP(A1765,'COMP-VS-BOM'!$A$2:$C$1625,3,0)</f>
        <v>RES SMD 0.0OHM JUMPER 1/16W 0402</v>
      </c>
      <c r="D1765" s="39" t="str">
        <f t="shared" si="27"/>
        <v>R639-1</v>
      </c>
      <c r="E1765" s="21" t="s">
        <v>1698</v>
      </c>
    </row>
    <row r="1766" spans="1:5" x14ac:dyDescent="0.3">
      <c r="A1766" s="21" t="s">
        <v>1760</v>
      </c>
      <c r="B1766" s="21">
        <v>2</v>
      </c>
      <c r="C1766" s="39" t="str">
        <f>VLOOKUP(A1766,'COMP-VS-BOM'!$A$2:$C$1625,3,0)</f>
        <v>RES SMD 0.0OHM JUMPER 1/16W 0402</v>
      </c>
      <c r="D1766" s="39" t="str">
        <f t="shared" si="27"/>
        <v>R639-2</v>
      </c>
      <c r="E1766" s="21" t="s">
        <v>1761</v>
      </c>
    </row>
    <row r="1767" spans="1:5" x14ac:dyDescent="0.3">
      <c r="A1767" s="21" t="s">
        <v>1762</v>
      </c>
      <c r="B1767" s="21">
        <v>1</v>
      </c>
      <c r="C1767" s="39" t="str">
        <f>VLOOKUP(A1767,'COMP-VS-BOM'!$A$2:$C$1625,3,0)</f>
        <v>RES SMD 0.0OHM JUMPER 1/16W 0402</v>
      </c>
      <c r="D1767" s="39" t="str">
        <f t="shared" si="27"/>
        <v>R640-1</v>
      </c>
      <c r="E1767" s="21" t="s">
        <v>1695</v>
      </c>
    </row>
    <row r="1768" spans="1:5" x14ac:dyDescent="0.3">
      <c r="A1768" s="21" t="s">
        <v>1762</v>
      </c>
      <c r="B1768" s="21">
        <v>2</v>
      </c>
      <c r="C1768" s="39" t="str">
        <f>VLOOKUP(A1768,'COMP-VS-BOM'!$A$2:$C$1625,3,0)</f>
        <v>RES SMD 0.0OHM JUMPER 1/16W 0402</v>
      </c>
      <c r="D1768" s="39" t="str">
        <f t="shared" si="27"/>
        <v>R640-2</v>
      </c>
      <c r="E1768" s="21" t="s">
        <v>1763</v>
      </c>
    </row>
    <row r="1769" spans="1:5" x14ac:dyDescent="0.3">
      <c r="A1769" s="21" t="s">
        <v>1764</v>
      </c>
      <c r="B1769" s="21">
        <v>1</v>
      </c>
      <c r="C1769" s="39" t="str">
        <f>VLOOKUP(A1769,'COMP-VS-BOM'!$A$2:$C$1625,3,0)</f>
        <v>RES SMD 0.0OHM JUMPER 1/16W 0402</v>
      </c>
      <c r="D1769" s="39" t="str">
        <f t="shared" si="27"/>
        <v>R641-1</v>
      </c>
      <c r="E1769" s="21" t="s">
        <v>1692</v>
      </c>
    </row>
    <row r="1770" spans="1:5" x14ac:dyDescent="0.3">
      <c r="A1770" s="21" t="s">
        <v>1764</v>
      </c>
      <c r="B1770" s="21">
        <v>2</v>
      </c>
      <c r="C1770" s="39" t="str">
        <f>VLOOKUP(A1770,'COMP-VS-BOM'!$A$2:$C$1625,3,0)</f>
        <v>RES SMD 0.0OHM JUMPER 1/16W 0402</v>
      </c>
      <c r="D1770" s="39" t="str">
        <f t="shared" si="27"/>
        <v>R641-2</v>
      </c>
      <c r="E1770" s="21" t="s">
        <v>1765</v>
      </c>
    </row>
    <row r="1771" spans="1:5" x14ac:dyDescent="0.3">
      <c r="A1771" s="21" t="s">
        <v>1766</v>
      </c>
      <c r="B1771" s="21">
        <v>1</v>
      </c>
      <c r="C1771" s="39" t="str">
        <f>VLOOKUP(A1771,'COMP-VS-BOM'!$A$2:$C$1625,3,0)</f>
        <v>RES SMD 0.0OHM JUMPER 1/16W 0402</v>
      </c>
      <c r="D1771" s="39" t="str">
        <f t="shared" si="27"/>
        <v>R642-1</v>
      </c>
      <c r="E1771" s="21" t="s">
        <v>1707</v>
      </c>
    </row>
    <row r="1772" spans="1:5" x14ac:dyDescent="0.3">
      <c r="A1772" s="21" t="s">
        <v>1766</v>
      </c>
      <c r="B1772" s="21">
        <v>2</v>
      </c>
      <c r="C1772" s="39" t="str">
        <f>VLOOKUP(A1772,'COMP-VS-BOM'!$A$2:$C$1625,3,0)</f>
        <v>RES SMD 0.0OHM JUMPER 1/16W 0402</v>
      </c>
      <c r="D1772" s="39" t="str">
        <f t="shared" si="27"/>
        <v>R642-2</v>
      </c>
      <c r="E1772" s="21" t="s">
        <v>1767</v>
      </c>
    </row>
    <row r="1773" spans="1:5" x14ac:dyDescent="0.3">
      <c r="A1773" s="21" t="s">
        <v>1768</v>
      </c>
      <c r="B1773" s="21">
        <v>1</v>
      </c>
      <c r="C1773" s="39" t="str">
        <f>VLOOKUP(A1773,'COMP-VS-BOM'!$A$2:$C$1625,3,0)</f>
        <v>RES SMD 0.0OHM JUMPER 1/16W 0402</v>
      </c>
      <c r="D1773" s="39" t="str">
        <f t="shared" si="27"/>
        <v>R720-1</v>
      </c>
      <c r="E1773" s="21" t="s">
        <v>1724</v>
      </c>
    </row>
    <row r="1774" spans="1:5" x14ac:dyDescent="0.3">
      <c r="A1774" s="21" t="s">
        <v>1768</v>
      </c>
      <c r="B1774" s="21">
        <v>2</v>
      </c>
      <c r="C1774" s="39" t="str">
        <f>VLOOKUP(A1774,'COMP-VS-BOM'!$A$2:$C$1625,3,0)</f>
        <v>RES SMD 0.0OHM JUMPER 1/16W 0402</v>
      </c>
      <c r="D1774" s="39" t="str">
        <f t="shared" si="27"/>
        <v>R720-2</v>
      </c>
      <c r="E1774" s="21" t="s">
        <v>1769</v>
      </c>
    </row>
    <row r="1775" spans="1:5" x14ac:dyDescent="0.3">
      <c r="A1775" s="21" t="s">
        <v>1770</v>
      </c>
      <c r="B1775" s="21">
        <v>1</v>
      </c>
      <c r="C1775" s="39" t="str">
        <f>VLOOKUP(A1775,'COMP-VS-BOM'!$A$2:$C$1625,3,0)</f>
        <v>RES SMD 0.0OHM JUMPER 1/16W 0402</v>
      </c>
      <c r="D1775" s="39" t="str">
        <f t="shared" si="27"/>
        <v>R721-1</v>
      </c>
      <c r="E1775" s="21" t="s">
        <v>1727</v>
      </c>
    </row>
    <row r="1776" spans="1:5" x14ac:dyDescent="0.3">
      <c r="A1776" s="21" t="s">
        <v>1770</v>
      </c>
      <c r="B1776" s="21">
        <v>2</v>
      </c>
      <c r="C1776" s="39" t="str">
        <f>VLOOKUP(A1776,'COMP-VS-BOM'!$A$2:$C$1625,3,0)</f>
        <v>RES SMD 0.0OHM JUMPER 1/16W 0402</v>
      </c>
      <c r="D1776" s="39" t="str">
        <f t="shared" si="27"/>
        <v>R721-2</v>
      </c>
      <c r="E1776" s="21" t="s">
        <v>1771</v>
      </c>
    </row>
    <row r="1777" spans="1:5" x14ac:dyDescent="0.3">
      <c r="A1777" s="21" t="s">
        <v>1772</v>
      </c>
      <c r="B1777" s="21">
        <v>1</v>
      </c>
      <c r="C1777" s="39" t="str">
        <f>VLOOKUP(A1777,'COMP-VS-BOM'!$A$2:$C$1625,3,0)</f>
        <v>RES SMD 0.0OHM JUMPER 1/16W 0402</v>
      </c>
      <c r="D1777" s="39" t="str">
        <f t="shared" si="27"/>
        <v>R722-1</v>
      </c>
      <c r="E1777" s="21" t="s">
        <v>1730</v>
      </c>
    </row>
    <row r="1778" spans="1:5" x14ac:dyDescent="0.3">
      <c r="A1778" s="21" t="s">
        <v>1772</v>
      </c>
      <c r="B1778" s="21">
        <v>2</v>
      </c>
      <c r="C1778" s="39" t="str">
        <f>VLOOKUP(A1778,'COMP-VS-BOM'!$A$2:$C$1625,3,0)</f>
        <v>RES SMD 0.0OHM JUMPER 1/16W 0402</v>
      </c>
      <c r="D1778" s="39" t="str">
        <f t="shared" si="27"/>
        <v>R722-2</v>
      </c>
      <c r="E1778" s="21" t="s">
        <v>1773</v>
      </c>
    </row>
    <row r="1779" spans="1:5" x14ac:dyDescent="0.3">
      <c r="A1779" s="21" t="s">
        <v>1774</v>
      </c>
      <c r="B1779" s="21">
        <v>1</v>
      </c>
      <c r="C1779" s="39" t="str">
        <f>VLOOKUP(A1779,'COMP-VS-BOM'!$A$2:$C$1625,3,0)</f>
        <v>RES SMD 0.0OHM JUMPER 1/16W 0402</v>
      </c>
      <c r="D1779" s="39" t="str">
        <f t="shared" si="27"/>
        <v>R723-1</v>
      </c>
      <c r="E1779" s="21" t="s">
        <v>1775</v>
      </c>
    </row>
    <row r="1780" spans="1:5" x14ac:dyDescent="0.3">
      <c r="A1780" s="21" t="s">
        <v>1774</v>
      </c>
      <c r="B1780" s="21">
        <v>2</v>
      </c>
      <c r="C1780" s="39" t="str">
        <f>VLOOKUP(A1780,'COMP-VS-BOM'!$A$2:$C$1625,3,0)</f>
        <v>RES SMD 0.0OHM JUMPER 1/16W 0402</v>
      </c>
      <c r="D1780" s="39" t="str">
        <f t="shared" si="27"/>
        <v>R723-2</v>
      </c>
      <c r="E1780" s="21" t="s">
        <v>1776</v>
      </c>
    </row>
    <row r="1781" spans="1:5" x14ac:dyDescent="0.3">
      <c r="A1781" s="21" t="s">
        <v>1777</v>
      </c>
      <c r="B1781" s="21">
        <v>1</v>
      </c>
      <c r="C1781" s="39" t="str">
        <f>VLOOKUP(A1781,'COMP-VS-BOM'!$A$2:$C$1625,3,0)</f>
        <v>RES SMD 0.0OHM JUMPER 1/16W 0402</v>
      </c>
      <c r="D1781" s="39" t="str">
        <f t="shared" si="27"/>
        <v>R724-1</v>
      </c>
      <c r="E1781" s="21" t="s">
        <v>1715</v>
      </c>
    </row>
    <row r="1782" spans="1:5" x14ac:dyDescent="0.3">
      <c r="A1782" s="21" t="s">
        <v>1777</v>
      </c>
      <c r="B1782" s="21">
        <v>2</v>
      </c>
      <c r="C1782" s="39" t="str">
        <f>VLOOKUP(A1782,'COMP-VS-BOM'!$A$2:$C$1625,3,0)</f>
        <v>RES SMD 0.0OHM JUMPER 1/16W 0402</v>
      </c>
      <c r="D1782" s="39" t="str">
        <f t="shared" si="27"/>
        <v>R724-2</v>
      </c>
      <c r="E1782" s="21" t="s">
        <v>1778</v>
      </c>
    </row>
    <row r="1783" spans="1:5" x14ac:dyDescent="0.3">
      <c r="A1783" s="21" t="s">
        <v>1779</v>
      </c>
      <c r="B1783" s="21">
        <v>1</v>
      </c>
      <c r="C1783" s="39" t="str">
        <f>VLOOKUP(A1783,'COMP-VS-BOM'!$A$2:$C$1625,3,0)</f>
        <v>RES SMD 0.0OHM JUMPER 1/16W 0402</v>
      </c>
      <c r="D1783" s="39" t="str">
        <f t="shared" si="27"/>
        <v>R725-1</v>
      </c>
      <c r="E1783" s="21" t="s">
        <v>1718</v>
      </c>
    </row>
    <row r="1784" spans="1:5" x14ac:dyDescent="0.3">
      <c r="A1784" s="21" t="s">
        <v>1779</v>
      </c>
      <c r="B1784" s="21">
        <v>2</v>
      </c>
      <c r="C1784" s="39" t="str">
        <f>VLOOKUP(A1784,'COMP-VS-BOM'!$A$2:$C$1625,3,0)</f>
        <v>RES SMD 0.0OHM JUMPER 1/16W 0402</v>
      </c>
      <c r="D1784" s="39" t="str">
        <f t="shared" si="27"/>
        <v>R725-2</v>
      </c>
      <c r="E1784" s="21" t="s">
        <v>1780</v>
      </c>
    </row>
    <row r="1785" spans="1:5" x14ac:dyDescent="0.3">
      <c r="A1785" s="21" t="s">
        <v>1781</v>
      </c>
      <c r="B1785" s="21">
        <v>1</v>
      </c>
      <c r="C1785" s="39" t="str">
        <f>VLOOKUP(A1785,'COMP-VS-BOM'!$A$2:$C$1625,3,0)</f>
        <v>RES SMD 0.0OHM JUMPER 1/16W 0402</v>
      </c>
      <c r="D1785" s="39" t="str">
        <f t="shared" si="27"/>
        <v>R726-1</v>
      </c>
      <c r="E1785" s="21" t="s">
        <v>1721</v>
      </c>
    </row>
    <row r="1786" spans="1:5" x14ac:dyDescent="0.3">
      <c r="A1786" s="21" t="s">
        <v>1781</v>
      </c>
      <c r="B1786" s="21">
        <v>2</v>
      </c>
      <c r="C1786" s="39" t="str">
        <f>VLOOKUP(A1786,'COMP-VS-BOM'!$A$2:$C$1625,3,0)</f>
        <v>RES SMD 0.0OHM JUMPER 1/16W 0402</v>
      </c>
      <c r="D1786" s="39" t="str">
        <f t="shared" si="27"/>
        <v>R726-2</v>
      </c>
      <c r="E1786" s="21" t="s">
        <v>1782</v>
      </c>
    </row>
    <row r="1787" spans="1:5" x14ac:dyDescent="0.3">
      <c r="A1787" s="21" t="s">
        <v>1783</v>
      </c>
      <c r="B1787" s="21">
        <v>1</v>
      </c>
      <c r="C1787" s="39" t="str">
        <f>VLOOKUP(A1787,'COMP-VS-BOM'!$A$2:$C$1625,3,0)</f>
        <v>RES SMD 0.0OHM JUMPER 1/16W 0402</v>
      </c>
      <c r="D1787" s="39" t="str">
        <f t="shared" si="27"/>
        <v>R727-1</v>
      </c>
      <c r="E1787" s="21" t="s">
        <v>1784</v>
      </c>
    </row>
    <row r="1788" spans="1:5" x14ac:dyDescent="0.3">
      <c r="A1788" s="21" t="s">
        <v>1783</v>
      </c>
      <c r="B1788" s="21">
        <v>2</v>
      </c>
      <c r="C1788" s="39" t="str">
        <f>VLOOKUP(A1788,'COMP-VS-BOM'!$A$2:$C$1625,3,0)</f>
        <v>RES SMD 0.0OHM JUMPER 1/16W 0402</v>
      </c>
      <c r="D1788" s="39" t="str">
        <f t="shared" si="27"/>
        <v>R727-2</v>
      </c>
      <c r="E1788" s="21" t="s">
        <v>1785</v>
      </c>
    </row>
    <row r="1789" spans="1:5" x14ac:dyDescent="0.3">
      <c r="A1789" s="21" t="s">
        <v>206</v>
      </c>
      <c r="B1789" s="21">
        <v>1</v>
      </c>
      <c r="C1789" s="39" t="str">
        <f>VLOOKUP(A1789,'COMP-VS-BOM'!$A$2:$C$1625,3,0)</f>
        <v>RES SMD 127K OHM 1% 1/16W 0402</v>
      </c>
      <c r="D1789" s="39" t="str">
        <f t="shared" si="27"/>
        <v>R760-1</v>
      </c>
      <c r="E1789" s="21" t="s">
        <v>514</v>
      </c>
    </row>
    <row r="1790" spans="1:5" x14ac:dyDescent="0.3">
      <c r="A1790" s="21" t="s">
        <v>206</v>
      </c>
      <c r="B1790" s="21">
        <v>2</v>
      </c>
      <c r="C1790" s="39" t="str">
        <f>VLOOKUP(A1790,'COMP-VS-BOM'!$A$2:$C$1625,3,0)</f>
        <v>RES SMD 127K OHM 1% 1/16W 0402</v>
      </c>
      <c r="D1790" s="39" t="str">
        <f t="shared" si="27"/>
        <v>R760-2</v>
      </c>
      <c r="E1790" s="21" t="s">
        <v>320</v>
      </c>
    </row>
    <row r="1791" spans="1:5" x14ac:dyDescent="0.3">
      <c r="A1791" s="21" t="s">
        <v>208</v>
      </c>
      <c r="B1791" s="21">
        <v>1</v>
      </c>
      <c r="C1791" s="39" t="str">
        <f>VLOOKUP(A1791,'COMP-VS-BOM'!$A$2:$C$1625,3,0)</f>
        <v>RES SMD 402K OHM 1% 1/16W 0402</v>
      </c>
      <c r="D1791" s="39" t="str">
        <f t="shared" si="27"/>
        <v>R761-1</v>
      </c>
      <c r="E1791" s="21" t="s">
        <v>514</v>
      </c>
    </row>
    <row r="1792" spans="1:5" x14ac:dyDescent="0.3">
      <c r="A1792" s="21" t="s">
        <v>208</v>
      </c>
      <c r="B1792" s="21">
        <v>2</v>
      </c>
      <c r="C1792" s="39" t="str">
        <f>VLOOKUP(A1792,'COMP-VS-BOM'!$A$2:$C$1625,3,0)</f>
        <v>RES SMD 402K OHM 1% 1/16W 0402</v>
      </c>
      <c r="D1792" s="39" t="str">
        <f t="shared" si="27"/>
        <v>R761-2</v>
      </c>
      <c r="E1792" s="21" t="s">
        <v>510</v>
      </c>
    </row>
    <row r="1793" spans="1:5" x14ac:dyDescent="0.3">
      <c r="A1793" s="21" t="s">
        <v>177</v>
      </c>
      <c r="B1793" s="21">
        <v>1</v>
      </c>
      <c r="C1793" s="39" t="str">
        <f>VLOOKUP(A1793,'COMP-VS-BOM'!$A$2:$C$1625,3,0)</f>
        <v>RES 10K OHM 1/10W 5% 0402 SMD</v>
      </c>
      <c r="D1793" s="39" t="str">
        <f t="shared" si="27"/>
        <v>R783-1</v>
      </c>
      <c r="E1793" s="21" t="s">
        <v>354</v>
      </c>
    </row>
    <row r="1794" spans="1:5" x14ac:dyDescent="0.3">
      <c r="A1794" s="21" t="s">
        <v>177</v>
      </c>
      <c r="B1794" s="21">
        <v>2</v>
      </c>
      <c r="C1794" s="39" t="str">
        <f>VLOOKUP(A1794,'COMP-VS-BOM'!$A$2:$C$1625,3,0)</f>
        <v>RES 10K OHM 1/10W 5% 0402 SMD</v>
      </c>
      <c r="D1794" s="39" t="str">
        <f t="shared" si="27"/>
        <v>R783-2</v>
      </c>
      <c r="E1794" s="21" t="s">
        <v>1602</v>
      </c>
    </row>
    <row r="1795" spans="1:5" x14ac:dyDescent="0.3">
      <c r="A1795" s="21" t="s">
        <v>178</v>
      </c>
      <c r="B1795" s="21">
        <v>1</v>
      </c>
      <c r="C1795" s="39" t="str">
        <f>VLOOKUP(A1795,'COMP-VS-BOM'!$A$2:$C$1625,3,0)</f>
        <v>RES 10K OHM 1/10W 5% 0402 SMD</v>
      </c>
      <c r="D1795" s="39" t="str">
        <f t="shared" si="27"/>
        <v>R787-1</v>
      </c>
      <c r="E1795" s="21" t="s">
        <v>511</v>
      </c>
    </row>
    <row r="1796" spans="1:5" x14ac:dyDescent="0.3">
      <c r="A1796" s="21" t="s">
        <v>178</v>
      </c>
      <c r="B1796" s="21">
        <v>2</v>
      </c>
      <c r="C1796" s="39" t="str">
        <f>VLOOKUP(A1796,'COMP-VS-BOM'!$A$2:$C$1625,3,0)</f>
        <v>RES 10K OHM 1/10W 5% 0402 SMD</v>
      </c>
      <c r="D1796" s="39" t="str">
        <f t="shared" ref="D1796:D1859" si="28">CONCATENATE(A1796,"-",B1796)</f>
        <v>R787-2</v>
      </c>
      <c r="E1796" s="21" t="s">
        <v>355</v>
      </c>
    </row>
    <row r="1797" spans="1:5" x14ac:dyDescent="0.3">
      <c r="A1797" s="21" t="s">
        <v>129</v>
      </c>
      <c r="B1797" s="21">
        <v>1</v>
      </c>
      <c r="C1797" s="39" t="str">
        <f>VLOOKUP(A1797,'COMP-VS-BOM'!$A$2:$C$1625,3,0)</f>
        <v>RES 0.0 OHM 1/10W JUMP 0402 SMD</v>
      </c>
      <c r="D1797" s="39" t="str">
        <f t="shared" si="28"/>
        <v>R789-1</v>
      </c>
      <c r="E1797" s="21" t="s">
        <v>1786</v>
      </c>
    </row>
    <row r="1798" spans="1:5" x14ac:dyDescent="0.3">
      <c r="A1798" s="21" t="s">
        <v>129</v>
      </c>
      <c r="B1798" s="21">
        <v>2</v>
      </c>
      <c r="C1798" s="39" t="str">
        <f>VLOOKUP(A1798,'COMP-VS-BOM'!$A$2:$C$1625,3,0)</f>
        <v>RES 0.0 OHM 1/10W JUMP 0402 SMD</v>
      </c>
      <c r="D1798" s="39" t="str">
        <f t="shared" si="28"/>
        <v>R789-2</v>
      </c>
      <c r="E1798" s="21" t="s">
        <v>340</v>
      </c>
    </row>
    <row r="1799" spans="1:5" x14ac:dyDescent="0.3">
      <c r="A1799" s="21" t="s">
        <v>156</v>
      </c>
      <c r="B1799" s="21">
        <v>1</v>
      </c>
      <c r="C1799" s="39" t="str">
        <f>VLOOKUP(A1799,'COMP-VS-BOM'!$A$2:$C$1625,3,0)</f>
        <v>RES 100K OHM 1/10W 5% 0402 SMD</v>
      </c>
      <c r="D1799" s="39" t="str">
        <f t="shared" si="28"/>
        <v>R790-1</v>
      </c>
      <c r="E1799" s="21" t="s">
        <v>345</v>
      </c>
    </row>
    <row r="1800" spans="1:5" x14ac:dyDescent="0.3">
      <c r="A1800" s="21" t="s">
        <v>156</v>
      </c>
      <c r="B1800" s="21">
        <v>2</v>
      </c>
      <c r="C1800" s="39" t="str">
        <f>VLOOKUP(A1800,'COMP-VS-BOM'!$A$2:$C$1625,3,0)</f>
        <v>RES 100K OHM 1/10W 5% 0402 SMD</v>
      </c>
      <c r="D1800" s="39" t="str">
        <f t="shared" si="28"/>
        <v>R790-2</v>
      </c>
      <c r="E1800" s="21" t="s">
        <v>327</v>
      </c>
    </row>
    <row r="1801" spans="1:5" x14ac:dyDescent="0.3">
      <c r="A1801" s="21" t="s">
        <v>130</v>
      </c>
      <c r="B1801" s="21">
        <v>1</v>
      </c>
      <c r="C1801" s="39" t="str">
        <f>VLOOKUP(A1801,'COMP-VS-BOM'!$A$2:$C$1625,3,0)</f>
        <v>RES 0.0 OHM 1/10W JUMP 0402 SMD</v>
      </c>
      <c r="D1801" s="39" t="str">
        <f t="shared" si="28"/>
        <v>R791-1</v>
      </c>
      <c r="E1801" s="21" t="s">
        <v>1787</v>
      </c>
    </row>
    <row r="1802" spans="1:5" x14ac:dyDescent="0.3">
      <c r="A1802" s="21" t="s">
        <v>130</v>
      </c>
      <c r="B1802" s="21">
        <v>2</v>
      </c>
      <c r="C1802" s="39" t="str">
        <f>VLOOKUP(A1802,'COMP-VS-BOM'!$A$2:$C$1625,3,0)</f>
        <v>RES 0.0 OHM 1/10W JUMP 0402 SMD</v>
      </c>
      <c r="D1802" s="39" t="str">
        <f t="shared" si="28"/>
        <v>R791-2</v>
      </c>
      <c r="E1802" s="21" t="s">
        <v>355</v>
      </c>
    </row>
    <row r="1803" spans="1:5" x14ac:dyDescent="0.3">
      <c r="A1803" s="21" t="s">
        <v>131</v>
      </c>
      <c r="B1803" s="21">
        <v>1</v>
      </c>
      <c r="C1803" s="39" t="str">
        <f>VLOOKUP(A1803,'COMP-VS-BOM'!$A$2:$C$1625,3,0)</f>
        <v>RES 0.0 OHM 1/10W JUMP 0402 SMD</v>
      </c>
      <c r="D1803" s="39" t="str">
        <f t="shared" si="28"/>
        <v>R792-1</v>
      </c>
      <c r="E1803" s="21" t="s">
        <v>1788</v>
      </c>
    </row>
    <row r="1804" spans="1:5" x14ac:dyDescent="0.3">
      <c r="A1804" s="21" t="s">
        <v>131</v>
      </c>
      <c r="B1804" s="21">
        <v>2</v>
      </c>
      <c r="C1804" s="39" t="str">
        <f>VLOOKUP(A1804,'COMP-VS-BOM'!$A$2:$C$1625,3,0)</f>
        <v>RES 0.0 OHM 1/10W JUMP 0402 SMD</v>
      </c>
      <c r="D1804" s="39" t="str">
        <f t="shared" si="28"/>
        <v>R792-2</v>
      </c>
      <c r="E1804" s="21" t="s">
        <v>356</v>
      </c>
    </row>
    <row r="1805" spans="1:5" x14ac:dyDescent="0.3">
      <c r="A1805" s="21" t="s">
        <v>132</v>
      </c>
      <c r="B1805" s="21">
        <v>1</v>
      </c>
      <c r="C1805" s="39" t="str">
        <f>VLOOKUP(A1805,'COMP-VS-BOM'!$A$2:$C$1625,3,0)</f>
        <v>RES 0.0 OHM 1/10W JUMP 0402 SMD</v>
      </c>
      <c r="D1805" s="39" t="str">
        <f t="shared" si="28"/>
        <v>R793-1</v>
      </c>
      <c r="E1805" s="21" t="s">
        <v>1789</v>
      </c>
    </row>
    <row r="1806" spans="1:5" x14ac:dyDescent="0.3">
      <c r="A1806" s="21" t="s">
        <v>132</v>
      </c>
      <c r="B1806" s="21">
        <v>2</v>
      </c>
      <c r="C1806" s="39" t="str">
        <f>VLOOKUP(A1806,'COMP-VS-BOM'!$A$2:$C$1625,3,0)</f>
        <v>RES 0.0 OHM 1/10W JUMP 0402 SMD</v>
      </c>
      <c r="D1806" s="39" t="str">
        <f t="shared" si="28"/>
        <v>R793-2</v>
      </c>
      <c r="E1806" s="21" t="s">
        <v>357</v>
      </c>
    </row>
    <row r="1807" spans="1:5" x14ac:dyDescent="0.3">
      <c r="A1807" s="21" t="s">
        <v>133</v>
      </c>
      <c r="B1807" s="21">
        <v>1</v>
      </c>
      <c r="C1807" s="39" t="str">
        <f>VLOOKUP(A1807,'COMP-VS-BOM'!$A$2:$C$1625,3,0)</f>
        <v>RES 0.0 OHM 1/10W JUMP 0402 SMD</v>
      </c>
      <c r="D1807" s="39" t="str">
        <f t="shared" si="28"/>
        <v>R794-1</v>
      </c>
      <c r="E1807" s="21" t="s">
        <v>358</v>
      </c>
    </row>
    <row r="1808" spans="1:5" x14ac:dyDescent="0.3">
      <c r="A1808" s="21" t="s">
        <v>133</v>
      </c>
      <c r="B1808" s="21">
        <v>2</v>
      </c>
      <c r="C1808" s="39" t="str">
        <f>VLOOKUP(A1808,'COMP-VS-BOM'!$A$2:$C$1625,3,0)</f>
        <v>RES 0.0 OHM 1/10W JUMP 0402 SMD</v>
      </c>
      <c r="D1808" s="39" t="str">
        <f t="shared" si="28"/>
        <v>R794-2</v>
      </c>
      <c r="E1808" s="21" t="s">
        <v>1790</v>
      </c>
    </row>
    <row r="1809" spans="1:5" x14ac:dyDescent="0.3">
      <c r="A1809" s="21" t="s">
        <v>134</v>
      </c>
      <c r="B1809" s="21">
        <v>1</v>
      </c>
      <c r="C1809" s="39" t="str">
        <f>VLOOKUP(A1809,'COMP-VS-BOM'!$A$2:$C$1625,3,0)</f>
        <v>RES 0.0 OHM 1/10W JUMP 0402 SMD</v>
      </c>
      <c r="D1809" s="39" t="str">
        <f t="shared" si="28"/>
        <v>R795-1</v>
      </c>
      <c r="E1809" s="21" t="s">
        <v>359</v>
      </c>
    </row>
    <row r="1810" spans="1:5" x14ac:dyDescent="0.3">
      <c r="A1810" s="21" t="s">
        <v>134</v>
      </c>
      <c r="B1810" s="21">
        <v>2</v>
      </c>
      <c r="C1810" s="39" t="str">
        <f>VLOOKUP(A1810,'COMP-VS-BOM'!$A$2:$C$1625,3,0)</f>
        <v>RES 0.0 OHM 1/10W JUMP 0402 SMD</v>
      </c>
      <c r="D1810" s="39" t="str">
        <f t="shared" si="28"/>
        <v>R795-2</v>
      </c>
      <c r="E1810" s="21" t="s">
        <v>1791</v>
      </c>
    </row>
    <row r="1811" spans="1:5" x14ac:dyDescent="0.3">
      <c r="A1811" s="21" t="s">
        <v>179</v>
      </c>
      <c r="B1811" s="21">
        <v>1</v>
      </c>
      <c r="C1811" s="39" t="str">
        <f>VLOOKUP(A1811,'COMP-VS-BOM'!$A$2:$C$1625,3,0)</f>
        <v>RES 10K OHM 1/10W 5% 0402 SMD</v>
      </c>
      <c r="D1811" s="39" t="str">
        <f t="shared" si="28"/>
        <v>R796-1</v>
      </c>
      <c r="E1811" s="21" t="s">
        <v>511</v>
      </c>
    </row>
    <row r="1812" spans="1:5" x14ac:dyDescent="0.3">
      <c r="A1812" s="21" t="s">
        <v>179</v>
      </c>
      <c r="B1812" s="21">
        <v>2</v>
      </c>
      <c r="C1812" s="39" t="str">
        <f>VLOOKUP(A1812,'COMP-VS-BOM'!$A$2:$C$1625,3,0)</f>
        <v>RES 10K OHM 1/10W 5% 0402 SMD</v>
      </c>
      <c r="D1812" s="39" t="str">
        <f t="shared" si="28"/>
        <v>R796-2</v>
      </c>
      <c r="E1812" s="21" t="s">
        <v>357</v>
      </c>
    </row>
    <row r="1813" spans="1:5" x14ac:dyDescent="0.3">
      <c r="A1813" s="21" t="s">
        <v>180</v>
      </c>
      <c r="B1813" s="21">
        <v>1</v>
      </c>
      <c r="C1813" s="39" t="str">
        <f>VLOOKUP(A1813,'COMP-VS-BOM'!$A$2:$C$1625,3,0)</f>
        <v>RES 10K OHM 1/10W 5% 0402 SMD</v>
      </c>
      <c r="D1813" s="39" t="str">
        <f t="shared" si="28"/>
        <v>R797-1</v>
      </c>
      <c r="E1813" s="21" t="s">
        <v>511</v>
      </c>
    </row>
    <row r="1814" spans="1:5" x14ac:dyDescent="0.3">
      <c r="A1814" s="21" t="s">
        <v>180</v>
      </c>
      <c r="B1814" s="21">
        <v>2</v>
      </c>
      <c r="C1814" s="39" t="str">
        <f>VLOOKUP(A1814,'COMP-VS-BOM'!$A$2:$C$1625,3,0)</f>
        <v>RES 10K OHM 1/10W 5% 0402 SMD</v>
      </c>
      <c r="D1814" s="39" t="str">
        <f t="shared" si="28"/>
        <v>R797-2</v>
      </c>
      <c r="E1814" s="21" t="s">
        <v>356</v>
      </c>
    </row>
    <row r="1815" spans="1:5" x14ac:dyDescent="0.3">
      <c r="A1815" s="21" t="s">
        <v>181</v>
      </c>
      <c r="B1815" s="21">
        <v>1</v>
      </c>
      <c r="C1815" s="39" t="str">
        <f>VLOOKUP(A1815,'COMP-VS-BOM'!$A$2:$C$1625,3,0)</f>
        <v>RES 10K OHM 1/10W 5% 0402 SMD</v>
      </c>
      <c r="D1815" s="39" t="str">
        <f t="shared" si="28"/>
        <v>R798-1</v>
      </c>
      <c r="E1815" s="21" t="s">
        <v>327</v>
      </c>
    </row>
    <row r="1816" spans="1:5" x14ac:dyDescent="0.3">
      <c r="A1816" s="21" t="s">
        <v>181</v>
      </c>
      <c r="B1816" s="21">
        <v>2</v>
      </c>
      <c r="C1816" s="39" t="str">
        <f>VLOOKUP(A1816,'COMP-VS-BOM'!$A$2:$C$1625,3,0)</f>
        <v>RES 10K OHM 1/10W 5% 0402 SMD</v>
      </c>
      <c r="D1816" s="39" t="str">
        <f t="shared" si="28"/>
        <v>R798-2</v>
      </c>
      <c r="E1816" s="21" t="s">
        <v>349</v>
      </c>
    </row>
    <row r="1817" spans="1:5" x14ac:dyDescent="0.3">
      <c r="A1817" s="21" t="s">
        <v>182</v>
      </c>
      <c r="B1817" s="21">
        <v>1</v>
      </c>
      <c r="C1817" s="39" t="str">
        <f>VLOOKUP(A1817,'COMP-VS-BOM'!$A$2:$C$1625,3,0)</f>
        <v>RES 10K OHM 1/10W 5% 0402 SMD</v>
      </c>
      <c r="D1817" s="39" t="str">
        <f t="shared" si="28"/>
        <v>R799-1</v>
      </c>
      <c r="E1817" s="21" t="s">
        <v>327</v>
      </c>
    </row>
    <row r="1818" spans="1:5" x14ac:dyDescent="0.3">
      <c r="A1818" s="21" t="s">
        <v>182</v>
      </c>
      <c r="B1818" s="21">
        <v>2</v>
      </c>
      <c r="C1818" s="39" t="str">
        <f>VLOOKUP(A1818,'COMP-VS-BOM'!$A$2:$C$1625,3,0)</f>
        <v>RES 10K OHM 1/10W 5% 0402 SMD</v>
      </c>
      <c r="D1818" s="39" t="str">
        <f t="shared" si="28"/>
        <v>R799-2</v>
      </c>
      <c r="E1818" s="21" t="s">
        <v>347</v>
      </c>
    </row>
    <row r="1819" spans="1:5" x14ac:dyDescent="0.3">
      <c r="A1819" s="21" t="s">
        <v>157</v>
      </c>
      <c r="B1819" s="21">
        <v>1</v>
      </c>
      <c r="C1819" s="39" t="str">
        <f>VLOOKUP(A1819,'COMP-VS-BOM'!$A$2:$C$1625,3,0)</f>
        <v>RES 100K OHM 1/10W 5% 0402 SMD</v>
      </c>
      <c r="D1819" s="39" t="str">
        <f t="shared" si="28"/>
        <v>R800-1</v>
      </c>
      <c r="E1819" s="21" t="s">
        <v>351</v>
      </c>
    </row>
    <row r="1820" spans="1:5" x14ac:dyDescent="0.3">
      <c r="A1820" s="21" t="s">
        <v>157</v>
      </c>
      <c r="B1820" s="21">
        <v>2</v>
      </c>
      <c r="C1820" s="39" t="str">
        <f>VLOOKUP(A1820,'COMP-VS-BOM'!$A$2:$C$1625,3,0)</f>
        <v>RES 100K OHM 1/10W 5% 0402 SMD</v>
      </c>
      <c r="D1820" s="39" t="str">
        <f t="shared" si="28"/>
        <v>R800-2</v>
      </c>
      <c r="E1820" s="21" t="s">
        <v>327</v>
      </c>
    </row>
    <row r="1821" spans="1:5" x14ac:dyDescent="0.3">
      <c r="A1821" s="21" t="s">
        <v>158</v>
      </c>
      <c r="B1821" s="21">
        <v>1</v>
      </c>
      <c r="C1821" s="39" t="str">
        <f>VLOOKUP(A1821,'COMP-VS-BOM'!$A$2:$C$1625,3,0)</f>
        <v>RES 100K OHM 1/10W 5% 0402 SMD</v>
      </c>
      <c r="D1821" s="39" t="str">
        <f t="shared" si="28"/>
        <v>R801-1</v>
      </c>
      <c r="E1821" s="21" t="s">
        <v>353</v>
      </c>
    </row>
    <row r="1822" spans="1:5" x14ac:dyDescent="0.3">
      <c r="A1822" s="21" t="s">
        <v>158</v>
      </c>
      <c r="B1822" s="21">
        <v>2</v>
      </c>
      <c r="C1822" s="39" t="str">
        <f>VLOOKUP(A1822,'COMP-VS-BOM'!$A$2:$C$1625,3,0)</f>
        <v>RES 100K OHM 1/10W 5% 0402 SMD</v>
      </c>
      <c r="D1822" s="39" t="str">
        <f t="shared" si="28"/>
        <v>R801-2</v>
      </c>
      <c r="E1822" s="21" t="s">
        <v>327</v>
      </c>
    </row>
    <row r="1823" spans="1:5" x14ac:dyDescent="0.3">
      <c r="A1823" s="21" t="s">
        <v>159</v>
      </c>
      <c r="B1823" s="21">
        <v>1</v>
      </c>
      <c r="C1823" s="39" t="str">
        <f>VLOOKUP(A1823,'COMP-VS-BOM'!$A$2:$C$1625,3,0)</f>
        <v>RES 100K OHM 1/10W 5% 0402 SMD</v>
      </c>
      <c r="D1823" s="39" t="str">
        <f t="shared" si="28"/>
        <v>R802-1</v>
      </c>
      <c r="E1823" s="21" t="s">
        <v>1791</v>
      </c>
    </row>
    <row r="1824" spans="1:5" x14ac:dyDescent="0.3">
      <c r="A1824" s="21" t="s">
        <v>159</v>
      </c>
      <c r="B1824" s="21">
        <v>2</v>
      </c>
      <c r="C1824" s="39" t="str">
        <f>VLOOKUP(A1824,'COMP-VS-BOM'!$A$2:$C$1625,3,0)</f>
        <v>RES 100K OHM 1/10W 5% 0402 SMD</v>
      </c>
      <c r="D1824" s="39" t="str">
        <f t="shared" si="28"/>
        <v>R802-2</v>
      </c>
      <c r="E1824" s="21" t="s">
        <v>511</v>
      </c>
    </row>
    <row r="1825" spans="1:5" x14ac:dyDescent="0.3">
      <c r="A1825" s="21" t="s">
        <v>160</v>
      </c>
      <c r="B1825" s="21">
        <v>1</v>
      </c>
      <c r="C1825" s="39" t="str">
        <f>VLOOKUP(A1825,'COMP-VS-BOM'!$A$2:$C$1625,3,0)</f>
        <v>RES 100K OHM 1/10W 5% 0402 SMD</v>
      </c>
      <c r="D1825" s="39" t="str">
        <f t="shared" si="28"/>
        <v>R803-1</v>
      </c>
      <c r="E1825" s="21" t="s">
        <v>1790</v>
      </c>
    </row>
    <row r="1826" spans="1:5" x14ac:dyDescent="0.3">
      <c r="A1826" s="21" t="s">
        <v>160</v>
      </c>
      <c r="B1826" s="21">
        <v>2</v>
      </c>
      <c r="C1826" s="39" t="str">
        <f>VLOOKUP(A1826,'COMP-VS-BOM'!$A$2:$C$1625,3,0)</f>
        <v>RES 100K OHM 1/10W 5% 0402 SMD</v>
      </c>
      <c r="D1826" s="39" t="str">
        <f t="shared" si="28"/>
        <v>R803-2</v>
      </c>
      <c r="E1826" s="21" t="s">
        <v>511</v>
      </c>
    </row>
    <row r="1827" spans="1:5" x14ac:dyDescent="0.3">
      <c r="A1827" s="21" t="s">
        <v>224</v>
      </c>
      <c r="B1827" s="21">
        <v>1</v>
      </c>
      <c r="C1827" s="39" t="str">
        <f>VLOOKUP(A1827,'COMP-VS-BOM'!$A$2:$C$1625,3,0)</f>
        <v>RES SMD 100K OHM 0.1% 1/16W 0402</v>
      </c>
      <c r="D1827" s="39" t="str">
        <f t="shared" si="28"/>
        <v>R824-1</v>
      </c>
      <c r="E1827" s="21" t="s">
        <v>1792</v>
      </c>
    </row>
    <row r="1828" spans="1:5" x14ac:dyDescent="0.3">
      <c r="A1828" s="21" t="s">
        <v>224</v>
      </c>
      <c r="B1828" s="21">
        <v>2</v>
      </c>
      <c r="C1828" s="39" t="str">
        <f>VLOOKUP(A1828,'COMP-VS-BOM'!$A$2:$C$1625,3,0)</f>
        <v>RES SMD 100K OHM 0.1% 1/16W 0402</v>
      </c>
      <c r="D1828" s="39" t="str">
        <f t="shared" si="28"/>
        <v>R824-2</v>
      </c>
      <c r="E1828" s="21" t="s">
        <v>517</v>
      </c>
    </row>
    <row r="1829" spans="1:5" x14ac:dyDescent="0.3">
      <c r="A1829" s="21" t="s">
        <v>135</v>
      </c>
      <c r="B1829" s="21">
        <v>1</v>
      </c>
      <c r="C1829" s="39" t="str">
        <f>VLOOKUP(A1829,'COMP-VS-BOM'!$A$2:$C$1625,3,0)</f>
        <v>RES 0.0 OHM 1/10W JUMP 0402 SMD</v>
      </c>
      <c r="D1829" s="39" t="str">
        <f t="shared" si="28"/>
        <v>R828-1</v>
      </c>
      <c r="E1829" s="21" t="s">
        <v>1793</v>
      </c>
    </row>
    <row r="1830" spans="1:5" x14ac:dyDescent="0.3">
      <c r="A1830" s="21" t="s">
        <v>135</v>
      </c>
      <c r="B1830" s="21">
        <v>2</v>
      </c>
      <c r="C1830" s="39" t="str">
        <f>VLOOKUP(A1830,'COMP-VS-BOM'!$A$2:$C$1625,3,0)</f>
        <v>RES 0.0 OHM 1/10W JUMP 0402 SMD</v>
      </c>
      <c r="D1830" s="39" t="str">
        <f t="shared" si="28"/>
        <v>R828-2</v>
      </c>
      <c r="E1830" s="21" t="s">
        <v>510</v>
      </c>
    </row>
    <row r="1831" spans="1:5" x14ac:dyDescent="0.3">
      <c r="A1831" s="21" t="s">
        <v>226</v>
      </c>
      <c r="B1831" s="21">
        <v>1</v>
      </c>
      <c r="C1831" s="39" t="str">
        <f>VLOOKUP(A1831,'COMP-VS-BOM'!$A$2:$C$1625,3,0)</f>
        <v>RES SMD 12K OHM 0.1% 1/16W 0402</v>
      </c>
      <c r="D1831" s="39" t="str">
        <f t="shared" si="28"/>
        <v>R830-1</v>
      </c>
      <c r="E1831" s="21" t="s">
        <v>320</v>
      </c>
    </row>
    <row r="1832" spans="1:5" x14ac:dyDescent="0.3">
      <c r="A1832" s="21" t="s">
        <v>226</v>
      </c>
      <c r="B1832" s="21">
        <v>2</v>
      </c>
      <c r="C1832" s="39" t="str">
        <f>VLOOKUP(A1832,'COMP-VS-BOM'!$A$2:$C$1625,3,0)</f>
        <v>RES SMD 12K OHM 0.1% 1/16W 0402</v>
      </c>
      <c r="D1832" s="39" t="str">
        <f t="shared" si="28"/>
        <v>R830-2</v>
      </c>
      <c r="E1832" s="21" t="s">
        <v>1792</v>
      </c>
    </row>
    <row r="1833" spans="1:5" x14ac:dyDescent="0.3">
      <c r="A1833" s="21" t="s">
        <v>222</v>
      </c>
      <c r="B1833" s="21">
        <v>1</v>
      </c>
      <c r="C1833" s="39" t="str">
        <f>VLOOKUP(A1833,'COMP-VS-BOM'!$A$2:$C$1625,3,0)</f>
        <v>RES SMD 41.2K OHM 1% 1/16W 0402</v>
      </c>
      <c r="D1833" s="39" t="str">
        <f t="shared" si="28"/>
        <v>R831-1</v>
      </c>
      <c r="E1833" s="21" t="s">
        <v>1794</v>
      </c>
    </row>
    <row r="1834" spans="1:5" x14ac:dyDescent="0.3">
      <c r="A1834" s="21" t="s">
        <v>222</v>
      </c>
      <c r="B1834" s="21">
        <v>2</v>
      </c>
      <c r="C1834" s="39" t="str">
        <f>VLOOKUP(A1834,'COMP-VS-BOM'!$A$2:$C$1625,3,0)</f>
        <v>RES SMD 41.2K OHM 1% 1/16W 0402</v>
      </c>
      <c r="D1834" s="39" t="str">
        <f t="shared" si="28"/>
        <v>R831-2</v>
      </c>
      <c r="E1834" s="21" t="s">
        <v>320</v>
      </c>
    </row>
    <row r="1835" spans="1:5" x14ac:dyDescent="0.3">
      <c r="A1835" s="21" t="s">
        <v>1795</v>
      </c>
      <c r="B1835" s="21">
        <v>1</v>
      </c>
      <c r="C1835" s="39" t="str">
        <f>VLOOKUP(A1835,'COMP-VS-BOM'!$A$2:$C$1625,3,0)</f>
        <v>RES SMD 10K OHM 5% 1/16W 0402</v>
      </c>
      <c r="D1835" s="39" t="str">
        <f t="shared" si="28"/>
        <v>R840-1</v>
      </c>
      <c r="E1835" s="21" t="s">
        <v>1796</v>
      </c>
    </row>
    <row r="1836" spans="1:5" x14ac:dyDescent="0.3">
      <c r="A1836" s="21" t="s">
        <v>1795</v>
      </c>
      <c r="B1836" s="21">
        <v>2</v>
      </c>
      <c r="C1836" s="39" t="str">
        <f>VLOOKUP(A1836,'COMP-VS-BOM'!$A$2:$C$1625,3,0)</f>
        <v>RES SMD 10K OHM 5% 1/16W 0402</v>
      </c>
      <c r="D1836" s="39" t="str">
        <f t="shared" si="28"/>
        <v>R840-2</v>
      </c>
      <c r="E1836" s="21" t="s">
        <v>1708</v>
      </c>
    </row>
    <row r="1837" spans="1:5" x14ac:dyDescent="0.3">
      <c r="A1837" s="21" t="s">
        <v>1797</v>
      </c>
      <c r="B1837" s="21">
        <v>1</v>
      </c>
      <c r="C1837" s="39" t="str">
        <f>VLOOKUP(A1837,'COMP-VS-BOM'!$A$2:$C$1625,3,0)</f>
        <v>RES SMD 3K OHM 5% 1/16W 0402</v>
      </c>
      <c r="D1837" s="39" t="str">
        <f t="shared" si="28"/>
        <v>R841-1</v>
      </c>
      <c r="E1837" s="21" t="s">
        <v>1708</v>
      </c>
    </row>
    <row r="1838" spans="1:5" x14ac:dyDescent="0.3">
      <c r="A1838" s="21" t="s">
        <v>1797</v>
      </c>
      <c r="B1838" s="21">
        <v>2</v>
      </c>
      <c r="C1838" s="39" t="str">
        <f>VLOOKUP(A1838,'COMP-VS-BOM'!$A$2:$C$1625,3,0)</f>
        <v>RES SMD 3K OHM 5% 1/16W 0402</v>
      </c>
      <c r="D1838" s="39" t="str">
        <f t="shared" si="28"/>
        <v>R841-2</v>
      </c>
      <c r="E1838" s="21" t="s">
        <v>320</v>
      </c>
    </row>
    <row r="1839" spans="1:5" x14ac:dyDescent="0.3">
      <c r="A1839" s="21" t="s">
        <v>210</v>
      </c>
      <c r="B1839" s="21">
        <v>1</v>
      </c>
      <c r="C1839" s="39" t="str">
        <f>VLOOKUP(A1839,'COMP-VS-BOM'!$A$2:$C$1625,3,0)</f>
        <v>RES SMD 0.0OHM JUMPER 1/16W 0402</v>
      </c>
      <c r="D1839" s="39" t="str">
        <f t="shared" si="28"/>
        <v>R850-1</v>
      </c>
      <c r="E1839" s="21" t="s">
        <v>1798</v>
      </c>
    </row>
    <row r="1840" spans="1:5" x14ac:dyDescent="0.3">
      <c r="A1840" s="21" t="s">
        <v>210</v>
      </c>
      <c r="B1840" s="21">
        <v>2</v>
      </c>
      <c r="C1840" s="39" t="str">
        <f>VLOOKUP(A1840,'COMP-VS-BOM'!$A$2:$C$1625,3,0)</f>
        <v>RES SMD 0.0OHM JUMPER 1/16W 0402</v>
      </c>
      <c r="D1840" s="39" t="str">
        <f t="shared" si="28"/>
        <v>R850-2</v>
      </c>
      <c r="E1840" s="21" t="s">
        <v>1799</v>
      </c>
    </row>
    <row r="1841" spans="1:5" x14ac:dyDescent="0.3">
      <c r="A1841" s="21" t="s">
        <v>211</v>
      </c>
      <c r="B1841" s="21">
        <v>1</v>
      </c>
      <c r="C1841" s="39" t="str">
        <f>VLOOKUP(A1841,'COMP-VS-BOM'!$A$2:$C$1625,3,0)</f>
        <v>RES SMD 0.0OHM JUMPER 1/16W 0402</v>
      </c>
      <c r="D1841" s="39" t="str">
        <f t="shared" si="28"/>
        <v>R851-1</v>
      </c>
      <c r="E1841" s="21" t="s">
        <v>320</v>
      </c>
    </row>
    <row r="1842" spans="1:5" x14ac:dyDescent="0.3">
      <c r="A1842" s="21" t="s">
        <v>211</v>
      </c>
      <c r="B1842" s="21">
        <v>2</v>
      </c>
      <c r="C1842" s="39" t="str">
        <f>VLOOKUP(A1842,'COMP-VS-BOM'!$A$2:$C$1625,3,0)</f>
        <v>RES SMD 0.0OHM JUMPER 1/16W 0402</v>
      </c>
      <c r="D1842" s="39" t="str">
        <f t="shared" si="28"/>
        <v>R851-2</v>
      </c>
      <c r="E1842" s="21" t="s">
        <v>1798</v>
      </c>
    </row>
    <row r="1843" spans="1:5" x14ac:dyDescent="0.3">
      <c r="A1843" s="21" t="s">
        <v>212</v>
      </c>
      <c r="B1843" s="21">
        <v>1</v>
      </c>
      <c r="C1843" s="39" t="str">
        <f>VLOOKUP(A1843,'COMP-VS-BOM'!$A$2:$C$1625,3,0)</f>
        <v>RES SMD 0.0OHM JUMPER 1/16W 0402</v>
      </c>
      <c r="D1843" s="39" t="str">
        <f t="shared" si="28"/>
        <v>R852-1</v>
      </c>
      <c r="E1843" s="21" t="s">
        <v>320</v>
      </c>
    </row>
    <row r="1844" spans="1:5" x14ac:dyDescent="0.3">
      <c r="A1844" s="21" t="s">
        <v>212</v>
      </c>
      <c r="B1844" s="21">
        <v>2</v>
      </c>
      <c r="C1844" s="39" t="str">
        <f>VLOOKUP(A1844,'COMP-VS-BOM'!$A$2:$C$1625,3,0)</f>
        <v>RES SMD 0.0OHM JUMPER 1/16W 0402</v>
      </c>
      <c r="D1844" s="39" t="str">
        <f t="shared" si="28"/>
        <v>R852-2</v>
      </c>
      <c r="E1844" s="21" t="s">
        <v>1799</v>
      </c>
    </row>
    <row r="1845" spans="1:5" x14ac:dyDescent="0.3">
      <c r="A1845" s="21" t="s">
        <v>213</v>
      </c>
      <c r="B1845" s="21">
        <v>1</v>
      </c>
      <c r="C1845" s="39" t="str">
        <f>VLOOKUP(A1845,'COMP-VS-BOM'!$A$2:$C$1625,3,0)</f>
        <v>RES SMD 0.0OHM JUMPER 1/16W 0402</v>
      </c>
      <c r="D1845" s="39" t="str">
        <f t="shared" si="28"/>
        <v>R853-1</v>
      </c>
      <c r="E1845" s="21" t="s">
        <v>1800</v>
      </c>
    </row>
    <row r="1846" spans="1:5" x14ac:dyDescent="0.3">
      <c r="A1846" s="21" t="s">
        <v>213</v>
      </c>
      <c r="B1846" s="21">
        <v>2</v>
      </c>
      <c r="C1846" s="39" t="str">
        <f>VLOOKUP(A1846,'COMP-VS-BOM'!$A$2:$C$1625,3,0)</f>
        <v>RES SMD 0.0OHM JUMPER 1/16W 0402</v>
      </c>
      <c r="D1846" s="39" t="str">
        <f t="shared" si="28"/>
        <v>R853-2</v>
      </c>
      <c r="E1846" s="21" t="s">
        <v>1148</v>
      </c>
    </row>
    <row r="1847" spans="1:5" x14ac:dyDescent="0.3">
      <c r="A1847" s="21" t="s">
        <v>214</v>
      </c>
      <c r="B1847" s="21">
        <v>1</v>
      </c>
      <c r="C1847" s="39" t="str">
        <f>VLOOKUP(A1847,'COMP-VS-BOM'!$A$2:$C$1625,3,0)</f>
        <v>RES SMD 0.0OHM JUMPER 1/16W 0402</v>
      </c>
      <c r="D1847" s="39" t="str">
        <f t="shared" si="28"/>
        <v>R854-1</v>
      </c>
      <c r="E1847" s="21" t="s">
        <v>320</v>
      </c>
    </row>
    <row r="1848" spans="1:5" x14ac:dyDescent="0.3">
      <c r="A1848" s="21" t="s">
        <v>214</v>
      </c>
      <c r="B1848" s="21">
        <v>2</v>
      </c>
      <c r="C1848" s="39" t="str">
        <f>VLOOKUP(A1848,'COMP-VS-BOM'!$A$2:$C$1625,3,0)</f>
        <v>RES SMD 0.0OHM JUMPER 1/16W 0402</v>
      </c>
      <c r="D1848" s="39" t="str">
        <f t="shared" si="28"/>
        <v>R854-2</v>
      </c>
      <c r="E1848" s="21" t="s">
        <v>1800</v>
      </c>
    </row>
    <row r="1849" spans="1:5" x14ac:dyDescent="0.3">
      <c r="A1849" s="21" t="s">
        <v>215</v>
      </c>
      <c r="B1849" s="21">
        <v>1</v>
      </c>
      <c r="C1849" s="39" t="str">
        <f>VLOOKUP(A1849,'COMP-VS-BOM'!$A$2:$C$1625,3,0)</f>
        <v>RES SMD 0.0OHM JUMPER 1/16W 0402</v>
      </c>
      <c r="D1849" s="39" t="str">
        <f t="shared" si="28"/>
        <v>R855-1</v>
      </c>
      <c r="E1849" s="21" t="s">
        <v>320</v>
      </c>
    </row>
    <row r="1850" spans="1:5" x14ac:dyDescent="0.3">
      <c r="A1850" s="21" t="s">
        <v>215</v>
      </c>
      <c r="B1850" s="21">
        <v>2</v>
      </c>
      <c r="C1850" s="39" t="str">
        <f>VLOOKUP(A1850,'COMP-VS-BOM'!$A$2:$C$1625,3,0)</f>
        <v>RES SMD 0.0OHM JUMPER 1/16W 0402</v>
      </c>
      <c r="D1850" s="39" t="str">
        <f t="shared" si="28"/>
        <v>R855-2</v>
      </c>
      <c r="E1850" s="21" t="s">
        <v>1148</v>
      </c>
    </row>
    <row r="1851" spans="1:5" x14ac:dyDescent="0.3">
      <c r="A1851" s="21" t="s">
        <v>216</v>
      </c>
      <c r="B1851" s="21">
        <v>1</v>
      </c>
      <c r="C1851" s="39" t="str">
        <f>VLOOKUP(A1851,'COMP-VS-BOM'!$A$2:$C$1625,3,0)</f>
        <v>RES SMD 0.0OHM JUMPER 1/16W 0402</v>
      </c>
      <c r="D1851" s="39" t="str">
        <f t="shared" si="28"/>
        <v>R856-1</v>
      </c>
      <c r="E1851" s="21" t="s">
        <v>1801</v>
      </c>
    </row>
    <row r="1852" spans="1:5" x14ac:dyDescent="0.3">
      <c r="A1852" s="21" t="s">
        <v>216</v>
      </c>
      <c r="B1852" s="21">
        <v>2</v>
      </c>
      <c r="C1852" s="39" t="str">
        <f>VLOOKUP(A1852,'COMP-VS-BOM'!$A$2:$C$1625,3,0)</f>
        <v>RES SMD 0.0OHM JUMPER 1/16W 0402</v>
      </c>
      <c r="D1852" s="39" t="str">
        <f t="shared" si="28"/>
        <v>R856-2</v>
      </c>
      <c r="E1852" s="21" t="s">
        <v>1802</v>
      </c>
    </row>
    <row r="1853" spans="1:5" x14ac:dyDescent="0.3">
      <c r="A1853" s="21" t="s">
        <v>217</v>
      </c>
      <c r="B1853" s="21">
        <v>1</v>
      </c>
      <c r="C1853" s="39" t="str">
        <f>VLOOKUP(A1853,'COMP-VS-BOM'!$A$2:$C$1625,3,0)</f>
        <v>RES SMD 0.0OHM JUMPER 1/16W 0402</v>
      </c>
      <c r="D1853" s="39" t="str">
        <f t="shared" si="28"/>
        <v>R857-1</v>
      </c>
      <c r="E1853" s="21" t="s">
        <v>320</v>
      </c>
    </row>
    <row r="1854" spans="1:5" x14ac:dyDescent="0.3">
      <c r="A1854" s="21" t="s">
        <v>217</v>
      </c>
      <c r="B1854" s="21">
        <v>2</v>
      </c>
      <c r="C1854" s="39" t="str">
        <f>VLOOKUP(A1854,'COMP-VS-BOM'!$A$2:$C$1625,3,0)</f>
        <v>RES SMD 0.0OHM JUMPER 1/16W 0402</v>
      </c>
      <c r="D1854" s="39" t="str">
        <f t="shared" si="28"/>
        <v>R857-2</v>
      </c>
      <c r="E1854" s="21" t="s">
        <v>1801</v>
      </c>
    </row>
    <row r="1855" spans="1:5" x14ac:dyDescent="0.3">
      <c r="A1855" s="21" t="s">
        <v>1803</v>
      </c>
      <c r="B1855" s="21">
        <v>1</v>
      </c>
      <c r="C1855" s="39" t="str">
        <f>VLOOKUP(A1855,'COMP-VS-BOM'!$A$2:$C$1625,3,0)</f>
        <v>RES SMD 0.0OHM JUMPER 1/16W 0402</v>
      </c>
      <c r="D1855" s="39" t="str">
        <f t="shared" si="28"/>
        <v>R858-1</v>
      </c>
      <c r="E1855" s="21" t="s">
        <v>320</v>
      </c>
    </row>
    <row r="1856" spans="1:5" x14ac:dyDescent="0.3">
      <c r="A1856" s="21" t="s">
        <v>1803</v>
      </c>
      <c r="B1856" s="21">
        <v>2</v>
      </c>
      <c r="C1856" s="39" t="str">
        <f>VLOOKUP(A1856,'COMP-VS-BOM'!$A$2:$C$1625,3,0)</f>
        <v>RES SMD 0.0OHM JUMPER 1/16W 0402</v>
      </c>
      <c r="D1856" s="39" t="str">
        <f t="shared" si="28"/>
        <v>R858-2</v>
      </c>
      <c r="E1856" s="21" t="s">
        <v>1802</v>
      </c>
    </row>
    <row r="1857" spans="1:5" x14ac:dyDescent="0.3">
      <c r="A1857" s="21" t="s">
        <v>1804</v>
      </c>
      <c r="B1857" s="21">
        <v>1</v>
      </c>
      <c r="C1857" s="39" t="str">
        <f>VLOOKUP(A1857,'COMP-VS-BOM'!$A$2:$C$1625,3,0)</f>
        <v>RES SMD 0.0OHM JUMPER 1/16W 0402</v>
      </c>
      <c r="D1857" s="39" t="str">
        <f t="shared" si="28"/>
        <v>R859-1</v>
      </c>
      <c r="E1857" s="21" t="s">
        <v>1805</v>
      </c>
    </row>
    <row r="1858" spans="1:5" x14ac:dyDescent="0.3">
      <c r="A1858" s="21" t="s">
        <v>1804</v>
      </c>
      <c r="B1858" s="21">
        <v>2</v>
      </c>
      <c r="C1858" s="39" t="str">
        <f>VLOOKUP(A1858,'COMP-VS-BOM'!$A$2:$C$1625,3,0)</f>
        <v>RES SMD 0.0OHM JUMPER 1/16W 0402</v>
      </c>
      <c r="D1858" s="39" t="str">
        <f t="shared" si="28"/>
        <v>R859-2</v>
      </c>
      <c r="E1858" s="21" t="s">
        <v>1145</v>
      </c>
    </row>
    <row r="1859" spans="1:5" x14ac:dyDescent="0.3">
      <c r="A1859" s="21" t="s">
        <v>1806</v>
      </c>
      <c r="B1859" s="21">
        <v>1</v>
      </c>
      <c r="C1859" s="39" t="str">
        <f>VLOOKUP(A1859,'COMP-VS-BOM'!$A$2:$C$1625,3,0)</f>
        <v>RES SMD 0.0OHM JUMPER 1/16W 0402</v>
      </c>
      <c r="D1859" s="39" t="str">
        <f t="shared" si="28"/>
        <v>R860-1</v>
      </c>
      <c r="E1859" s="21" t="s">
        <v>320</v>
      </c>
    </row>
    <row r="1860" spans="1:5" x14ac:dyDescent="0.3">
      <c r="A1860" s="21" t="s">
        <v>1806</v>
      </c>
      <c r="B1860" s="21">
        <v>2</v>
      </c>
      <c r="C1860" s="39" t="str">
        <f>VLOOKUP(A1860,'COMP-VS-BOM'!$A$2:$C$1625,3,0)</f>
        <v>RES SMD 0.0OHM JUMPER 1/16W 0402</v>
      </c>
      <c r="D1860" s="39" t="str">
        <f t="shared" ref="D1860:D1923" si="29">CONCATENATE(A1860,"-",B1860)</f>
        <v>R860-2</v>
      </c>
      <c r="E1860" s="21" t="s">
        <v>1805</v>
      </c>
    </row>
    <row r="1861" spans="1:5" x14ac:dyDescent="0.3">
      <c r="A1861" s="21" t="s">
        <v>1807</v>
      </c>
      <c r="B1861" s="21">
        <v>1</v>
      </c>
      <c r="C1861" s="39" t="str">
        <f>VLOOKUP(A1861,'COMP-VS-BOM'!$A$2:$C$1625,3,0)</f>
        <v>RES SMD 0.0OHM JUMPER 1/16W 0402</v>
      </c>
      <c r="D1861" s="39" t="str">
        <f t="shared" si="29"/>
        <v>R861-1</v>
      </c>
      <c r="E1861" s="21" t="s">
        <v>320</v>
      </c>
    </row>
    <row r="1862" spans="1:5" x14ac:dyDescent="0.3">
      <c r="A1862" s="21" t="s">
        <v>1807</v>
      </c>
      <c r="B1862" s="21">
        <v>2</v>
      </c>
      <c r="C1862" s="39" t="str">
        <f>VLOOKUP(A1862,'COMP-VS-BOM'!$A$2:$C$1625,3,0)</f>
        <v>RES SMD 0.0OHM JUMPER 1/16W 0402</v>
      </c>
      <c r="D1862" s="39" t="str">
        <f t="shared" si="29"/>
        <v>R861-2</v>
      </c>
      <c r="E1862" s="21" t="s">
        <v>1145</v>
      </c>
    </row>
    <row r="1863" spans="1:5" x14ac:dyDescent="0.3">
      <c r="A1863" s="21" t="s">
        <v>1808</v>
      </c>
      <c r="B1863" s="21">
        <v>1</v>
      </c>
      <c r="C1863" s="39" t="str">
        <f>VLOOKUP(A1863,'COMP-VS-BOM'!$A$2:$C$1625,3,0)</f>
        <v>RES SMD 0.0OHM JUMPER 1/16W 0402</v>
      </c>
      <c r="D1863" s="39" t="str">
        <f t="shared" si="29"/>
        <v>R862-1</v>
      </c>
      <c r="E1863" s="21" t="s">
        <v>1809</v>
      </c>
    </row>
    <row r="1864" spans="1:5" x14ac:dyDescent="0.3">
      <c r="A1864" s="21" t="s">
        <v>1808</v>
      </c>
      <c r="B1864" s="21">
        <v>2</v>
      </c>
      <c r="C1864" s="39" t="str">
        <f>VLOOKUP(A1864,'COMP-VS-BOM'!$A$2:$C$1625,3,0)</f>
        <v>RES SMD 0.0OHM JUMPER 1/16W 0402</v>
      </c>
      <c r="D1864" s="39" t="str">
        <f t="shared" si="29"/>
        <v>R862-2</v>
      </c>
      <c r="E1864" s="21" t="s">
        <v>1810</v>
      </c>
    </row>
    <row r="1865" spans="1:5" x14ac:dyDescent="0.3">
      <c r="A1865" s="21" t="s">
        <v>1811</v>
      </c>
      <c r="B1865" s="21">
        <v>1</v>
      </c>
      <c r="C1865" s="39" t="str">
        <f>VLOOKUP(A1865,'COMP-VS-BOM'!$A$2:$C$1625,3,0)</f>
        <v>RES SMD 0.0OHM JUMPER 1/16W 0402</v>
      </c>
      <c r="D1865" s="39" t="str">
        <f t="shared" si="29"/>
        <v>R863-1</v>
      </c>
      <c r="E1865" s="21" t="s">
        <v>320</v>
      </c>
    </row>
    <row r="1866" spans="1:5" x14ac:dyDescent="0.3">
      <c r="A1866" s="21" t="s">
        <v>1811</v>
      </c>
      <c r="B1866" s="21">
        <v>2</v>
      </c>
      <c r="C1866" s="39" t="str">
        <f>VLOOKUP(A1866,'COMP-VS-BOM'!$A$2:$C$1625,3,0)</f>
        <v>RES SMD 0.0OHM JUMPER 1/16W 0402</v>
      </c>
      <c r="D1866" s="39" t="str">
        <f t="shared" si="29"/>
        <v>R863-2</v>
      </c>
      <c r="E1866" s="21" t="s">
        <v>1809</v>
      </c>
    </row>
    <row r="1867" spans="1:5" x14ac:dyDescent="0.3">
      <c r="A1867" s="21" t="s">
        <v>1812</v>
      </c>
      <c r="B1867" s="21">
        <v>1</v>
      </c>
      <c r="C1867" s="39" t="str">
        <f>VLOOKUP(A1867,'COMP-VS-BOM'!$A$2:$C$1625,3,0)</f>
        <v>RES SMD 0.0OHM JUMPER 1/16W 0402</v>
      </c>
      <c r="D1867" s="39" t="str">
        <f t="shared" si="29"/>
        <v>R864-1</v>
      </c>
      <c r="E1867" s="21" t="s">
        <v>320</v>
      </c>
    </row>
    <row r="1868" spans="1:5" x14ac:dyDescent="0.3">
      <c r="A1868" s="21" t="s">
        <v>1812</v>
      </c>
      <c r="B1868" s="21">
        <v>2</v>
      </c>
      <c r="C1868" s="39" t="str">
        <f>VLOOKUP(A1868,'COMP-VS-BOM'!$A$2:$C$1625,3,0)</f>
        <v>RES SMD 0.0OHM JUMPER 1/16W 0402</v>
      </c>
      <c r="D1868" s="39" t="str">
        <f t="shared" si="29"/>
        <v>R864-2</v>
      </c>
      <c r="E1868" s="21" t="s">
        <v>1810</v>
      </c>
    </row>
    <row r="1869" spans="1:5" x14ac:dyDescent="0.3">
      <c r="A1869" s="21" t="s">
        <v>1813</v>
      </c>
      <c r="B1869" s="21">
        <v>1</v>
      </c>
      <c r="C1869" s="39" t="str">
        <f>VLOOKUP(A1869,'COMP-VS-BOM'!$A$2:$C$1625,3,0)</f>
        <v>RES SMD 0.0OHM JUMPER 1/16W 0402</v>
      </c>
      <c r="D1869" s="39" t="str">
        <f t="shared" si="29"/>
        <v>R865-1</v>
      </c>
      <c r="E1869" s="21" t="s">
        <v>1814</v>
      </c>
    </row>
    <row r="1870" spans="1:5" x14ac:dyDescent="0.3">
      <c r="A1870" s="21" t="s">
        <v>1813</v>
      </c>
      <c r="B1870" s="21">
        <v>2</v>
      </c>
      <c r="C1870" s="39" t="str">
        <f>VLOOKUP(A1870,'COMP-VS-BOM'!$A$2:$C$1625,3,0)</f>
        <v>RES SMD 0.0OHM JUMPER 1/16W 0402</v>
      </c>
      <c r="D1870" s="39" t="str">
        <f t="shared" si="29"/>
        <v>R865-2</v>
      </c>
      <c r="E1870" s="21" t="s">
        <v>1204</v>
      </c>
    </row>
    <row r="1871" spans="1:5" x14ac:dyDescent="0.3">
      <c r="A1871" s="21" t="s">
        <v>1815</v>
      </c>
      <c r="B1871" s="21">
        <v>1</v>
      </c>
      <c r="C1871" s="39" t="str">
        <f>VLOOKUP(A1871,'COMP-VS-BOM'!$A$2:$C$1625,3,0)</f>
        <v>RES SMD 0.0OHM JUMPER 1/16W 0402</v>
      </c>
      <c r="D1871" s="39" t="str">
        <f t="shared" si="29"/>
        <v>R866-1</v>
      </c>
      <c r="E1871" s="21" t="s">
        <v>320</v>
      </c>
    </row>
    <row r="1872" spans="1:5" x14ac:dyDescent="0.3">
      <c r="A1872" s="21" t="s">
        <v>1815</v>
      </c>
      <c r="B1872" s="21">
        <v>2</v>
      </c>
      <c r="C1872" s="39" t="str">
        <f>VLOOKUP(A1872,'COMP-VS-BOM'!$A$2:$C$1625,3,0)</f>
        <v>RES SMD 0.0OHM JUMPER 1/16W 0402</v>
      </c>
      <c r="D1872" s="39" t="str">
        <f t="shared" si="29"/>
        <v>R866-2</v>
      </c>
      <c r="E1872" s="21" t="s">
        <v>1814</v>
      </c>
    </row>
    <row r="1873" spans="1:5" x14ac:dyDescent="0.3">
      <c r="A1873" s="21" t="s">
        <v>1816</v>
      </c>
      <c r="B1873" s="21">
        <v>1</v>
      </c>
      <c r="C1873" s="39" t="str">
        <f>VLOOKUP(A1873,'COMP-VS-BOM'!$A$2:$C$1625,3,0)</f>
        <v>RES SMD 0.0OHM JUMPER 1/16W 0402</v>
      </c>
      <c r="D1873" s="39" t="str">
        <f t="shared" si="29"/>
        <v>R867-1</v>
      </c>
      <c r="E1873" s="21" t="s">
        <v>320</v>
      </c>
    </row>
    <row r="1874" spans="1:5" x14ac:dyDescent="0.3">
      <c r="A1874" s="21" t="s">
        <v>1816</v>
      </c>
      <c r="B1874" s="21">
        <v>2</v>
      </c>
      <c r="C1874" s="39" t="str">
        <f>VLOOKUP(A1874,'COMP-VS-BOM'!$A$2:$C$1625,3,0)</f>
        <v>RES SMD 0.0OHM JUMPER 1/16W 0402</v>
      </c>
      <c r="D1874" s="39" t="str">
        <f t="shared" si="29"/>
        <v>R867-2</v>
      </c>
      <c r="E1874" s="21" t="s">
        <v>1204</v>
      </c>
    </row>
    <row r="1875" spans="1:5" x14ac:dyDescent="0.3">
      <c r="A1875" s="21" t="s">
        <v>1817</v>
      </c>
      <c r="B1875" s="21">
        <v>1</v>
      </c>
      <c r="C1875" s="39" t="str">
        <f>VLOOKUP(A1875,'COMP-VS-BOM'!$A$2:$C$1625,3,0)</f>
        <v>RES SMD 0.0OHM JUMPER 1/16W 0402</v>
      </c>
      <c r="D1875" s="39" t="str">
        <f t="shared" si="29"/>
        <v>R868-1</v>
      </c>
      <c r="E1875" s="21" t="s">
        <v>1818</v>
      </c>
    </row>
    <row r="1876" spans="1:5" x14ac:dyDescent="0.3">
      <c r="A1876" s="21" t="s">
        <v>1817</v>
      </c>
      <c r="B1876" s="21">
        <v>2</v>
      </c>
      <c r="C1876" s="39" t="str">
        <f>VLOOKUP(A1876,'COMP-VS-BOM'!$A$2:$C$1625,3,0)</f>
        <v>RES SMD 0.0OHM JUMPER 1/16W 0402</v>
      </c>
      <c r="D1876" s="39" t="str">
        <f t="shared" si="29"/>
        <v>R868-2</v>
      </c>
      <c r="E1876" s="21" t="s">
        <v>1819</v>
      </c>
    </row>
    <row r="1877" spans="1:5" x14ac:dyDescent="0.3">
      <c r="A1877" s="21" t="s">
        <v>1820</v>
      </c>
      <c r="B1877" s="21">
        <v>1</v>
      </c>
      <c r="C1877" s="39" t="str">
        <f>VLOOKUP(A1877,'COMP-VS-BOM'!$A$2:$C$1625,3,0)</f>
        <v>RES SMD 0.0OHM JUMPER 1/16W 0402</v>
      </c>
      <c r="D1877" s="39" t="str">
        <f t="shared" si="29"/>
        <v>R869-1</v>
      </c>
      <c r="E1877" s="21" t="s">
        <v>320</v>
      </c>
    </row>
    <row r="1878" spans="1:5" x14ac:dyDescent="0.3">
      <c r="A1878" s="21" t="s">
        <v>1820</v>
      </c>
      <c r="B1878" s="21">
        <v>2</v>
      </c>
      <c r="C1878" s="39" t="str">
        <f>VLOOKUP(A1878,'COMP-VS-BOM'!$A$2:$C$1625,3,0)</f>
        <v>RES SMD 0.0OHM JUMPER 1/16W 0402</v>
      </c>
      <c r="D1878" s="39" t="str">
        <f t="shared" si="29"/>
        <v>R869-2</v>
      </c>
      <c r="E1878" s="21" t="s">
        <v>1818</v>
      </c>
    </row>
    <row r="1879" spans="1:5" x14ac:dyDescent="0.3">
      <c r="A1879" s="21" t="s">
        <v>1821</v>
      </c>
      <c r="B1879" s="21">
        <v>1</v>
      </c>
      <c r="C1879" s="39" t="str">
        <f>VLOOKUP(A1879,'COMP-VS-BOM'!$A$2:$C$1625,3,0)</f>
        <v>RES SMD 0.0OHM JUMPER 1/16W 0402</v>
      </c>
      <c r="D1879" s="39" t="str">
        <f t="shared" si="29"/>
        <v>R870-1</v>
      </c>
      <c r="E1879" s="21" t="s">
        <v>320</v>
      </c>
    </row>
    <row r="1880" spans="1:5" x14ac:dyDescent="0.3">
      <c r="A1880" s="21" t="s">
        <v>1821</v>
      </c>
      <c r="B1880" s="21">
        <v>2</v>
      </c>
      <c r="C1880" s="39" t="str">
        <f>VLOOKUP(A1880,'COMP-VS-BOM'!$A$2:$C$1625,3,0)</f>
        <v>RES SMD 0.0OHM JUMPER 1/16W 0402</v>
      </c>
      <c r="D1880" s="39" t="str">
        <f t="shared" si="29"/>
        <v>R870-2</v>
      </c>
      <c r="E1880" s="21" t="s">
        <v>1819</v>
      </c>
    </row>
    <row r="1881" spans="1:5" x14ac:dyDescent="0.3">
      <c r="A1881" s="21" t="s">
        <v>1822</v>
      </c>
      <c r="B1881" s="21">
        <v>1</v>
      </c>
      <c r="C1881" s="39" t="str">
        <f>VLOOKUP(A1881,'COMP-VS-BOM'!$A$2:$C$1625,3,0)</f>
        <v>RES SMD 0.0OHM JUMPER 1/16W 0402</v>
      </c>
      <c r="D1881" s="39" t="str">
        <f t="shared" si="29"/>
        <v>R871-1</v>
      </c>
      <c r="E1881" s="21" t="s">
        <v>1823</v>
      </c>
    </row>
    <row r="1882" spans="1:5" x14ac:dyDescent="0.3">
      <c r="A1882" s="21" t="s">
        <v>1822</v>
      </c>
      <c r="B1882" s="21">
        <v>2</v>
      </c>
      <c r="C1882" s="39" t="str">
        <f>VLOOKUP(A1882,'COMP-VS-BOM'!$A$2:$C$1625,3,0)</f>
        <v>RES SMD 0.0OHM JUMPER 1/16W 0402</v>
      </c>
      <c r="D1882" s="39" t="str">
        <f t="shared" si="29"/>
        <v>R871-2</v>
      </c>
      <c r="E1882" s="21" t="s">
        <v>1207</v>
      </c>
    </row>
    <row r="1883" spans="1:5" x14ac:dyDescent="0.3">
      <c r="A1883" s="21" t="s">
        <v>1824</v>
      </c>
      <c r="B1883" s="21">
        <v>1</v>
      </c>
      <c r="C1883" s="39" t="str">
        <f>VLOOKUP(A1883,'COMP-VS-BOM'!$A$2:$C$1625,3,0)</f>
        <v>RES SMD 0.0OHM JUMPER 1/16W 0402</v>
      </c>
      <c r="D1883" s="39" t="str">
        <f t="shared" si="29"/>
        <v>R872-1</v>
      </c>
      <c r="E1883" s="21" t="s">
        <v>320</v>
      </c>
    </row>
    <row r="1884" spans="1:5" x14ac:dyDescent="0.3">
      <c r="A1884" s="21" t="s">
        <v>1824</v>
      </c>
      <c r="B1884" s="21">
        <v>2</v>
      </c>
      <c r="C1884" s="39" t="str">
        <f>VLOOKUP(A1884,'COMP-VS-BOM'!$A$2:$C$1625,3,0)</f>
        <v>RES SMD 0.0OHM JUMPER 1/16W 0402</v>
      </c>
      <c r="D1884" s="39" t="str">
        <f t="shared" si="29"/>
        <v>R872-2</v>
      </c>
      <c r="E1884" s="21" t="s">
        <v>1823</v>
      </c>
    </row>
    <row r="1885" spans="1:5" x14ac:dyDescent="0.3">
      <c r="A1885" s="21" t="s">
        <v>1825</v>
      </c>
      <c r="B1885" s="21">
        <v>1</v>
      </c>
      <c r="C1885" s="39" t="str">
        <f>VLOOKUP(A1885,'COMP-VS-BOM'!$A$2:$C$1625,3,0)</f>
        <v>RES SMD 0.0OHM JUMPER 1/16W 0402</v>
      </c>
      <c r="D1885" s="39" t="str">
        <f t="shared" si="29"/>
        <v>R873-1</v>
      </c>
      <c r="E1885" s="21" t="s">
        <v>320</v>
      </c>
    </row>
    <row r="1886" spans="1:5" x14ac:dyDescent="0.3">
      <c r="A1886" s="21" t="s">
        <v>1825</v>
      </c>
      <c r="B1886" s="21">
        <v>2</v>
      </c>
      <c r="C1886" s="39" t="str">
        <f>VLOOKUP(A1886,'COMP-VS-BOM'!$A$2:$C$1625,3,0)</f>
        <v>RES SMD 0.0OHM JUMPER 1/16W 0402</v>
      </c>
      <c r="D1886" s="39" t="str">
        <f t="shared" si="29"/>
        <v>R873-2</v>
      </c>
      <c r="E1886" s="21" t="s">
        <v>1207</v>
      </c>
    </row>
    <row r="1887" spans="1:5" x14ac:dyDescent="0.3">
      <c r="A1887" s="21" t="s">
        <v>1826</v>
      </c>
      <c r="B1887" s="21">
        <v>1</v>
      </c>
      <c r="C1887" s="39" t="str">
        <f>VLOOKUP(A1887,'COMP-VS-BOM'!$A$2:$C$1625,3,0)</f>
        <v>RES SMD 11.8 OHM 1% 1/16W 0402</v>
      </c>
      <c r="D1887" s="39" t="str">
        <f t="shared" si="29"/>
        <v>R874-1</v>
      </c>
      <c r="E1887" s="21" t="s">
        <v>1827</v>
      </c>
    </row>
    <row r="1888" spans="1:5" x14ac:dyDescent="0.3">
      <c r="A1888" s="21" t="s">
        <v>1826</v>
      </c>
      <c r="B1888" s="21">
        <v>2</v>
      </c>
      <c r="C1888" s="39" t="str">
        <f>VLOOKUP(A1888,'COMP-VS-BOM'!$A$2:$C$1625,3,0)</f>
        <v>RES SMD 11.8 OHM 1% 1/16W 0402</v>
      </c>
      <c r="D1888" s="39" t="str">
        <f t="shared" si="29"/>
        <v>R874-2</v>
      </c>
      <c r="E1888" s="21" t="s">
        <v>1151</v>
      </c>
    </row>
    <row r="1889" spans="1:5" x14ac:dyDescent="0.3">
      <c r="A1889" s="21" t="s">
        <v>1828</v>
      </c>
      <c r="B1889" s="21">
        <v>1</v>
      </c>
      <c r="C1889" s="39" t="str">
        <f>VLOOKUP(A1889,'COMP-VS-BOM'!$A$2:$C$1625,3,0)</f>
        <v>RES SMD 442 OHM 1% 1/16W 0402</v>
      </c>
      <c r="D1889" s="39" t="str">
        <f t="shared" si="29"/>
        <v>R875-1</v>
      </c>
      <c r="E1889" s="21" t="s">
        <v>1827</v>
      </c>
    </row>
    <row r="1890" spans="1:5" x14ac:dyDescent="0.3">
      <c r="A1890" s="21" t="s">
        <v>1828</v>
      </c>
      <c r="B1890" s="21">
        <v>2</v>
      </c>
      <c r="C1890" s="39" t="str">
        <f>VLOOKUP(A1890,'COMP-VS-BOM'!$A$2:$C$1625,3,0)</f>
        <v>RES SMD 442 OHM 1% 1/16W 0402</v>
      </c>
      <c r="D1890" s="39" t="str">
        <f t="shared" si="29"/>
        <v>R875-2</v>
      </c>
      <c r="E1890" s="21" t="s">
        <v>320</v>
      </c>
    </row>
    <row r="1891" spans="1:5" x14ac:dyDescent="0.3">
      <c r="A1891" s="21" t="s">
        <v>1829</v>
      </c>
      <c r="B1891" s="21">
        <v>1</v>
      </c>
      <c r="C1891" s="39" t="str">
        <f>VLOOKUP(A1891,'COMP-VS-BOM'!$A$2:$C$1625,3,0)</f>
        <v>RES SMD 442 OHM 1% 1/16W 0402</v>
      </c>
      <c r="D1891" s="39" t="str">
        <f t="shared" si="29"/>
        <v>R876-1</v>
      </c>
      <c r="E1891" s="21" t="s">
        <v>1151</v>
      </c>
    </row>
    <row r="1892" spans="1:5" x14ac:dyDescent="0.3">
      <c r="A1892" s="21" t="s">
        <v>1829</v>
      </c>
      <c r="B1892" s="21">
        <v>2</v>
      </c>
      <c r="C1892" s="39" t="str">
        <f>VLOOKUP(A1892,'COMP-VS-BOM'!$A$2:$C$1625,3,0)</f>
        <v>RES SMD 442 OHM 1% 1/16W 0402</v>
      </c>
      <c r="D1892" s="39" t="str">
        <f t="shared" si="29"/>
        <v>R876-2</v>
      </c>
      <c r="E1892" s="21" t="s">
        <v>320</v>
      </c>
    </row>
    <row r="1893" spans="1:5" x14ac:dyDescent="0.3">
      <c r="A1893" s="21" t="s">
        <v>1830</v>
      </c>
      <c r="B1893" s="21">
        <v>1</v>
      </c>
      <c r="C1893" s="39" t="str">
        <f>VLOOKUP(A1893,'COMP-VS-BOM'!$A$2:$C$1625,3,0)</f>
        <v>RES SMD 71.5 OHM 1% 1/16W 0402</v>
      </c>
      <c r="D1893" s="39" t="str">
        <f t="shared" si="29"/>
        <v>R877-1</v>
      </c>
      <c r="E1893" s="21" t="s">
        <v>1831</v>
      </c>
    </row>
    <row r="1894" spans="1:5" x14ac:dyDescent="0.3">
      <c r="A1894" s="21" t="s">
        <v>1830</v>
      </c>
      <c r="B1894" s="21">
        <v>2</v>
      </c>
      <c r="C1894" s="39" t="str">
        <f>VLOOKUP(A1894,'COMP-VS-BOM'!$A$2:$C$1625,3,0)</f>
        <v>RES SMD 71.5 OHM 1% 1/16W 0402</v>
      </c>
      <c r="D1894" s="39" t="str">
        <f t="shared" si="29"/>
        <v>R877-2</v>
      </c>
      <c r="E1894" s="21" t="s">
        <v>1154</v>
      </c>
    </row>
    <row r="1895" spans="1:5" x14ac:dyDescent="0.3">
      <c r="A1895" s="21" t="s">
        <v>1832</v>
      </c>
      <c r="B1895" s="21">
        <v>1</v>
      </c>
      <c r="C1895" s="39" t="str">
        <f>VLOOKUP(A1895,'COMP-VS-BOM'!$A$2:$C$1625,3,0)</f>
        <v>RES SMD 97.6 OHM 1% 1/16W 0402</v>
      </c>
      <c r="D1895" s="39" t="str">
        <f t="shared" si="29"/>
        <v>R878-1</v>
      </c>
      <c r="E1895" s="21" t="s">
        <v>1831</v>
      </c>
    </row>
    <row r="1896" spans="1:5" x14ac:dyDescent="0.3">
      <c r="A1896" s="21" t="s">
        <v>1832</v>
      </c>
      <c r="B1896" s="21">
        <v>2</v>
      </c>
      <c r="C1896" s="39" t="str">
        <f>VLOOKUP(A1896,'COMP-VS-BOM'!$A$2:$C$1625,3,0)</f>
        <v>RES SMD 97.6 OHM 1% 1/16W 0402</v>
      </c>
      <c r="D1896" s="39" t="str">
        <f t="shared" si="29"/>
        <v>R878-2</v>
      </c>
      <c r="E1896" s="21" t="s">
        <v>320</v>
      </c>
    </row>
    <row r="1897" spans="1:5" x14ac:dyDescent="0.3">
      <c r="A1897" s="21" t="s">
        <v>1833</v>
      </c>
      <c r="B1897" s="21">
        <v>1</v>
      </c>
      <c r="C1897" s="39" t="str">
        <f>VLOOKUP(A1897,'COMP-VS-BOM'!$A$2:$C$1625,3,0)</f>
        <v>RES SMD 97.6 OHM 1% 1/16W 0402</v>
      </c>
      <c r="D1897" s="39" t="str">
        <f t="shared" si="29"/>
        <v>R879-1</v>
      </c>
      <c r="E1897" s="21" t="s">
        <v>1154</v>
      </c>
    </row>
    <row r="1898" spans="1:5" x14ac:dyDescent="0.3">
      <c r="A1898" s="21" t="s">
        <v>1833</v>
      </c>
      <c r="B1898" s="21">
        <v>2</v>
      </c>
      <c r="C1898" s="39" t="str">
        <f>VLOOKUP(A1898,'COMP-VS-BOM'!$A$2:$C$1625,3,0)</f>
        <v>RES SMD 97.6 OHM 1% 1/16W 0402</v>
      </c>
      <c r="D1898" s="39" t="str">
        <f t="shared" si="29"/>
        <v>R879-2</v>
      </c>
      <c r="E1898" s="21" t="s">
        <v>320</v>
      </c>
    </row>
    <row r="1899" spans="1:5" x14ac:dyDescent="0.3">
      <c r="A1899" s="21" t="s">
        <v>1834</v>
      </c>
      <c r="B1899" s="21">
        <v>1</v>
      </c>
      <c r="C1899" s="39" t="str">
        <f>VLOOKUP(A1899,'COMP-VS-BOM'!$A$2:$C$1625,3,0)</f>
        <v>RES SMD 11.8 OHM 1% 1/16W 0402</v>
      </c>
      <c r="D1899" s="39" t="str">
        <f t="shared" si="29"/>
        <v>R880-1</v>
      </c>
      <c r="E1899" s="21" t="s">
        <v>1835</v>
      </c>
    </row>
    <row r="1900" spans="1:5" x14ac:dyDescent="0.3">
      <c r="A1900" s="21" t="s">
        <v>1834</v>
      </c>
      <c r="B1900" s="21">
        <v>2</v>
      </c>
      <c r="C1900" s="39" t="str">
        <f>VLOOKUP(A1900,'COMP-VS-BOM'!$A$2:$C$1625,3,0)</f>
        <v>RES SMD 11.8 OHM 1% 1/16W 0402</v>
      </c>
      <c r="D1900" s="39" t="str">
        <f t="shared" si="29"/>
        <v>R880-2</v>
      </c>
      <c r="E1900" s="21" t="s">
        <v>1157</v>
      </c>
    </row>
    <row r="1901" spans="1:5" x14ac:dyDescent="0.3">
      <c r="A1901" s="21" t="s">
        <v>1836</v>
      </c>
      <c r="B1901" s="21">
        <v>1</v>
      </c>
      <c r="C1901" s="39" t="str">
        <f>VLOOKUP(A1901,'COMP-VS-BOM'!$A$2:$C$1625,3,0)</f>
        <v>RES SMD 442 OHM 1% 1/16W 0402</v>
      </c>
      <c r="D1901" s="39" t="str">
        <f t="shared" si="29"/>
        <v>R881-1</v>
      </c>
      <c r="E1901" s="21" t="s">
        <v>1835</v>
      </c>
    </row>
    <row r="1902" spans="1:5" x14ac:dyDescent="0.3">
      <c r="A1902" s="21" t="s">
        <v>1836</v>
      </c>
      <c r="B1902" s="21">
        <v>2</v>
      </c>
      <c r="C1902" s="39" t="str">
        <f>VLOOKUP(A1902,'COMP-VS-BOM'!$A$2:$C$1625,3,0)</f>
        <v>RES SMD 442 OHM 1% 1/16W 0402</v>
      </c>
      <c r="D1902" s="39" t="str">
        <f t="shared" si="29"/>
        <v>R881-2</v>
      </c>
      <c r="E1902" s="21" t="s">
        <v>320</v>
      </c>
    </row>
    <row r="1903" spans="1:5" x14ac:dyDescent="0.3">
      <c r="A1903" s="21" t="s">
        <v>1837</v>
      </c>
      <c r="B1903" s="21">
        <v>1</v>
      </c>
      <c r="C1903" s="39" t="str">
        <f>VLOOKUP(A1903,'COMP-VS-BOM'!$A$2:$C$1625,3,0)</f>
        <v>RES SMD 442 OHM 1% 1/16W 0402</v>
      </c>
      <c r="D1903" s="39" t="str">
        <f t="shared" si="29"/>
        <v>R882-1</v>
      </c>
      <c r="E1903" s="21" t="s">
        <v>1157</v>
      </c>
    </row>
    <row r="1904" spans="1:5" x14ac:dyDescent="0.3">
      <c r="A1904" s="21" t="s">
        <v>1837</v>
      </c>
      <c r="B1904" s="21">
        <v>2</v>
      </c>
      <c r="C1904" s="39" t="str">
        <f>VLOOKUP(A1904,'COMP-VS-BOM'!$A$2:$C$1625,3,0)</f>
        <v>RES SMD 442 OHM 1% 1/16W 0402</v>
      </c>
      <c r="D1904" s="39" t="str">
        <f t="shared" si="29"/>
        <v>R882-2</v>
      </c>
      <c r="E1904" s="21" t="s">
        <v>320</v>
      </c>
    </row>
    <row r="1905" spans="1:5" x14ac:dyDescent="0.3">
      <c r="A1905" s="21" t="s">
        <v>1838</v>
      </c>
      <c r="B1905" s="21">
        <v>1</v>
      </c>
      <c r="C1905" s="39" t="str">
        <f>VLOOKUP(A1905,'COMP-VS-BOM'!$A$2:$C$1625,3,0)</f>
        <v>RES SMD 71.5 OHM 1% 1/16W 0402</v>
      </c>
      <c r="D1905" s="39" t="str">
        <f t="shared" si="29"/>
        <v>R883-1</v>
      </c>
      <c r="E1905" s="21" t="s">
        <v>1839</v>
      </c>
    </row>
    <row r="1906" spans="1:5" x14ac:dyDescent="0.3">
      <c r="A1906" s="21" t="s">
        <v>1838</v>
      </c>
      <c r="B1906" s="21">
        <v>2</v>
      </c>
      <c r="C1906" s="39" t="str">
        <f>VLOOKUP(A1906,'COMP-VS-BOM'!$A$2:$C$1625,3,0)</f>
        <v>RES SMD 71.5 OHM 1% 1/16W 0402</v>
      </c>
      <c r="D1906" s="39" t="str">
        <f t="shared" si="29"/>
        <v>R883-2</v>
      </c>
      <c r="E1906" s="21" t="s">
        <v>1160</v>
      </c>
    </row>
    <row r="1907" spans="1:5" x14ac:dyDescent="0.3">
      <c r="A1907" s="21" t="s">
        <v>1840</v>
      </c>
      <c r="B1907" s="21">
        <v>1</v>
      </c>
      <c r="C1907" s="39" t="str">
        <f>VLOOKUP(A1907,'COMP-VS-BOM'!$A$2:$C$1625,3,0)</f>
        <v>RES SMD 97.6 OHM 1% 1/16W 0402</v>
      </c>
      <c r="D1907" s="39" t="str">
        <f t="shared" si="29"/>
        <v>R884-1</v>
      </c>
      <c r="E1907" s="21" t="s">
        <v>1839</v>
      </c>
    </row>
    <row r="1908" spans="1:5" x14ac:dyDescent="0.3">
      <c r="A1908" s="21" t="s">
        <v>1840</v>
      </c>
      <c r="B1908" s="21">
        <v>2</v>
      </c>
      <c r="C1908" s="39" t="str">
        <f>VLOOKUP(A1908,'COMP-VS-BOM'!$A$2:$C$1625,3,0)</f>
        <v>RES SMD 97.6 OHM 1% 1/16W 0402</v>
      </c>
      <c r="D1908" s="39" t="str">
        <f t="shared" si="29"/>
        <v>R884-2</v>
      </c>
      <c r="E1908" s="21" t="s">
        <v>320</v>
      </c>
    </row>
    <row r="1909" spans="1:5" x14ac:dyDescent="0.3">
      <c r="A1909" s="21" t="s">
        <v>1841</v>
      </c>
      <c r="B1909" s="21">
        <v>1</v>
      </c>
      <c r="C1909" s="39" t="str">
        <f>VLOOKUP(A1909,'COMP-VS-BOM'!$A$2:$C$1625,3,0)</f>
        <v>RES SMD 97.6 OHM 1% 1/16W 0402</v>
      </c>
      <c r="D1909" s="39" t="str">
        <f t="shared" si="29"/>
        <v>R885-1</v>
      </c>
      <c r="E1909" s="21" t="s">
        <v>1160</v>
      </c>
    </row>
    <row r="1910" spans="1:5" x14ac:dyDescent="0.3">
      <c r="A1910" s="21" t="s">
        <v>1841</v>
      </c>
      <c r="B1910" s="21">
        <v>2</v>
      </c>
      <c r="C1910" s="39" t="str">
        <f>VLOOKUP(A1910,'COMP-VS-BOM'!$A$2:$C$1625,3,0)</f>
        <v>RES SMD 97.6 OHM 1% 1/16W 0402</v>
      </c>
      <c r="D1910" s="39" t="str">
        <f t="shared" si="29"/>
        <v>R885-2</v>
      </c>
      <c r="E1910" s="21" t="s">
        <v>320</v>
      </c>
    </row>
    <row r="1911" spans="1:5" x14ac:dyDescent="0.3">
      <c r="A1911" s="21" t="s">
        <v>1842</v>
      </c>
      <c r="B1911" s="21">
        <v>1</v>
      </c>
      <c r="C1911" s="39" t="str">
        <f>VLOOKUP(A1911,'COMP-VS-BOM'!$A$2:$C$1625,3,0)</f>
        <v>RES SMD 11.8 OHM 1% 1/16W 0402</v>
      </c>
      <c r="D1911" s="39" t="str">
        <f t="shared" si="29"/>
        <v>R886-1</v>
      </c>
      <c r="E1911" s="21" t="s">
        <v>1843</v>
      </c>
    </row>
    <row r="1912" spans="1:5" x14ac:dyDescent="0.3">
      <c r="A1912" s="21" t="s">
        <v>1842</v>
      </c>
      <c r="B1912" s="21">
        <v>2</v>
      </c>
      <c r="C1912" s="39" t="str">
        <f>VLOOKUP(A1912,'COMP-VS-BOM'!$A$2:$C$1625,3,0)</f>
        <v>RES SMD 11.8 OHM 1% 1/16W 0402</v>
      </c>
      <c r="D1912" s="39" t="str">
        <f t="shared" si="29"/>
        <v>R886-2</v>
      </c>
      <c r="E1912" s="21" t="s">
        <v>1210</v>
      </c>
    </row>
    <row r="1913" spans="1:5" x14ac:dyDescent="0.3">
      <c r="A1913" s="21" t="s">
        <v>1844</v>
      </c>
      <c r="B1913" s="21">
        <v>1</v>
      </c>
      <c r="C1913" s="39" t="str">
        <f>VLOOKUP(A1913,'COMP-VS-BOM'!$A$2:$C$1625,3,0)</f>
        <v>RES SMD 442 OHM 1% 1/16W 0402</v>
      </c>
      <c r="D1913" s="39" t="str">
        <f t="shared" si="29"/>
        <v>R887-1</v>
      </c>
      <c r="E1913" s="21" t="s">
        <v>1843</v>
      </c>
    </row>
    <row r="1914" spans="1:5" x14ac:dyDescent="0.3">
      <c r="A1914" s="21" t="s">
        <v>1844</v>
      </c>
      <c r="B1914" s="21">
        <v>2</v>
      </c>
      <c r="C1914" s="39" t="str">
        <f>VLOOKUP(A1914,'COMP-VS-BOM'!$A$2:$C$1625,3,0)</f>
        <v>RES SMD 442 OHM 1% 1/16W 0402</v>
      </c>
      <c r="D1914" s="39" t="str">
        <f t="shared" si="29"/>
        <v>R887-2</v>
      </c>
      <c r="E1914" s="21" t="s">
        <v>320</v>
      </c>
    </row>
    <row r="1915" spans="1:5" x14ac:dyDescent="0.3">
      <c r="A1915" s="21" t="s">
        <v>1845</v>
      </c>
      <c r="B1915" s="21">
        <v>1</v>
      </c>
      <c r="C1915" s="39" t="str">
        <f>VLOOKUP(A1915,'COMP-VS-BOM'!$A$2:$C$1625,3,0)</f>
        <v>RES SMD 442 OHM 1% 1/16W 0402</v>
      </c>
      <c r="D1915" s="39" t="str">
        <f t="shared" si="29"/>
        <v>R888-1</v>
      </c>
      <c r="E1915" s="21" t="s">
        <v>1210</v>
      </c>
    </row>
    <row r="1916" spans="1:5" x14ac:dyDescent="0.3">
      <c r="A1916" s="21" t="s">
        <v>1845</v>
      </c>
      <c r="B1916" s="21">
        <v>2</v>
      </c>
      <c r="C1916" s="39" t="str">
        <f>VLOOKUP(A1916,'COMP-VS-BOM'!$A$2:$C$1625,3,0)</f>
        <v>RES SMD 442 OHM 1% 1/16W 0402</v>
      </c>
      <c r="D1916" s="39" t="str">
        <f t="shared" si="29"/>
        <v>R888-2</v>
      </c>
      <c r="E1916" s="21" t="s">
        <v>320</v>
      </c>
    </row>
    <row r="1917" spans="1:5" x14ac:dyDescent="0.3">
      <c r="A1917" s="21" t="s">
        <v>1846</v>
      </c>
      <c r="B1917" s="21">
        <v>1</v>
      </c>
      <c r="C1917" s="39" t="str">
        <f>VLOOKUP(A1917,'COMP-VS-BOM'!$A$2:$C$1625,3,0)</f>
        <v>RES SMD 71.5 OHM 1% 1/16W 0402</v>
      </c>
      <c r="D1917" s="39" t="str">
        <f t="shared" si="29"/>
        <v>R889-1</v>
      </c>
      <c r="E1917" s="21" t="s">
        <v>1847</v>
      </c>
    </row>
    <row r="1918" spans="1:5" x14ac:dyDescent="0.3">
      <c r="A1918" s="21" t="s">
        <v>1846</v>
      </c>
      <c r="B1918" s="21">
        <v>2</v>
      </c>
      <c r="C1918" s="39" t="str">
        <f>VLOOKUP(A1918,'COMP-VS-BOM'!$A$2:$C$1625,3,0)</f>
        <v>RES SMD 71.5 OHM 1% 1/16W 0402</v>
      </c>
      <c r="D1918" s="39" t="str">
        <f t="shared" si="29"/>
        <v>R889-2</v>
      </c>
      <c r="E1918" s="21" t="s">
        <v>1213</v>
      </c>
    </row>
    <row r="1919" spans="1:5" x14ac:dyDescent="0.3">
      <c r="A1919" s="21" t="s">
        <v>1848</v>
      </c>
      <c r="B1919" s="21">
        <v>1</v>
      </c>
      <c r="C1919" s="39" t="str">
        <f>VLOOKUP(A1919,'COMP-VS-BOM'!$A$2:$C$1625,3,0)</f>
        <v>RES SMD 97.6 OHM 1% 1/16W 0402</v>
      </c>
      <c r="D1919" s="39" t="str">
        <f t="shared" si="29"/>
        <v>R890-1</v>
      </c>
      <c r="E1919" s="21" t="s">
        <v>1847</v>
      </c>
    </row>
    <row r="1920" spans="1:5" x14ac:dyDescent="0.3">
      <c r="A1920" s="21" t="s">
        <v>1848</v>
      </c>
      <c r="B1920" s="21">
        <v>2</v>
      </c>
      <c r="C1920" s="39" t="str">
        <f>VLOOKUP(A1920,'COMP-VS-BOM'!$A$2:$C$1625,3,0)</f>
        <v>RES SMD 97.6 OHM 1% 1/16W 0402</v>
      </c>
      <c r="D1920" s="39" t="str">
        <f t="shared" si="29"/>
        <v>R890-2</v>
      </c>
      <c r="E1920" s="21" t="s">
        <v>320</v>
      </c>
    </row>
    <row r="1921" spans="1:5" x14ac:dyDescent="0.3">
      <c r="A1921" s="21" t="s">
        <v>1849</v>
      </c>
      <c r="B1921" s="21">
        <v>1</v>
      </c>
      <c r="C1921" s="39" t="str">
        <f>VLOOKUP(A1921,'COMP-VS-BOM'!$A$2:$C$1625,3,0)</f>
        <v>RES SMD 97.6 OHM 1% 1/16W 0402</v>
      </c>
      <c r="D1921" s="39" t="str">
        <f t="shared" si="29"/>
        <v>R891-1</v>
      </c>
      <c r="E1921" s="21" t="s">
        <v>1213</v>
      </c>
    </row>
    <row r="1922" spans="1:5" x14ac:dyDescent="0.3">
      <c r="A1922" s="21" t="s">
        <v>1849</v>
      </c>
      <c r="B1922" s="21">
        <v>2</v>
      </c>
      <c r="C1922" s="39" t="str">
        <f>VLOOKUP(A1922,'COMP-VS-BOM'!$A$2:$C$1625,3,0)</f>
        <v>RES SMD 97.6 OHM 1% 1/16W 0402</v>
      </c>
      <c r="D1922" s="39" t="str">
        <f t="shared" si="29"/>
        <v>R891-2</v>
      </c>
      <c r="E1922" s="21" t="s">
        <v>320</v>
      </c>
    </row>
    <row r="1923" spans="1:5" x14ac:dyDescent="0.3">
      <c r="A1923" s="21" t="s">
        <v>1850</v>
      </c>
      <c r="B1923" s="21">
        <v>1</v>
      </c>
      <c r="C1923" s="39" t="str">
        <f>VLOOKUP(A1923,'COMP-VS-BOM'!$A$2:$C$1625,3,0)</f>
        <v>RES SMD 11.8 OHM 1% 1/16W 0402</v>
      </c>
      <c r="D1923" s="39" t="str">
        <f t="shared" si="29"/>
        <v>R892-1</v>
      </c>
      <c r="E1923" s="21" t="s">
        <v>1851</v>
      </c>
    </row>
    <row r="1924" spans="1:5" x14ac:dyDescent="0.3">
      <c r="A1924" s="21" t="s">
        <v>1850</v>
      </c>
      <c r="B1924" s="21">
        <v>2</v>
      </c>
      <c r="C1924" s="39" t="str">
        <f>VLOOKUP(A1924,'COMP-VS-BOM'!$A$2:$C$1625,3,0)</f>
        <v>RES SMD 11.8 OHM 1% 1/16W 0402</v>
      </c>
      <c r="D1924" s="39" t="str">
        <f t="shared" ref="D1924:D1987" si="30">CONCATENATE(A1924,"-",B1924)</f>
        <v>R892-2</v>
      </c>
      <c r="E1924" s="21" t="s">
        <v>1216</v>
      </c>
    </row>
    <row r="1925" spans="1:5" x14ac:dyDescent="0.3">
      <c r="A1925" s="21" t="s">
        <v>1852</v>
      </c>
      <c r="B1925" s="21">
        <v>1</v>
      </c>
      <c r="C1925" s="39" t="str">
        <f>VLOOKUP(A1925,'COMP-VS-BOM'!$A$2:$C$1625,3,0)</f>
        <v>RES SMD 442 OHM 1% 1/16W 0402</v>
      </c>
      <c r="D1925" s="39" t="str">
        <f t="shared" si="30"/>
        <v>R893-1</v>
      </c>
      <c r="E1925" s="21" t="s">
        <v>1851</v>
      </c>
    </row>
    <row r="1926" spans="1:5" x14ac:dyDescent="0.3">
      <c r="A1926" s="21" t="s">
        <v>1852</v>
      </c>
      <c r="B1926" s="21">
        <v>2</v>
      </c>
      <c r="C1926" s="39" t="str">
        <f>VLOOKUP(A1926,'COMP-VS-BOM'!$A$2:$C$1625,3,0)</f>
        <v>RES SMD 442 OHM 1% 1/16W 0402</v>
      </c>
      <c r="D1926" s="39" t="str">
        <f t="shared" si="30"/>
        <v>R893-2</v>
      </c>
      <c r="E1926" s="21" t="s">
        <v>320</v>
      </c>
    </row>
    <row r="1927" spans="1:5" x14ac:dyDescent="0.3">
      <c r="A1927" s="21" t="s">
        <v>1853</v>
      </c>
      <c r="B1927" s="21">
        <v>1</v>
      </c>
      <c r="C1927" s="39" t="str">
        <f>VLOOKUP(A1927,'COMP-VS-BOM'!$A$2:$C$1625,3,0)</f>
        <v>RES SMD 442 OHM 1% 1/16W 0402</v>
      </c>
      <c r="D1927" s="39" t="str">
        <f t="shared" si="30"/>
        <v>R894-1</v>
      </c>
      <c r="E1927" s="21" t="s">
        <v>1216</v>
      </c>
    </row>
    <row r="1928" spans="1:5" x14ac:dyDescent="0.3">
      <c r="A1928" s="21" t="s">
        <v>1853</v>
      </c>
      <c r="B1928" s="21">
        <v>2</v>
      </c>
      <c r="C1928" s="39" t="str">
        <f>VLOOKUP(A1928,'COMP-VS-BOM'!$A$2:$C$1625,3,0)</f>
        <v>RES SMD 442 OHM 1% 1/16W 0402</v>
      </c>
      <c r="D1928" s="39" t="str">
        <f t="shared" si="30"/>
        <v>R894-2</v>
      </c>
      <c r="E1928" s="21" t="s">
        <v>320</v>
      </c>
    </row>
    <row r="1929" spans="1:5" x14ac:dyDescent="0.3">
      <c r="A1929" s="21" t="s">
        <v>1854</v>
      </c>
      <c r="B1929" s="21">
        <v>1</v>
      </c>
      <c r="C1929" s="39" t="str">
        <f>VLOOKUP(A1929,'COMP-VS-BOM'!$A$2:$C$1625,3,0)</f>
        <v>RES SMD 71.5 OHM 1% 1/16W 0402</v>
      </c>
      <c r="D1929" s="39" t="str">
        <f t="shared" si="30"/>
        <v>R895-1</v>
      </c>
      <c r="E1929" s="21" t="s">
        <v>1855</v>
      </c>
    </row>
    <row r="1930" spans="1:5" x14ac:dyDescent="0.3">
      <c r="A1930" s="21" t="s">
        <v>1854</v>
      </c>
      <c r="B1930" s="21">
        <v>2</v>
      </c>
      <c r="C1930" s="39" t="str">
        <f>VLOOKUP(A1930,'COMP-VS-BOM'!$A$2:$C$1625,3,0)</f>
        <v>RES SMD 71.5 OHM 1% 1/16W 0402</v>
      </c>
      <c r="D1930" s="39" t="str">
        <f t="shared" si="30"/>
        <v>R895-2</v>
      </c>
      <c r="E1930" s="21" t="s">
        <v>1219</v>
      </c>
    </row>
    <row r="1931" spans="1:5" x14ac:dyDescent="0.3">
      <c r="A1931" s="21" t="s">
        <v>1856</v>
      </c>
      <c r="B1931" s="21">
        <v>1</v>
      </c>
      <c r="C1931" s="39" t="str">
        <f>VLOOKUP(A1931,'COMP-VS-BOM'!$A$2:$C$1625,3,0)</f>
        <v>RES SMD 97.6 OHM 1% 1/16W 0402</v>
      </c>
      <c r="D1931" s="39" t="str">
        <f t="shared" si="30"/>
        <v>R896-1</v>
      </c>
      <c r="E1931" s="21" t="s">
        <v>1855</v>
      </c>
    </row>
    <row r="1932" spans="1:5" x14ac:dyDescent="0.3">
      <c r="A1932" s="21" t="s">
        <v>1856</v>
      </c>
      <c r="B1932" s="21">
        <v>2</v>
      </c>
      <c r="C1932" s="39" t="str">
        <f>VLOOKUP(A1932,'COMP-VS-BOM'!$A$2:$C$1625,3,0)</f>
        <v>RES SMD 97.6 OHM 1% 1/16W 0402</v>
      </c>
      <c r="D1932" s="39" t="str">
        <f t="shared" si="30"/>
        <v>R896-2</v>
      </c>
      <c r="E1932" s="21" t="s">
        <v>320</v>
      </c>
    </row>
    <row r="1933" spans="1:5" x14ac:dyDescent="0.3">
      <c r="A1933" s="21" t="s">
        <v>1857</v>
      </c>
      <c r="B1933" s="21">
        <v>1</v>
      </c>
      <c r="C1933" s="39" t="str">
        <f>VLOOKUP(A1933,'COMP-VS-BOM'!$A$2:$C$1625,3,0)</f>
        <v>RES SMD 97.6 OHM 1% 1/16W 0402</v>
      </c>
      <c r="D1933" s="39" t="str">
        <f t="shared" si="30"/>
        <v>R897-1</v>
      </c>
      <c r="E1933" s="21" t="s">
        <v>1219</v>
      </c>
    </row>
    <row r="1934" spans="1:5" x14ac:dyDescent="0.3">
      <c r="A1934" s="21" t="s">
        <v>1857</v>
      </c>
      <c r="B1934" s="21">
        <v>2</v>
      </c>
      <c r="C1934" s="39" t="str">
        <f>VLOOKUP(A1934,'COMP-VS-BOM'!$A$2:$C$1625,3,0)</f>
        <v>RES SMD 97.6 OHM 1% 1/16W 0402</v>
      </c>
      <c r="D1934" s="39" t="str">
        <f t="shared" si="30"/>
        <v>R897-2</v>
      </c>
      <c r="E1934" s="21" t="s">
        <v>320</v>
      </c>
    </row>
    <row r="1935" spans="1:5" x14ac:dyDescent="0.3">
      <c r="A1935" s="21" t="s">
        <v>1858</v>
      </c>
      <c r="B1935" s="21">
        <v>1</v>
      </c>
      <c r="C1935" s="39" t="str">
        <f>VLOOKUP(A1935,'COMP-VS-BOM'!$A$2:$C$1625,3,0)</f>
        <v>RES SMD 10K OHM 5% 1/16W 0402</v>
      </c>
      <c r="D1935" s="39" t="str">
        <f t="shared" si="30"/>
        <v>R941-1</v>
      </c>
      <c r="E1935" s="21" t="s">
        <v>1859</v>
      </c>
    </row>
    <row r="1936" spans="1:5" x14ac:dyDescent="0.3">
      <c r="A1936" s="21" t="s">
        <v>1858</v>
      </c>
      <c r="B1936" s="21">
        <v>2</v>
      </c>
      <c r="C1936" s="39" t="str">
        <f>VLOOKUP(A1936,'COMP-VS-BOM'!$A$2:$C$1625,3,0)</f>
        <v>RES SMD 10K OHM 5% 1/16W 0402</v>
      </c>
      <c r="D1936" s="39" t="str">
        <f t="shared" si="30"/>
        <v>R941-2</v>
      </c>
      <c r="E1936" s="21" t="s">
        <v>1690</v>
      </c>
    </row>
    <row r="1937" spans="1:5" x14ac:dyDescent="0.3">
      <c r="A1937" s="21" t="s">
        <v>1860</v>
      </c>
      <c r="B1937" s="21">
        <v>1</v>
      </c>
      <c r="C1937" s="39" t="str">
        <f>VLOOKUP(A1937,'COMP-VS-BOM'!$A$2:$C$1625,3,0)</f>
        <v>RES SMD 3K OHM 5% 1/16W 0402</v>
      </c>
      <c r="D1937" s="39" t="str">
        <f t="shared" si="30"/>
        <v>R942-1</v>
      </c>
      <c r="E1937" s="21" t="s">
        <v>1690</v>
      </c>
    </row>
    <row r="1938" spans="1:5" x14ac:dyDescent="0.3">
      <c r="A1938" s="21" t="s">
        <v>1860</v>
      </c>
      <c r="B1938" s="21">
        <v>2</v>
      </c>
      <c r="C1938" s="39" t="str">
        <f>VLOOKUP(A1938,'COMP-VS-BOM'!$A$2:$C$1625,3,0)</f>
        <v>RES SMD 3K OHM 5% 1/16W 0402</v>
      </c>
      <c r="D1938" s="39" t="str">
        <f t="shared" si="30"/>
        <v>R942-2</v>
      </c>
      <c r="E1938" s="21" t="s">
        <v>320</v>
      </c>
    </row>
    <row r="1939" spans="1:5" x14ac:dyDescent="0.3">
      <c r="A1939" s="21" t="s">
        <v>2992</v>
      </c>
      <c r="B1939" s="21">
        <v>1</v>
      </c>
      <c r="C1939" s="39" t="str">
        <f>VLOOKUP(A1939,'COMP-VS-BOM'!$A$2:$C$1625,3,0)</f>
        <v>RES SMD 2.2K OHM 5% 1/16W 0402</v>
      </c>
      <c r="D1939" s="39" t="str">
        <f t="shared" si="30"/>
        <v>R950-1</v>
      </c>
      <c r="E1939" s="21" t="s">
        <v>580</v>
      </c>
    </row>
    <row r="1940" spans="1:5" x14ac:dyDescent="0.3">
      <c r="A1940" s="21" t="s">
        <v>2992</v>
      </c>
      <c r="B1940" s="21">
        <v>2</v>
      </c>
      <c r="C1940" s="39" t="str">
        <f>VLOOKUP(A1940,'COMP-VS-BOM'!$A$2:$C$1625,3,0)</f>
        <v>RES SMD 2.2K OHM 5% 1/16W 0402</v>
      </c>
      <c r="D1940" s="39" t="str">
        <f t="shared" si="30"/>
        <v>R950-2</v>
      </c>
      <c r="E1940" s="21" t="s">
        <v>3027</v>
      </c>
    </row>
    <row r="1941" spans="1:5" x14ac:dyDescent="0.3">
      <c r="A1941" s="21" t="s">
        <v>2993</v>
      </c>
      <c r="B1941" s="21">
        <v>1</v>
      </c>
      <c r="C1941" s="39" t="str">
        <f>VLOOKUP(A1941,'COMP-VS-BOM'!$A$2:$C$1625,3,0)</f>
        <v>RES SMD 2.2K OHM 5% 1/16W 0402</v>
      </c>
      <c r="D1941" s="39" t="str">
        <f t="shared" si="30"/>
        <v>R951-1</v>
      </c>
      <c r="E1941" s="21" t="s">
        <v>739</v>
      </c>
    </row>
    <row r="1942" spans="1:5" x14ac:dyDescent="0.3">
      <c r="A1942" s="21" t="s">
        <v>2993</v>
      </c>
      <c r="B1942" s="21">
        <v>2</v>
      </c>
      <c r="C1942" s="39" t="str">
        <f>VLOOKUP(A1942,'COMP-VS-BOM'!$A$2:$C$1625,3,0)</f>
        <v>RES SMD 2.2K OHM 5% 1/16W 0402</v>
      </c>
      <c r="D1942" s="39" t="str">
        <f t="shared" si="30"/>
        <v>R951-2</v>
      </c>
      <c r="E1942" s="21" t="s">
        <v>3028</v>
      </c>
    </row>
    <row r="1943" spans="1:5" x14ac:dyDescent="0.3">
      <c r="A1943" s="21" t="s">
        <v>2994</v>
      </c>
      <c r="B1943" s="21">
        <v>1</v>
      </c>
      <c r="C1943" s="39" t="str">
        <f>VLOOKUP(A1943,'COMP-VS-BOM'!$A$2:$C$1625,3,0)</f>
        <v>RES SMD 2.2K OHM 5% 1/16W 0402</v>
      </c>
      <c r="D1943" s="39" t="str">
        <f t="shared" si="30"/>
        <v>R953-1</v>
      </c>
      <c r="E1943" s="21" t="s">
        <v>840</v>
      </c>
    </row>
    <row r="1944" spans="1:5" x14ac:dyDescent="0.3">
      <c r="A1944" s="21" t="s">
        <v>2994</v>
      </c>
      <c r="B1944" s="21">
        <v>2</v>
      </c>
      <c r="C1944" s="39" t="str">
        <f>VLOOKUP(A1944,'COMP-VS-BOM'!$A$2:$C$1625,3,0)</f>
        <v>RES SMD 2.2K OHM 5% 1/16W 0402</v>
      </c>
      <c r="D1944" s="39" t="str">
        <f t="shared" si="30"/>
        <v>R953-2</v>
      </c>
      <c r="E1944" s="21" t="s">
        <v>3029</v>
      </c>
    </row>
    <row r="1945" spans="1:5" x14ac:dyDescent="0.3">
      <c r="A1945" s="21" t="s">
        <v>2987</v>
      </c>
      <c r="B1945" s="21">
        <v>1</v>
      </c>
      <c r="C1945" s="39" t="str">
        <f>VLOOKUP(A1945,'COMP-VS-BOM'!$A$2:$C$1625,3,0)</f>
        <v>RES SMD 10K OHM 5% 1/16W 0402</v>
      </c>
      <c r="D1945" s="39" t="str">
        <f t="shared" si="30"/>
        <v>R954-1</v>
      </c>
      <c r="E1945" s="21" t="s">
        <v>1132</v>
      </c>
    </row>
    <row r="1946" spans="1:5" x14ac:dyDescent="0.3">
      <c r="A1946" s="21" t="s">
        <v>2987</v>
      </c>
      <c r="B1946" s="21">
        <v>2</v>
      </c>
      <c r="C1946" s="39" t="str">
        <f>VLOOKUP(A1946,'COMP-VS-BOM'!$A$2:$C$1625,3,0)</f>
        <v>RES SMD 10K OHM 5% 1/16W 0402</v>
      </c>
      <c r="D1946" s="39" t="str">
        <f t="shared" si="30"/>
        <v>R954-2</v>
      </c>
      <c r="E1946" s="21" t="s">
        <v>3030</v>
      </c>
    </row>
    <row r="1947" spans="1:5" x14ac:dyDescent="0.3">
      <c r="A1947" s="21" t="s">
        <v>2988</v>
      </c>
      <c r="B1947" s="21">
        <v>1</v>
      </c>
      <c r="C1947" s="39" t="str">
        <f>VLOOKUP(A1947,'COMP-VS-BOM'!$A$2:$C$1625,3,0)</f>
        <v>RES SMD 10K OHM 5% 1/16W 0402</v>
      </c>
      <c r="D1947" s="39" t="str">
        <f t="shared" si="30"/>
        <v>R955-1</v>
      </c>
      <c r="E1947" s="21" t="s">
        <v>1132</v>
      </c>
    </row>
    <row r="1948" spans="1:5" x14ac:dyDescent="0.3">
      <c r="A1948" s="21" t="s">
        <v>2988</v>
      </c>
      <c r="B1948" s="21">
        <v>2</v>
      </c>
      <c r="C1948" s="39" t="str">
        <f>VLOOKUP(A1948,'COMP-VS-BOM'!$A$2:$C$1625,3,0)</f>
        <v>RES SMD 10K OHM 5% 1/16W 0402</v>
      </c>
      <c r="D1948" s="39" t="str">
        <f t="shared" si="30"/>
        <v>R955-2</v>
      </c>
      <c r="E1948" s="21" t="s">
        <v>3031</v>
      </c>
    </row>
    <row r="1949" spans="1:5" x14ac:dyDescent="0.3">
      <c r="A1949" s="21" t="s">
        <v>2989</v>
      </c>
      <c r="B1949" s="21">
        <v>1</v>
      </c>
      <c r="C1949" s="39" t="str">
        <f>VLOOKUP(A1949,'COMP-VS-BOM'!$A$2:$C$1625,3,0)</f>
        <v>RES SMD 10K OHM 5% 1/16W 0402</v>
      </c>
      <c r="D1949" s="39" t="str">
        <f t="shared" si="30"/>
        <v>R956-1</v>
      </c>
      <c r="E1949" s="21" t="s">
        <v>1132</v>
      </c>
    </row>
    <row r="1950" spans="1:5" x14ac:dyDescent="0.3">
      <c r="A1950" s="21" t="s">
        <v>2989</v>
      </c>
      <c r="B1950" s="21">
        <v>2</v>
      </c>
      <c r="C1950" s="39" t="str">
        <f>VLOOKUP(A1950,'COMP-VS-BOM'!$A$2:$C$1625,3,0)</f>
        <v>RES SMD 10K OHM 5% 1/16W 0402</v>
      </c>
      <c r="D1950" s="39" t="str">
        <f t="shared" si="30"/>
        <v>R956-2</v>
      </c>
      <c r="E1950" s="21" t="s">
        <v>3032</v>
      </c>
    </row>
    <row r="1951" spans="1:5" x14ac:dyDescent="0.3">
      <c r="A1951" s="21" t="s">
        <v>2990</v>
      </c>
      <c r="B1951" s="21">
        <v>1</v>
      </c>
      <c r="C1951" s="39" t="str">
        <f>VLOOKUP(A1951,'COMP-VS-BOM'!$A$2:$C$1625,3,0)</f>
        <v>RES SMD 10K OHM 5% 1/16W 0402</v>
      </c>
      <c r="D1951" s="39" t="str">
        <f t="shared" si="30"/>
        <v>R957-1</v>
      </c>
      <c r="E1951" s="21" t="s">
        <v>1132</v>
      </c>
    </row>
    <row r="1952" spans="1:5" x14ac:dyDescent="0.3">
      <c r="A1952" s="21" t="s">
        <v>2990</v>
      </c>
      <c r="B1952" s="21">
        <v>2</v>
      </c>
      <c r="C1952" s="39" t="str">
        <f>VLOOKUP(A1952,'COMP-VS-BOM'!$A$2:$C$1625,3,0)</f>
        <v>RES SMD 10K OHM 5% 1/16W 0402</v>
      </c>
      <c r="D1952" s="39" t="str">
        <f t="shared" si="30"/>
        <v>R957-2</v>
      </c>
      <c r="E1952" s="21" t="s">
        <v>3033</v>
      </c>
    </row>
    <row r="1953" spans="1:5" x14ac:dyDescent="0.3">
      <c r="A1953" s="21" t="s">
        <v>1861</v>
      </c>
      <c r="B1953" s="21">
        <v>1</v>
      </c>
      <c r="C1953" s="39" t="str">
        <f>VLOOKUP(A1953,'COMP-VS-BOM'!$A$2:$C$1625,3,0)</f>
        <v>RES SMD 49.9 OHM 1% 1/2W 1210</v>
      </c>
      <c r="D1953" s="39" t="str">
        <f t="shared" si="30"/>
        <v>R1040-1</v>
      </c>
      <c r="E1953" s="21" t="s">
        <v>320</v>
      </c>
    </row>
    <row r="1954" spans="1:5" x14ac:dyDescent="0.3">
      <c r="A1954" s="21" t="s">
        <v>1861</v>
      </c>
      <c r="B1954" s="21">
        <v>2</v>
      </c>
      <c r="C1954" s="39" t="str">
        <f>VLOOKUP(A1954,'COMP-VS-BOM'!$A$2:$C$1625,3,0)</f>
        <v>RES SMD 49.9 OHM 1% 1/2W 1210</v>
      </c>
      <c r="D1954" s="39" t="str">
        <f t="shared" si="30"/>
        <v>R1040-2</v>
      </c>
      <c r="E1954" s="21" t="s">
        <v>1146</v>
      </c>
    </row>
    <row r="1955" spans="1:5" x14ac:dyDescent="0.3">
      <c r="A1955" s="21" t="s">
        <v>2977</v>
      </c>
      <c r="B1955" s="21">
        <v>1</v>
      </c>
      <c r="C1955" s="39" t="str">
        <f>VLOOKUP(A1955,'COMP-VS-BOM'!$A$2:$C$1625,3,0)</f>
        <v>RES SMD 0.0OHM JUMPER 1/16W 0402</v>
      </c>
      <c r="D1955" s="39" t="str">
        <f t="shared" si="30"/>
        <v>R1050-1</v>
      </c>
      <c r="E1955" s="21" t="s">
        <v>3021</v>
      </c>
    </row>
    <row r="1956" spans="1:5" x14ac:dyDescent="0.3">
      <c r="A1956" s="21" t="s">
        <v>2977</v>
      </c>
      <c r="B1956" s="21">
        <v>2</v>
      </c>
      <c r="C1956" s="39" t="str">
        <f>VLOOKUP(A1956,'COMP-VS-BOM'!$A$2:$C$1625,3,0)</f>
        <v>RES SMD 0.0OHM JUMPER 1/16W 0402</v>
      </c>
      <c r="D1956" s="39" t="str">
        <f t="shared" si="30"/>
        <v>R1050-2</v>
      </c>
      <c r="E1956" s="21" t="s">
        <v>3034</v>
      </c>
    </row>
    <row r="1957" spans="1:5" x14ac:dyDescent="0.3">
      <c r="A1957" s="21" t="s">
        <v>1862</v>
      </c>
      <c r="B1957" s="21">
        <v>1</v>
      </c>
      <c r="C1957" s="39" t="str">
        <f>VLOOKUP(A1957,'COMP-VS-BOM'!$A$2:$C$1625,3,0)</f>
        <v>RES SMD 10K OHM 5% 1/16W 0402</v>
      </c>
      <c r="D1957" s="39" t="str">
        <f t="shared" si="30"/>
        <v>R1150-1</v>
      </c>
      <c r="E1957" s="21" t="s">
        <v>1132</v>
      </c>
    </row>
    <row r="1958" spans="1:5" x14ac:dyDescent="0.3">
      <c r="A1958" s="21" t="s">
        <v>1862</v>
      </c>
      <c r="B1958" s="21">
        <v>2</v>
      </c>
      <c r="C1958" s="39" t="str">
        <f>VLOOKUP(A1958,'COMP-VS-BOM'!$A$2:$C$1625,3,0)</f>
        <v>RES SMD 10K OHM 5% 1/16W 0402</v>
      </c>
      <c r="D1958" s="39" t="str">
        <f t="shared" si="30"/>
        <v>R1150-2</v>
      </c>
      <c r="E1958" s="21" t="s">
        <v>1863</v>
      </c>
    </row>
    <row r="1959" spans="1:5" x14ac:dyDescent="0.3">
      <c r="A1959" s="21" t="s">
        <v>1864</v>
      </c>
      <c r="B1959" s="21">
        <v>1</v>
      </c>
      <c r="C1959" s="39" t="str">
        <f>VLOOKUP(A1959,'COMP-VS-BOM'!$A$2:$C$1625,3,0)</f>
        <v>RES SMD 10K OHM 5% 1/16W 0402</v>
      </c>
      <c r="D1959" s="39" t="str">
        <f t="shared" si="30"/>
        <v>R1151-1</v>
      </c>
      <c r="E1959" s="21" t="s">
        <v>1132</v>
      </c>
    </row>
    <row r="1960" spans="1:5" x14ac:dyDescent="0.3">
      <c r="A1960" s="21" t="s">
        <v>1864</v>
      </c>
      <c r="B1960" s="21">
        <v>2</v>
      </c>
      <c r="C1960" s="39" t="str">
        <f>VLOOKUP(A1960,'COMP-VS-BOM'!$A$2:$C$1625,3,0)</f>
        <v>RES SMD 10K OHM 5% 1/16W 0402</v>
      </c>
      <c r="D1960" s="39" t="str">
        <f t="shared" si="30"/>
        <v>R1151-2</v>
      </c>
      <c r="E1960" s="21" t="s">
        <v>1865</v>
      </c>
    </row>
    <row r="1961" spans="1:5" x14ac:dyDescent="0.3">
      <c r="A1961" s="21" t="s">
        <v>1866</v>
      </c>
      <c r="B1961" s="21">
        <v>1</v>
      </c>
      <c r="C1961" s="39" t="str">
        <f>VLOOKUP(A1961,'COMP-VS-BOM'!$A$2:$C$1625,3,0)</f>
        <v>RES SMD 0.0OHM JUMPER 1/16W 0402</v>
      </c>
      <c r="D1961" s="39" t="str">
        <f t="shared" si="30"/>
        <v>R1152-1</v>
      </c>
      <c r="E1961" s="21" t="s">
        <v>1132</v>
      </c>
    </row>
    <row r="1962" spans="1:5" x14ac:dyDescent="0.3">
      <c r="A1962" s="21" t="s">
        <v>1866</v>
      </c>
      <c r="B1962" s="21">
        <v>2</v>
      </c>
      <c r="C1962" s="39" t="str">
        <f>VLOOKUP(A1962,'COMP-VS-BOM'!$A$2:$C$1625,3,0)</f>
        <v>RES SMD 0.0OHM JUMPER 1/16W 0402</v>
      </c>
      <c r="D1962" s="39" t="str">
        <f t="shared" si="30"/>
        <v>R1152-2</v>
      </c>
      <c r="E1962" s="21" t="s">
        <v>1867</v>
      </c>
    </row>
    <row r="1963" spans="1:5" x14ac:dyDescent="0.3">
      <c r="A1963" s="21" t="s">
        <v>105</v>
      </c>
      <c r="B1963" s="21">
        <v>1</v>
      </c>
      <c r="C1963" s="39" t="str">
        <f>VLOOKUP(A1963,'COMP-VS-BOM'!$A$2:$C$1625,3,0)</f>
        <v>RES SMD 0.0OHM JUMPER 1/16W 0402</v>
      </c>
      <c r="D1963" s="39" t="str">
        <f t="shared" si="30"/>
        <v>R1153-1</v>
      </c>
      <c r="E1963" s="21" t="s">
        <v>1863</v>
      </c>
    </row>
    <row r="1964" spans="1:5" x14ac:dyDescent="0.3">
      <c r="A1964" s="21" t="s">
        <v>105</v>
      </c>
      <c r="B1964" s="21">
        <v>2</v>
      </c>
      <c r="C1964" s="39" t="str">
        <f>VLOOKUP(A1964,'COMP-VS-BOM'!$A$2:$C$1625,3,0)</f>
        <v>RES SMD 0.0OHM JUMPER 1/16W 0402</v>
      </c>
      <c r="D1964" s="39" t="str">
        <f t="shared" si="30"/>
        <v>R1153-2</v>
      </c>
      <c r="E1964" s="21" t="s">
        <v>320</v>
      </c>
    </row>
    <row r="1965" spans="1:5" x14ac:dyDescent="0.3">
      <c r="A1965" s="21" t="s">
        <v>1868</v>
      </c>
      <c r="B1965" s="21">
        <v>1</v>
      </c>
      <c r="C1965" s="39" t="str">
        <f>VLOOKUP(A1965,'COMP-VS-BOM'!$A$2:$C$1625,3,0)</f>
        <v>RES SMD 10K OHM 5% 1/16W 0402</v>
      </c>
      <c r="D1965" s="39" t="str">
        <f t="shared" si="30"/>
        <v>R1154-1</v>
      </c>
      <c r="E1965" s="21" t="s">
        <v>1865</v>
      </c>
    </row>
    <row r="1966" spans="1:5" x14ac:dyDescent="0.3">
      <c r="A1966" s="21" t="s">
        <v>1868</v>
      </c>
      <c r="B1966" s="21">
        <v>2</v>
      </c>
      <c r="C1966" s="39" t="str">
        <f>VLOOKUP(A1966,'COMP-VS-BOM'!$A$2:$C$1625,3,0)</f>
        <v>RES SMD 10K OHM 5% 1/16W 0402</v>
      </c>
      <c r="D1966" s="39" t="str">
        <f t="shared" si="30"/>
        <v>R1154-2</v>
      </c>
      <c r="E1966" s="21" t="s">
        <v>320</v>
      </c>
    </row>
    <row r="1967" spans="1:5" x14ac:dyDescent="0.3">
      <c r="A1967" s="21" t="s">
        <v>1869</v>
      </c>
      <c r="B1967" s="21">
        <v>1</v>
      </c>
      <c r="C1967" s="39" t="str">
        <f>VLOOKUP(A1967,'COMP-VS-BOM'!$A$2:$C$1625,3,0)</f>
        <v>RES SMD 10K OHM 5% 1/16W 0402</v>
      </c>
      <c r="D1967" s="39" t="str">
        <f t="shared" si="30"/>
        <v>R1155-1</v>
      </c>
      <c r="E1967" s="21" t="s">
        <v>1867</v>
      </c>
    </row>
    <row r="1968" spans="1:5" x14ac:dyDescent="0.3">
      <c r="A1968" s="21" t="s">
        <v>1869</v>
      </c>
      <c r="B1968" s="21">
        <v>2</v>
      </c>
      <c r="C1968" s="39" t="str">
        <f>VLOOKUP(A1968,'COMP-VS-BOM'!$A$2:$C$1625,3,0)</f>
        <v>RES SMD 10K OHM 5% 1/16W 0402</v>
      </c>
      <c r="D1968" s="39" t="str">
        <f t="shared" si="30"/>
        <v>R1155-2</v>
      </c>
      <c r="E1968" s="21" t="s">
        <v>320</v>
      </c>
    </row>
    <row r="1969" spans="1:5" x14ac:dyDescent="0.3">
      <c r="A1969" s="21" t="s">
        <v>1870</v>
      </c>
      <c r="B1969" s="21">
        <v>1</v>
      </c>
      <c r="C1969" s="39" t="str">
        <f>VLOOKUP(A1969,'COMP-VS-BOM'!$A$2:$C$1625,3,0)</f>
        <v>RES SMD 0.0OHM JUMPER 1/16W 0402</v>
      </c>
      <c r="D1969" s="39" t="str">
        <f t="shared" si="30"/>
        <v>R1156-1</v>
      </c>
      <c r="E1969" s="21" t="s">
        <v>3035</v>
      </c>
    </row>
    <row r="1970" spans="1:5" x14ac:dyDescent="0.3">
      <c r="A1970" s="21" t="s">
        <v>1870</v>
      </c>
      <c r="B1970" s="21">
        <v>2</v>
      </c>
      <c r="C1970" s="39" t="str">
        <f>VLOOKUP(A1970,'COMP-VS-BOM'!$A$2:$C$1625,3,0)</f>
        <v>RES SMD 0.0OHM JUMPER 1/16W 0402</v>
      </c>
      <c r="D1970" s="39" t="str">
        <f t="shared" si="30"/>
        <v>R1156-2</v>
      </c>
      <c r="E1970" s="21" t="s">
        <v>1630</v>
      </c>
    </row>
    <row r="1971" spans="1:5" x14ac:dyDescent="0.3">
      <c r="A1971" s="21" t="s">
        <v>227</v>
      </c>
      <c r="B1971" s="21">
        <v>1</v>
      </c>
      <c r="C1971" s="39" t="str">
        <f>VLOOKUP(A1971,'COMP-VS-BOM'!$A$2:$C$1625,3,0)</f>
        <v>RES SMD 0.0OHM JUMPER 1/16W 0402</v>
      </c>
      <c r="D1971" s="39" t="str">
        <f t="shared" si="30"/>
        <v>R1157-1</v>
      </c>
      <c r="E1971" s="21" t="s">
        <v>3036</v>
      </c>
    </row>
    <row r="1972" spans="1:5" x14ac:dyDescent="0.3">
      <c r="A1972" s="21" t="s">
        <v>227</v>
      </c>
      <c r="B1972" s="21">
        <v>2</v>
      </c>
      <c r="C1972" s="39" t="str">
        <f>VLOOKUP(A1972,'COMP-VS-BOM'!$A$2:$C$1625,3,0)</f>
        <v>RES SMD 0.0OHM JUMPER 1/16W 0402</v>
      </c>
      <c r="D1972" s="39" t="str">
        <f t="shared" si="30"/>
        <v>R1157-2</v>
      </c>
      <c r="E1972" s="21" t="s">
        <v>1632</v>
      </c>
    </row>
    <row r="1973" spans="1:5" x14ac:dyDescent="0.3">
      <c r="A1973" s="21" t="s">
        <v>1871</v>
      </c>
      <c r="B1973" s="21">
        <v>1</v>
      </c>
      <c r="C1973" s="39" t="str">
        <f>VLOOKUP(A1973,'COMP-VS-BOM'!$A$2:$C$1625,3,0)</f>
        <v>RES SMD 10K OHM 5% 1/16W 0402</v>
      </c>
      <c r="D1973" s="39" t="str">
        <f t="shared" si="30"/>
        <v>R1158-1</v>
      </c>
      <c r="E1973" s="21" t="s">
        <v>1132</v>
      </c>
    </row>
    <row r="1974" spans="1:5" x14ac:dyDescent="0.3">
      <c r="A1974" s="21" t="s">
        <v>1871</v>
      </c>
      <c r="B1974" s="21">
        <v>2</v>
      </c>
      <c r="C1974" s="39" t="str">
        <f>VLOOKUP(A1974,'COMP-VS-BOM'!$A$2:$C$1625,3,0)</f>
        <v>RES SMD 10K OHM 5% 1/16W 0402</v>
      </c>
      <c r="D1974" s="39" t="str">
        <f t="shared" si="30"/>
        <v>R1158-2</v>
      </c>
      <c r="E1974" s="21" t="s">
        <v>3036</v>
      </c>
    </row>
    <row r="1975" spans="1:5" x14ac:dyDescent="0.3">
      <c r="A1975" s="21" t="s">
        <v>228</v>
      </c>
      <c r="B1975" s="21">
        <v>1</v>
      </c>
      <c r="C1975" s="39" t="str">
        <f>VLOOKUP(A1975,'COMP-VS-BOM'!$A$2:$C$1625,3,0)</f>
        <v>RES SMD 10K OHM 5% 1/16W 0402</v>
      </c>
      <c r="D1975" s="39" t="str">
        <f t="shared" si="30"/>
        <v>R1159-1</v>
      </c>
      <c r="E1975" s="21" t="s">
        <v>1132</v>
      </c>
    </row>
    <row r="1976" spans="1:5" x14ac:dyDescent="0.3">
      <c r="A1976" s="21" t="s">
        <v>228</v>
      </c>
      <c r="B1976" s="21">
        <v>2</v>
      </c>
      <c r="C1976" s="39" t="str">
        <f>VLOOKUP(A1976,'COMP-VS-BOM'!$A$2:$C$1625,3,0)</f>
        <v>RES SMD 10K OHM 5% 1/16W 0402</v>
      </c>
      <c r="D1976" s="39" t="str">
        <f t="shared" si="30"/>
        <v>R1159-2</v>
      </c>
      <c r="E1976" s="21" t="s">
        <v>3035</v>
      </c>
    </row>
    <row r="1977" spans="1:5" x14ac:dyDescent="0.3">
      <c r="A1977" s="21" t="s">
        <v>1872</v>
      </c>
      <c r="B1977" s="21">
        <v>1</v>
      </c>
      <c r="C1977" s="39" t="str">
        <f>VLOOKUP(A1977,'COMP-VS-BOM'!$A$2:$C$1625,3,0)</f>
        <v>RES SMD 10K OHM 5% 1/16W 0402</v>
      </c>
      <c r="D1977" s="39" t="str">
        <f t="shared" si="30"/>
        <v>R1160-1</v>
      </c>
      <c r="E1977" s="21" t="s">
        <v>1132</v>
      </c>
    </row>
    <row r="1978" spans="1:5" x14ac:dyDescent="0.3">
      <c r="A1978" s="21" t="s">
        <v>1872</v>
      </c>
      <c r="B1978" s="21">
        <v>2</v>
      </c>
      <c r="C1978" s="39" t="str">
        <f>VLOOKUP(A1978,'COMP-VS-BOM'!$A$2:$C$1625,3,0)</f>
        <v>RES SMD 10K OHM 5% 1/16W 0402</v>
      </c>
      <c r="D1978" s="39" t="str">
        <f t="shared" si="30"/>
        <v>R1160-2</v>
      </c>
      <c r="E1978" s="21" t="s">
        <v>1873</v>
      </c>
    </row>
    <row r="1979" spans="1:5" x14ac:dyDescent="0.3">
      <c r="A1979" s="21" t="s">
        <v>229</v>
      </c>
      <c r="B1979" s="21">
        <v>1</v>
      </c>
      <c r="C1979" s="39" t="str">
        <f>VLOOKUP(A1979,'COMP-VS-BOM'!$A$2:$C$1625,3,0)</f>
        <v>RES SMD 10K OHM 5% 1/16W 0402</v>
      </c>
      <c r="D1979" s="39" t="str">
        <f t="shared" si="30"/>
        <v>R1161-1</v>
      </c>
      <c r="E1979" s="21" t="s">
        <v>1132</v>
      </c>
    </row>
    <row r="1980" spans="1:5" x14ac:dyDescent="0.3">
      <c r="A1980" s="21" t="s">
        <v>229</v>
      </c>
      <c r="B1980" s="21">
        <v>2</v>
      </c>
      <c r="C1980" s="39" t="str">
        <f>VLOOKUP(A1980,'COMP-VS-BOM'!$A$2:$C$1625,3,0)</f>
        <v>RES SMD 10K OHM 5% 1/16W 0402</v>
      </c>
      <c r="D1980" s="39" t="str">
        <f t="shared" si="30"/>
        <v>R1161-2</v>
      </c>
      <c r="E1980" s="21" t="s">
        <v>1874</v>
      </c>
    </row>
    <row r="1981" spans="1:5" x14ac:dyDescent="0.3">
      <c r="A1981" s="21" t="s">
        <v>1875</v>
      </c>
      <c r="B1981" s="21">
        <v>1</v>
      </c>
      <c r="C1981" s="39" t="str">
        <f>VLOOKUP(A1981,'COMP-VS-BOM'!$A$2:$C$1625,3,0)</f>
        <v>RES SMD 10K OHM 5% 1/16W 0402</v>
      </c>
      <c r="D1981" s="39" t="str">
        <f t="shared" si="30"/>
        <v>R1162-1</v>
      </c>
      <c r="E1981" s="21" t="s">
        <v>1132</v>
      </c>
    </row>
    <row r="1982" spans="1:5" x14ac:dyDescent="0.3">
      <c r="A1982" s="21" t="s">
        <v>1875</v>
      </c>
      <c r="B1982" s="21">
        <v>2</v>
      </c>
      <c r="C1982" s="39" t="str">
        <f>VLOOKUP(A1982,'COMP-VS-BOM'!$A$2:$C$1625,3,0)</f>
        <v>RES SMD 10K OHM 5% 1/16W 0402</v>
      </c>
      <c r="D1982" s="39" t="str">
        <f t="shared" si="30"/>
        <v>R1162-2</v>
      </c>
      <c r="E1982" s="21" t="s">
        <v>1876</v>
      </c>
    </row>
    <row r="1983" spans="1:5" x14ac:dyDescent="0.3">
      <c r="A1983" s="21" t="s">
        <v>1877</v>
      </c>
      <c r="B1983" s="21">
        <v>1</v>
      </c>
      <c r="C1983" s="39" t="str">
        <f>VLOOKUP(A1983,'COMP-VS-BOM'!$A$2:$C$1625,3,0)</f>
        <v>RES SMD 10K OHM 5% 1/16W 0402</v>
      </c>
      <c r="D1983" s="39" t="str">
        <f t="shared" si="30"/>
        <v>R1163-1</v>
      </c>
      <c r="E1983" s="21" t="s">
        <v>1132</v>
      </c>
    </row>
    <row r="1984" spans="1:5" x14ac:dyDescent="0.3">
      <c r="A1984" s="21" t="s">
        <v>1877</v>
      </c>
      <c r="B1984" s="21">
        <v>2</v>
      </c>
      <c r="C1984" s="39" t="str">
        <f>VLOOKUP(A1984,'COMP-VS-BOM'!$A$2:$C$1625,3,0)</f>
        <v>RES SMD 10K OHM 5% 1/16W 0402</v>
      </c>
      <c r="D1984" s="39" t="str">
        <f t="shared" si="30"/>
        <v>R1163-2</v>
      </c>
      <c r="E1984" s="21" t="s">
        <v>1878</v>
      </c>
    </row>
    <row r="1985" spans="1:5" x14ac:dyDescent="0.3">
      <c r="A1985" s="21" t="s">
        <v>1879</v>
      </c>
      <c r="B1985" s="21">
        <v>1</v>
      </c>
      <c r="C1985" s="39" t="str">
        <f>VLOOKUP(A1985,'COMP-VS-BOM'!$A$2:$C$1625,3,0)</f>
        <v>RES SMD 10K OHM 5% 1/16W 0402</v>
      </c>
      <c r="D1985" s="39" t="str">
        <f t="shared" si="30"/>
        <v>R1164-1</v>
      </c>
      <c r="E1985" s="21" t="s">
        <v>1873</v>
      </c>
    </row>
    <row r="1986" spans="1:5" x14ac:dyDescent="0.3">
      <c r="A1986" s="21" t="s">
        <v>1879</v>
      </c>
      <c r="B1986" s="21">
        <v>2</v>
      </c>
      <c r="C1986" s="39" t="str">
        <f>VLOOKUP(A1986,'COMP-VS-BOM'!$A$2:$C$1625,3,0)</f>
        <v>RES SMD 10K OHM 5% 1/16W 0402</v>
      </c>
      <c r="D1986" s="39" t="str">
        <f t="shared" si="30"/>
        <v>R1164-2</v>
      </c>
      <c r="E1986" s="21" t="s">
        <v>320</v>
      </c>
    </row>
    <row r="1987" spans="1:5" x14ac:dyDescent="0.3">
      <c r="A1987" s="21" t="s">
        <v>230</v>
      </c>
      <c r="B1987" s="21">
        <v>1</v>
      </c>
      <c r="C1987" s="39" t="str">
        <f>VLOOKUP(A1987,'COMP-VS-BOM'!$A$2:$C$1625,3,0)</f>
        <v>RES SMD 10K OHM 5% 1/16W 0402</v>
      </c>
      <c r="D1987" s="39" t="str">
        <f t="shared" si="30"/>
        <v>R1165-1</v>
      </c>
      <c r="E1987" s="21" t="s">
        <v>1874</v>
      </c>
    </row>
    <row r="1988" spans="1:5" x14ac:dyDescent="0.3">
      <c r="A1988" s="21" t="s">
        <v>230</v>
      </c>
      <c r="B1988" s="21">
        <v>2</v>
      </c>
      <c r="C1988" s="39" t="str">
        <f>VLOOKUP(A1988,'COMP-VS-BOM'!$A$2:$C$1625,3,0)</f>
        <v>RES SMD 10K OHM 5% 1/16W 0402</v>
      </c>
      <c r="D1988" s="39" t="str">
        <f t="shared" ref="D1988:D2051" si="31">CONCATENATE(A1988,"-",B1988)</f>
        <v>R1165-2</v>
      </c>
      <c r="E1988" s="21" t="s">
        <v>320</v>
      </c>
    </row>
    <row r="1989" spans="1:5" x14ac:dyDescent="0.3">
      <c r="A1989" s="21" t="s">
        <v>1880</v>
      </c>
      <c r="B1989" s="21">
        <v>1</v>
      </c>
      <c r="C1989" s="39" t="str">
        <f>VLOOKUP(A1989,'COMP-VS-BOM'!$A$2:$C$1625,3,0)</f>
        <v>RES SMD 10K OHM 5% 1/16W 0402</v>
      </c>
      <c r="D1989" s="39" t="str">
        <f t="shared" si="31"/>
        <v>R1166-1</v>
      </c>
      <c r="E1989" s="21" t="s">
        <v>1876</v>
      </c>
    </row>
    <row r="1990" spans="1:5" x14ac:dyDescent="0.3">
      <c r="A1990" s="21" t="s">
        <v>1880</v>
      </c>
      <c r="B1990" s="21">
        <v>2</v>
      </c>
      <c r="C1990" s="39" t="str">
        <f>VLOOKUP(A1990,'COMP-VS-BOM'!$A$2:$C$1625,3,0)</f>
        <v>RES SMD 10K OHM 5% 1/16W 0402</v>
      </c>
      <c r="D1990" s="39" t="str">
        <f t="shared" si="31"/>
        <v>R1166-2</v>
      </c>
      <c r="E1990" s="21" t="s">
        <v>320</v>
      </c>
    </row>
    <row r="1991" spans="1:5" x14ac:dyDescent="0.3">
      <c r="A1991" s="21" t="s">
        <v>239</v>
      </c>
      <c r="B1991" s="21">
        <v>1</v>
      </c>
      <c r="C1991" s="39" t="str">
        <f>VLOOKUP(A1991,'COMP-VS-BOM'!$A$2:$C$1625,3,0)</f>
        <v>RES SMD 10K OHM 5% 1/16W 0402</v>
      </c>
      <c r="D1991" s="39" t="str">
        <f t="shared" si="31"/>
        <v>R1167-1</v>
      </c>
      <c r="E1991" s="21" t="s">
        <v>1878</v>
      </c>
    </row>
    <row r="1992" spans="1:5" x14ac:dyDescent="0.3">
      <c r="A1992" s="21" t="s">
        <v>239</v>
      </c>
      <c r="B1992" s="21">
        <v>2</v>
      </c>
      <c r="C1992" s="39" t="str">
        <f>VLOOKUP(A1992,'COMP-VS-BOM'!$A$2:$C$1625,3,0)</f>
        <v>RES SMD 10K OHM 5% 1/16W 0402</v>
      </c>
      <c r="D1992" s="39" t="str">
        <f t="shared" si="31"/>
        <v>R1167-2</v>
      </c>
      <c r="E1992" s="21" t="s">
        <v>320</v>
      </c>
    </row>
    <row r="1993" spans="1:5" x14ac:dyDescent="0.3">
      <c r="A1993" s="21" t="s">
        <v>240</v>
      </c>
      <c r="B1993" s="21">
        <v>1</v>
      </c>
      <c r="C1993" s="39" t="str">
        <f>VLOOKUP(A1993,'COMP-VS-BOM'!$A$2:$C$1625,3,0)</f>
        <v>RES SMD 10K OHM 5% 1/16W 0402</v>
      </c>
      <c r="D1993" s="39" t="str">
        <f t="shared" si="31"/>
        <v>R1168-1</v>
      </c>
      <c r="E1993" s="21" t="s">
        <v>1132</v>
      </c>
    </row>
    <row r="1994" spans="1:5" x14ac:dyDescent="0.3">
      <c r="A1994" s="21" t="s">
        <v>240</v>
      </c>
      <c r="B1994" s="21">
        <v>2</v>
      </c>
      <c r="C1994" s="39" t="str">
        <f>VLOOKUP(A1994,'COMP-VS-BOM'!$A$2:$C$1625,3,0)</f>
        <v>RES SMD 10K OHM 5% 1/16W 0402</v>
      </c>
      <c r="D1994" s="39" t="str">
        <f t="shared" si="31"/>
        <v>R1168-2</v>
      </c>
      <c r="E1994" s="21" t="s">
        <v>3034</v>
      </c>
    </row>
    <row r="1995" spans="1:5" x14ac:dyDescent="0.3">
      <c r="A1995" s="21" t="s">
        <v>241</v>
      </c>
      <c r="B1995" s="21">
        <v>1</v>
      </c>
      <c r="C1995" s="39" t="str">
        <f>VLOOKUP(A1995,'COMP-VS-BOM'!$A$2:$C$1625,3,0)</f>
        <v>RES SMD 10K OHM 5% 1/16W 0402</v>
      </c>
      <c r="D1995" s="39" t="str">
        <f t="shared" si="31"/>
        <v>R1169-1</v>
      </c>
      <c r="E1995" s="21" t="s">
        <v>3034</v>
      </c>
    </row>
    <row r="1996" spans="1:5" x14ac:dyDescent="0.3">
      <c r="A1996" s="21" t="s">
        <v>241</v>
      </c>
      <c r="B1996" s="21">
        <v>2</v>
      </c>
      <c r="C1996" s="39" t="str">
        <f>VLOOKUP(A1996,'COMP-VS-BOM'!$A$2:$C$1625,3,0)</f>
        <v>RES SMD 10K OHM 5% 1/16W 0402</v>
      </c>
      <c r="D1996" s="39" t="str">
        <f t="shared" si="31"/>
        <v>R1169-2</v>
      </c>
      <c r="E1996" s="21" t="s">
        <v>320</v>
      </c>
    </row>
    <row r="1997" spans="1:5" x14ac:dyDescent="0.3">
      <c r="A1997" s="21" t="s">
        <v>1882</v>
      </c>
      <c r="B1997" s="21">
        <v>1</v>
      </c>
      <c r="C1997" s="39" t="str">
        <f>VLOOKUP(A1997,'COMP-VS-BOM'!$A$2:$C$1625,3,0)</f>
        <v>RES SMD 10K OHM 5% 1/16W 0402</v>
      </c>
      <c r="D1997" s="39" t="str">
        <f t="shared" si="31"/>
        <v>R1350-1</v>
      </c>
      <c r="E1997" s="21" t="s">
        <v>683</v>
      </c>
    </row>
    <row r="1998" spans="1:5" x14ac:dyDescent="0.3">
      <c r="A1998" s="21" t="s">
        <v>1882</v>
      </c>
      <c r="B1998" s="21">
        <v>2</v>
      </c>
      <c r="C1998" s="39" t="str">
        <f>VLOOKUP(A1998,'COMP-VS-BOM'!$A$2:$C$1625,3,0)</f>
        <v>RES SMD 10K OHM 5% 1/16W 0402</v>
      </c>
      <c r="D1998" s="39" t="str">
        <f t="shared" si="31"/>
        <v>R1350-2</v>
      </c>
      <c r="E1998" s="21" t="s">
        <v>1883</v>
      </c>
    </row>
    <row r="1999" spans="1:5" x14ac:dyDescent="0.3">
      <c r="A1999" s="21" t="s">
        <v>1884</v>
      </c>
      <c r="B1999" s="21">
        <v>1</v>
      </c>
      <c r="C1999" s="39" t="str">
        <f>VLOOKUP(A1999,'COMP-VS-BOM'!$A$2:$C$1625,3,0)</f>
        <v>RES SMD 0.0OHM JUMPER 1/16W 0402</v>
      </c>
      <c r="D1999" s="39" t="str">
        <f t="shared" si="31"/>
        <v>R1351-1</v>
      </c>
      <c r="E1999" s="21" t="s">
        <v>1885</v>
      </c>
    </row>
    <row r="2000" spans="1:5" x14ac:dyDescent="0.3">
      <c r="A2000" s="21" t="s">
        <v>1884</v>
      </c>
      <c r="B2000" s="21">
        <v>2</v>
      </c>
      <c r="C2000" s="39" t="str">
        <f>VLOOKUP(A2000,'COMP-VS-BOM'!$A$2:$C$1625,3,0)</f>
        <v>RES SMD 0.0OHM JUMPER 1/16W 0402</v>
      </c>
      <c r="D2000" s="39" t="str">
        <f t="shared" si="31"/>
        <v>R1351-2</v>
      </c>
      <c r="E2000" s="21" t="s">
        <v>1883</v>
      </c>
    </row>
    <row r="2001" spans="1:5" x14ac:dyDescent="0.3">
      <c r="A2001" s="21" t="s">
        <v>1886</v>
      </c>
      <c r="B2001" s="21">
        <v>1</v>
      </c>
      <c r="C2001" s="39" t="str">
        <f>VLOOKUP(A2001,'COMP-VS-BOM'!$A$2:$C$1625,3,0)</f>
        <v>RES SMD 100K OHM 1% 1/16W 0402</v>
      </c>
      <c r="D2001" s="39" t="str">
        <f t="shared" si="31"/>
        <v>R1352-1</v>
      </c>
      <c r="E2001" s="21" t="s">
        <v>511</v>
      </c>
    </row>
    <row r="2002" spans="1:5" x14ac:dyDescent="0.3">
      <c r="A2002" s="21" t="s">
        <v>1886</v>
      </c>
      <c r="B2002" s="21">
        <v>2</v>
      </c>
      <c r="C2002" s="39" t="str">
        <f>VLOOKUP(A2002,'COMP-VS-BOM'!$A$2:$C$1625,3,0)</f>
        <v>RES SMD 100K OHM 1% 1/16W 0402</v>
      </c>
      <c r="D2002" s="39" t="str">
        <f t="shared" si="31"/>
        <v>R1352-2</v>
      </c>
      <c r="E2002" s="21" t="s">
        <v>1887</v>
      </c>
    </row>
    <row r="2003" spans="1:5" x14ac:dyDescent="0.3">
      <c r="A2003" s="21" t="s">
        <v>1888</v>
      </c>
      <c r="B2003" s="21">
        <v>1</v>
      </c>
      <c r="C2003" s="39" t="str">
        <f>VLOOKUP(A2003,'COMP-VS-BOM'!$A$2:$C$1625,3,0)</f>
        <v>RES SMD 100K OHM 1% 1/16W 0402</v>
      </c>
      <c r="D2003" s="39" t="str">
        <f t="shared" si="31"/>
        <v>R1353-1</v>
      </c>
      <c r="E2003" s="21" t="s">
        <v>511</v>
      </c>
    </row>
    <row r="2004" spans="1:5" x14ac:dyDescent="0.3">
      <c r="A2004" s="21" t="s">
        <v>1888</v>
      </c>
      <c r="B2004" s="21">
        <v>2</v>
      </c>
      <c r="C2004" s="39" t="str">
        <f>VLOOKUP(A2004,'COMP-VS-BOM'!$A$2:$C$1625,3,0)</f>
        <v>RES SMD 100K OHM 1% 1/16W 0402</v>
      </c>
      <c r="D2004" s="39" t="str">
        <f t="shared" si="31"/>
        <v>R1353-2</v>
      </c>
      <c r="E2004" s="21" t="s">
        <v>1889</v>
      </c>
    </row>
    <row r="2005" spans="1:5" x14ac:dyDescent="0.3">
      <c r="A2005" s="21" t="s">
        <v>1890</v>
      </c>
      <c r="B2005" s="21">
        <v>1</v>
      </c>
      <c r="C2005" s="39" t="str">
        <f>VLOOKUP(A2005,'COMP-VS-BOM'!$A$2:$C$1625,3,0)</f>
        <v>RES SMD 100K OHM 1% 1/16W 0402</v>
      </c>
      <c r="D2005" s="39" t="str">
        <f t="shared" si="31"/>
        <v>R1354-1</v>
      </c>
      <c r="E2005" s="21" t="s">
        <v>511</v>
      </c>
    </row>
    <row r="2006" spans="1:5" x14ac:dyDescent="0.3">
      <c r="A2006" s="21" t="s">
        <v>1890</v>
      </c>
      <c r="B2006" s="21">
        <v>2</v>
      </c>
      <c r="C2006" s="39" t="str">
        <f>VLOOKUP(A2006,'COMP-VS-BOM'!$A$2:$C$1625,3,0)</f>
        <v>RES SMD 100K OHM 1% 1/16W 0402</v>
      </c>
      <c r="D2006" s="39" t="str">
        <f t="shared" si="31"/>
        <v>R1354-2</v>
      </c>
      <c r="E2006" s="21" t="s">
        <v>1891</v>
      </c>
    </row>
    <row r="2007" spans="1:5" x14ac:dyDescent="0.3">
      <c r="A2007" s="21" t="s">
        <v>1892</v>
      </c>
      <c r="B2007" s="21">
        <v>1</v>
      </c>
      <c r="C2007" s="39" t="str">
        <f>VLOOKUP(A2007,'COMP-VS-BOM'!$A$2:$C$1625,3,0)</f>
        <v>RES SMD 10K OHM 5% 1/16W 0402</v>
      </c>
      <c r="D2007" s="39" t="str">
        <f t="shared" si="31"/>
        <v>R1355-1</v>
      </c>
      <c r="E2007" s="21" t="s">
        <v>1887</v>
      </c>
    </row>
    <row r="2008" spans="1:5" x14ac:dyDescent="0.3">
      <c r="A2008" s="21" t="s">
        <v>1892</v>
      </c>
      <c r="B2008" s="21">
        <v>2</v>
      </c>
      <c r="C2008" s="39" t="str">
        <f>VLOOKUP(A2008,'COMP-VS-BOM'!$A$2:$C$1625,3,0)</f>
        <v>RES SMD 10K OHM 5% 1/16W 0402</v>
      </c>
      <c r="D2008" s="39" t="str">
        <f t="shared" si="31"/>
        <v>R1355-2</v>
      </c>
      <c r="E2008" s="21" t="s">
        <v>320</v>
      </c>
    </row>
    <row r="2009" spans="1:5" x14ac:dyDescent="0.3">
      <c r="A2009" s="21" t="s">
        <v>1893</v>
      </c>
      <c r="B2009" s="21">
        <v>1</v>
      </c>
      <c r="C2009" s="39" t="str">
        <f>VLOOKUP(A2009,'COMP-VS-BOM'!$A$2:$C$1625,3,0)</f>
        <v>RES SMD 10K OHM 5% 1/16W 0402</v>
      </c>
      <c r="D2009" s="39" t="str">
        <f t="shared" si="31"/>
        <v>R1356-1</v>
      </c>
      <c r="E2009" s="21" t="s">
        <v>1889</v>
      </c>
    </row>
    <row r="2010" spans="1:5" x14ac:dyDescent="0.3">
      <c r="A2010" s="21" t="s">
        <v>1893</v>
      </c>
      <c r="B2010" s="21">
        <v>2</v>
      </c>
      <c r="C2010" s="39" t="str">
        <f>VLOOKUP(A2010,'COMP-VS-BOM'!$A$2:$C$1625,3,0)</f>
        <v>RES SMD 10K OHM 5% 1/16W 0402</v>
      </c>
      <c r="D2010" s="39" t="str">
        <f t="shared" si="31"/>
        <v>R1356-2</v>
      </c>
      <c r="E2010" s="21" t="s">
        <v>320</v>
      </c>
    </row>
    <row r="2011" spans="1:5" x14ac:dyDescent="0.3">
      <c r="A2011" s="21" t="s">
        <v>1894</v>
      </c>
      <c r="B2011" s="21">
        <v>1</v>
      </c>
      <c r="C2011" s="39" t="str">
        <f>VLOOKUP(A2011,'COMP-VS-BOM'!$A$2:$C$1625,3,0)</f>
        <v>RES SMD 10K OHM 5% 1/16W 0402</v>
      </c>
      <c r="D2011" s="39" t="str">
        <f t="shared" si="31"/>
        <v>R1357-1</v>
      </c>
      <c r="E2011" s="21" t="s">
        <v>1891</v>
      </c>
    </row>
    <row r="2012" spans="1:5" x14ac:dyDescent="0.3">
      <c r="A2012" s="21" t="s">
        <v>1894</v>
      </c>
      <c r="B2012" s="21">
        <v>2</v>
      </c>
      <c r="C2012" s="39" t="str">
        <f>VLOOKUP(A2012,'COMP-VS-BOM'!$A$2:$C$1625,3,0)</f>
        <v>RES SMD 10K OHM 5% 1/16W 0402</v>
      </c>
      <c r="D2012" s="39" t="str">
        <f t="shared" si="31"/>
        <v>R1357-2</v>
      </c>
      <c r="E2012" s="21" t="s">
        <v>320</v>
      </c>
    </row>
    <row r="2013" spans="1:5" x14ac:dyDescent="0.3">
      <c r="A2013" s="21" t="s">
        <v>1895</v>
      </c>
      <c r="B2013" s="21">
        <v>1</v>
      </c>
      <c r="C2013" s="39" t="str">
        <f>VLOOKUP(A2013,'COMP-VS-BOM'!$A$2:$C$1625,3,0)</f>
        <v>RES SMD 10K OHM 5% 1/16W 0402</v>
      </c>
      <c r="D2013" s="39" t="str">
        <f t="shared" si="31"/>
        <v>R1358-1</v>
      </c>
      <c r="E2013" s="21" t="s">
        <v>511</v>
      </c>
    </row>
    <row r="2014" spans="1:5" x14ac:dyDescent="0.3">
      <c r="A2014" s="21" t="s">
        <v>1895</v>
      </c>
      <c r="B2014" s="21">
        <v>2</v>
      </c>
      <c r="C2014" s="39" t="str">
        <f>VLOOKUP(A2014,'COMP-VS-BOM'!$A$2:$C$1625,3,0)</f>
        <v>RES SMD 10K OHM 5% 1/16W 0402</v>
      </c>
      <c r="D2014" s="39" t="str">
        <f t="shared" si="31"/>
        <v>R1358-2</v>
      </c>
      <c r="E2014" s="21" t="s">
        <v>1883</v>
      </c>
    </row>
    <row r="2015" spans="1:5" x14ac:dyDescent="0.3">
      <c r="A2015" s="21" t="s">
        <v>1896</v>
      </c>
      <c r="B2015" s="21">
        <v>1</v>
      </c>
      <c r="C2015" s="39" t="str">
        <f>VLOOKUP(A2015,'COMP-VS-BOM'!$A$2:$C$1625,3,0)</f>
        <v>RES SMD 100K OHM 1% 1/16W 0402</v>
      </c>
      <c r="D2015" s="39" t="str">
        <f t="shared" si="31"/>
        <v>R1359-1</v>
      </c>
      <c r="E2015" s="21" t="s">
        <v>1883</v>
      </c>
    </row>
    <row r="2016" spans="1:5" x14ac:dyDescent="0.3">
      <c r="A2016" s="21" t="s">
        <v>1896</v>
      </c>
      <c r="B2016" s="21">
        <v>2</v>
      </c>
      <c r="C2016" s="39" t="str">
        <f>VLOOKUP(A2016,'COMP-VS-BOM'!$A$2:$C$1625,3,0)</f>
        <v>RES SMD 100K OHM 1% 1/16W 0402</v>
      </c>
      <c r="D2016" s="39" t="str">
        <f t="shared" si="31"/>
        <v>R1359-2</v>
      </c>
      <c r="E2016" s="21" t="s">
        <v>320</v>
      </c>
    </row>
    <row r="2017" spans="1:5" x14ac:dyDescent="0.3">
      <c r="A2017" s="21" t="s">
        <v>1897</v>
      </c>
      <c r="B2017" s="21">
        <v>1</v>
      </c>
      <c r="C2017" s="39" t="str">
        <f>VLOOKUP(A2017,'COMP-VS-BOM'!$A$2:$C$1625,3,0)</f>
        <v>RES SMD 0.0OHM JUMPER 1/16W 0402</v>
      </c>
      <c r="D2017" s="39" t="str">
        <f t="shared" si="31"/>
        <v>R1360-1</v>
      </c>
      <c r="E2017" s="21" t="s">
        <v>1898</v>
      </c>
    </row>
    <row r="2018" spans="1:5" x14ac:dyDescent="0.3">
      <c r="A2018" s="21" t="s">
        <v>1897</v>
      </c>
      <c r="B2018" s="21">
        <v>2</v>
      </c>
      <c r="C2018" s="39" t="str">
        <f>VLOOKUP(A2018,'COMP-VS-BOM'!$A$2:$C$1625,3,0)</f>
        <v>RES SMD 0.0OHM JUMPER 1/16W 0402</v>
      </c>
      <c r="D2018" s="39" t="str">
        <f t="shared" si="31"/>
        <v>R1360-2</v>
      </c>
      <c r="E2018" s="21" t="s">
        <v>1525</v>
      </c>
    </row>
    <row r="2019" spans="1:5" x14ac:dyDescent="0.3">
      <c r="A2019" s="21" t="s">
        <v>1899</v>
      </c>
      <c r="B2019" s="21">
        <v>1</v>
      </c>
      <c r="C2019" s="39" t="str">
        <f>VLOOKUP(A2019,'COMP-VS-BOM'!$A$2:$C$1625,3,0)</f>
        <v>RES SMD 0.0OHM JUMPER 1/16W 0402</v>
      </c>
      <c r="D2019" s="39" t="str">
        <f t="shared" si="31"/>
        <v>R1361-1</v>
      </c>
      <c r="E2019" s="21" t="s">
        <v>1900</v>
      </c>
    </row>
    <row r="2020" spans="1:5" x14ac:dyDescent="0.3">
      <c r="A2020" s="21" t="s">
        <v>1899</v>
      </c>
      <c r="B2020" s="21">
        <v>2</v>
      </c>
      <c r="C2020" s="39" t="str">
        <f>VLOOKUP(A2020,'COMP-VS-BOM'!$A$2:$C$1625,3,0)</f>
        <v>RES SMD 0.0OHM JUMPER 1/16W 0402</v>
      </c>
      <c r="D2020" s="39" t="str">
        <f t="shared" si="31"/>
        <v>R1361-2</v>
      </c>
      <c r="E2020" s="21" t="s">
        <v>1514</v>
      </c>
    </row>
    <row r="2021" spans="1:5" x14ac:dyDescent="0.3">
      <c r="A2021" s="21" t="s">
        <v>2978</v>
      </c>
      <c r="B2021" s="21">
        <v>1</v>
      </c>
      <c r="C2021" s="39" t="str">
        <f>VLOOKUP(A2021,'COMP-VS-BOM'!$A$2:$C$1625,3,0)</f>
        <v>RES SMD 0.0OHM JUMPER 1/16W 0402</v>
      </c>
      <c r="D2021" s="39" t="str">
        <f t="shared" si="31"/>
        <v>R1511-1</v>
      </c>
      <c r="E2021" s="21" t="s">
        <v>335</v>
      </c>
    </row>
    <row r="2022" spans="1:5" x14ac:dyDescent="0.3">
      <c r="A2022" s="21" t="s">
        <v>2978</v>
      </c>
      <c r="B2022" s="21">
        <v>2</v>
      </c>
      <c r="C2022" s="39" t="str">
        <f>VLOOKUP(A2022,'COMP-VS-BOM'!$A$2:$C$1625,3,0)</f>
        <v>RES SMD 0.0OHM JUMPER 1/16W 0402</v>
      </c>
      <c r="D2022" s="39" t="str">
        <f t="shared" si="31"/>
        <v>R1511-2</v>
      </c>
      <c r="E2022" s="21" t="s">
        <v>3025</v>
      </c>
    </row>
    <row r="2023" spans="1:5" x14ac:dyDescent="0.3">
      <c r="A2023" s="21" t="s">
        <v>2979</v>
      </c>
      <c r="B2023" s="21">
        <v>1</v>
      </c>
      <c r="C2023" s="39" t="str">
        <f>VLOOKUP(A2023,'COMP-VS-BOM'!$A$2:$C$1625,3,0)</f>
        <v>RES SMD 0.0OHM JUMPER 1/16W 0402</v>
      </c>
      <c r="D2023" s="39" t="str">
        <f t="shared" si="31"/>
        <v>R1512-1</v>
      </c>
      <c r="E2023" s="21" t="s">
        <v>1647</v>
      </c>
    </row>
    <row r="2024" spans="1:5" x14ac:dyDescent="0.3">
      <c r="A2024" s="21" t="s">
        <v>2979</v>
      </c>
      <c r="B2024" s="21">
        <v>2</v>
      </c>
      <c r="C2024" s="39" t="str">
        <f>VLOOKUP(A2024,'COMP-VS-BOM'!$A$2:$C$1625,3,0)</f>
        <v>RES SMD 0.0OHM JUMPER 1/16W 0402</v>
      </c>
      <c r="D2024" s="39" t="str">
        <f t="shared" si="31"/>
        <v>R1512-2</v>
      </c>
      <c r="E2024" s="21" t="s">
        <v>3025</v>
      </c>
    </row>
    <row r="2025" spans="1:5" x14ac:dyDescent="0.3">
      <c r="A2025" s="21" t="s">
        <v>2980</v>
      </c>
      <c r="B2025" s="21">
        <v>1</v>
      </c>
      <c r="C2025" s="39" t="str">
        <f>VLOOKUP(A2025,'COMP-VS-BOM'!$A$2:$C$1625,3,0)</f>
        <v>RES SMD 0.0OHM JUMPER 1/16W 0402</v>
      </c>
      <c r="D2025" s="39" t="str">
        <f t="shared" si="31"/>
        <v>R1513-1</v>
      </c>
      <c r="E2025" s="21" t="s">
        <v>1648</v>
      </c>
    </row>
    <row r="2026" spans="1:5" x14ac:dyDescent="0.3">
      <c r="A2026" s="21" t="s">
        <v>2980</v>
      </c>
      <c r="B2026" s="21">
        <v>2</v>
      </c>
      <c r="C2026" s="39" t="str">
        <f>VLOOKUP(A2026,'COMP-VS-BOM'!$A$2:$C$1625,3,0)</f>
        <v>RES SMD 0.0OHM JUMPER 1/16W 0402</v>
      </c>
      <c r="D2026" s="39" t="str">
        <f t="shared" si="31"/>
        <v>R1513-2</v>
      </c>
      <c r="E2026" s="21" t="s">
        <v>3025</v>
      </c>
    </row>
    <row r="2027" spans="1:5" x14ac:dyDescent="0.3">
      <c r="A2027" s="21" t="s">
        <v>2991</v>
      </c>
      <c r="B2027" s="21">
        <v>1</v>
      </c>
      <c r="C2027" s="39" t="str">
        <f>VLOOKUP(A2027,'COMP-VS-BOM'!$A$2:$C$1625,3,0)</f>
        <v>RES SMD 10K OHM 5% 1/16W 0402</v>
      </c>
      <c r="D2027" s="39" t="str">
        <f t="shared" si="31"/>
        <v>R1514-1</v>
      </c>
      <c r="E2027" s="21" t="s">
        <v>946</v>
      </c>
    </row>
    <row r="2028" spans="1:5" x14ac:dyDescent="0.3">
      <c r="A2028" s="21" t="s">
        <v>2991</v>
      </c>
      <c r="B2028" s="21">
        <v>2</v>
      </c>
      <c r="C2028" s="39" t="str">
        <f>VLOOKUP(A2028,'COMP-VS-BOM'!$A$2:$C$1625,3,0)</f>
        <v>RES SMD 10K OHM 5% 1/16W 0402</v>
      </c>
      <c r="D2028" s="39" t="str">
        <f t="shared" si="31"/>
        <v>R1514-2</v>
      </c>
      <c r="E2028" s="21" t="s">
        <v>335</v>
      </c>
    </row>
    <row r="2029" spans="1:5" x14ac:dyDescent="0.3">
      <c r="A2029" s="21" t="s">
        <v>1901</v>
      </c>
      <c r="B2029" s="21">
        <v>1</v>
      </c>
      <c r="C2029" s="39" t="str">
        <f>VLOOKUP(A2029,'COMP-VS-BOM'!$A$2:$C$1625,3,0)</f>
        <v>RES SMD 0.0OHM JUMPER 1/16W 0402</v>
      </c>
      <c r="D2029" s="39" t="str">
        <f t="shared" si="31"/>
        <v>R1550-1</v>
      </c>
      <c r="E2029" s="21" t="s">
        <v>509</v>
      </c>
    </row>
    <row r="2030" spans="1:5" x14ac:dyDescent="0.3">
      <c r="A2030" s="21" t="s">
        <v>1901</v>
      </c>
      <c r="B2030" s="21">
        <v>2</v>
      </c>
      <c r="C2030" s="39" t="str">
        <f>VLOOKUP(A2030,'COMP-VS-BOM'!$A$2:$C$1625,3,0)</f>
        <v>RES SMD 0.0OHM JUMPER 1/16W 0402</v>
      </c>
      <c r="D2030" s="39" t="str">
        <f t="shared" si="31"/>
        <v>R1550-2</v>
      </c>
      <c r="E2030" s="21" t="s">
        <v>1268</v>
      </c>
    </row>
    <row r="2031" spans="1:5" x14ac:dyDescent="0.3">
      <c r="A2031" s="21" t="s">
        <v>1902</v>
      </c>
      <c r="B2031" s="21">
        <v>1</v>
      </c>
      <c r="C2031" s="39" t="str">
        <f>VLOOKUP(A2031,'COMP-VS-BOM'!$A$2:$C$1625,3,0)</f>
        <v>RES SMD 0.0OHM JUMPER 1/16W 0402</v>
      </c>
      <c r="D2031" s="39" t="str">
        <f t="shared" si="31"/>
        <v>R1551-1</v>
      </c>
      <c r="E2031" s="21" t="s">
        <v>320</v>
      </c>
    </row>
    <row r="2032" spans="1:5" x14ac:dyDescent="0.3">
      <c r="A2032" s="21" t="s">
        <v>1902</v>
      </c>
      <c r="B2032" s="21">
        <v>2</v>
      </c>
      <c r="C2032" s="39" t="str">
        <f>VLOOKUP(A2032,'COMP-VS-BOM'!$A$2:$C$1625,3,0)</f>
        <v>RES SMD 0.0OHM JUMPER 1/16W 0402</v>
      </c>
      <c r="D2032" s="39" t="str">
        <f t="shared" si="31"/>
        <v>R1551-2</v>
      </c>
      <c r="E2032" s="21" t="s">
        <v>509</v>
      </c>
    </row>
    <row r="2033" spans="1:5" x14ac:dyDescent="0.3">
      <c r="A2033" s="21" t="s">
        <v>1903</v>
      </c>
      <c r="B2033" s="21">
        <v>1</v>
      </c>
      <c r="C2033" s="39" t="str">
        <f>VLOOKUP(A2033,'COMP-VS-BOM'!$A$2:$C$1625,3,0)</f>
        <v>RES SMD 0.0OHM JUMPER 1/16W 0402</v>
      </c>
      <c r="D2033" s="39" t="str">
        <f t="shared" si="31"/>
        <v>R1552-1</v>
      </c>
      <c r="E2033" s="21" t="s">
        <v>320</v>
      </c>
    </row>
    <row r="2034" spans="1:5" x14ac:dyDescent="0.3">
      <c r="A2034" s="21" t="s">
        <v>1903</v>
      </c>
      <c r="B2034" s="21">
        <v>2</v>
      </c>
      <c r="C2034" s="39" t="str">
        <f>VLOOKUP(A2034,'COMP-VS-BOM'!$A$2:$C$1625,3,0)</f>
        <v>RES SMD 0.0OHM JUMPER 1/16W 0402</v>
      </c>
      <c r="D2034" s="39" t="str">
        <f t="shared" si="31"/>
        <v>R1552-2</v>
      </c>
      <c r="E2034" s="21" t="s">
        <v>1268</v>
      </c>
    </row>
    <row r="2035" spans="1:5" x14ac:dyDescent="0.3">
      <c r="A2035" s="21" t="s">
        <v>2998</v>
      </c>
      <c r="B2035" s="21">
        <v>1</v>
      </c>
      <c r="C2035" s="39" t="str">
        <f>VLOOKUP(A2035,'COMP-VS-BOM'!$A$2:$C$1625,3,0)</f>
        <v>RES SMD 121 OHM 1% 1/16W 0402</v>
      </c>
      <c r="D2035" s="39" t="str">
        <f t="shared" si="31"/>
        <v>R1580-1</v>
      </c>
      <c r="E2035" s="21" t="s">
        <v>3037</v>
      </c>
    </row>
    <row r="2036" spans="1:5" x14ac:dyDescent="0.3">
      <c r="A2036" s="21" t="s">
        <v>2998</v>
      </c>
      <c r="B2036" s="21">
        <v>2</v>
      </c>
      <c r="C2036" s="39" t="str">
        <f>VLOOKUP(A2036,'COMP-VS-BOM'!$A$2:$C$1625,3,0)</f>
        <v>RES SMD 121 OHM 1% 1/16W 0402</v>
      </c>
      <c r="D2036" s="39" t="str">
        <f t="shared" si="31"/>
        <v>R1580-2</v>
      </c>
      <c r="E2036" s="21" t="s">
        <v>1998</v>
      </c>
    </row>
    <row r="2037" spans="1:5" x14ac:dyDescent="0.3">
      <c r="A2037" s="21" t="s">
        <v>3001</v>
      </c>
      <c r="B2037" s="21">
        <v>1</v>
      </c>
      <c r="C2037" s="39" t="str">
        <f>VLOOKUP(A2037,'COMP-VS-BOM'!$A$2:$C$1625,3,0)</f>
        <v>RES SMD 121 OHM 1% 1/16W 0402</v>
      </c>
      <c r="D2037" s="39" t="str">
        <f t="shared" si="31"/>
        <v>R1581-1</v>
      </c>
      <c r="E2037" s="21" t="s">
        <v>3038</v>
      </c>
    </row>
    <row r="2038" spans="1:5" x14ac:dyDescent="0.3">
      <c r="A2038" s="21" t="s">
        <v>3001</v>
      </c>
      <c r="B2038" s="21">
        <v>2</v>
      </c>
      <c r="C2038" s="39" t="str">
        <f>VLOOKUP(A2038,'COMP-VS-BOM'!$A$2:$C$1625,3,0)</f>
        <v>RES SMD 121 OHM 1% 1/16W 0402</v>
      </c>
      <c r="D2038" s="39" t="str">
        <f t="shared" si="31"/>
        <v>R1581-2</v>
      </c>
      <c r="E2038" s="21" t="s">
        <v>2000</v>
      </c>
    </row>
    <row r="2039" spans="1:5" x14ac:dyDescent="0.3">
      <c r="A2039" s="21" t="s">
        <v>3002</v>
      </c>
      <c r="B2039" s="21">
        <v>1</v>
      </c>
      <c r="C2039" s="39" t="str">
        <f>VLOOKUP(A2039,'COMP-VS-BOM'!$A$2:$C$1625,3,0)</f>
        <v>RES SMD 121 OHM 1% 1/16W 0402</v>
      </c>
      <c r="D2039" s="39" t="str">
        <f t="shared" si="31"/>
        <v>R1582-1</v>
      </c>
      <c r="E2039" s="21" t="s">
        <v>3039</v>
      </c>
    </row>
    <row r="2040" spans="1:5" x14ac:dyDescent="0.3">
      <c r="A2040" s="21" t="s">
        <v>3002</v>
      </c>
      <c r="B2040" s="21">
        <v>2</v>
      </c>
      <c r="C2040" s="39" t="str">
        <f>VLOOKUP(A2040,'COMP-VS-BOM'!$A$2:$C$1625,3,0)</f>
        <v>RES SMD 121 OHM 1% 1/16W 0402</v>
      </c>
      <c r="D2040" s="39" t="str">
        <f t="shared" si="31"/>
        <v>R1582-2</v>
      </c>
      <c r="E2040" s="21" t="s">
        <v>2002</v>
      </c>
    </row>
    <row r="2041" spans="1:5" x14ac:dyDescent="0.3">
      <c r="A2041" s="21" t="s">
        <v>3003</v>
      </c>
      <c r="B2041" s="21">
        <v>1</v>
      </c>
      <c r="C2041" s="39" t="str">
        <f>VLOOKUP(A2041,'COMP-VS-BOM'!$A$2:$C$1625,3,0)</f>
        <v>RES SMD 121 OHM 1% 1/16W 0402</v>
      </c>
      <c r="D2041" s="39" t="str">
        <f t="shared" si="31"/>
        <v>R1583-1</v>
      </c>
      <c r="E2041" s="21" t="s">
        <v>3040</v>
      </c>
    </row>
    <row r="2042" spans="1:5" x14ac:dyDescent="0.3">
      <c r="A2042" s="21" t="s">
        <v>3003</v>
      </c>
      <c r="B2042" s="21">
        <v>2</v>
      </c>
      <c r="C2042" s="39" t="str">
        <f>VLOOKUP(A2042,'COMP-VS-BOM'!$A$2:$C$1625,3,0)</f>
        <v>RES SMD 121 OHM 1% 1/16W 0402</v>
      </c>
      <c r="D2042" s="39" t="str">
        <f t="shared" si="31"/>
        <v>R1583-2</v>
      </c>
      <c r="E2042" s="21" t="s">
        <v>2004</v>
      </c>
    </row>
    <row r="2043" spans="1:5" x14ac:dyDescent="0.3">
      <c r="A2043" s="21" t="s">
        <v>3004</v>
      </c>
      <c r="B2043" s="21">
        <v>1</v>
      </c>
      <c r="C2043" s="39" t="str">
        <f>VLOOKUP(A2043,'COMP-VS-BOM'!$A$2:$C$1625,3,0)</f>
        <v>RES SMD 121 OHM 1% 1/16W 0402</v>
      </c>
      <c r="D2043" s="39" t="str">
        <f t="shared" si="31"/>
        <v>R1584-1</v>
      </c>
      <c r="E2043" s="21" t="s">
        <v>3041</v>
      </c>
    </row>
    <row r="2044" spans="1:5" x14ac:dyDescent="0.3">
      <c r="A2044" s="21" t="s">
        <v>3004</v>
      </c>
      <c r="B2044" s="21">
        <v>2</v>
      </c>
      <c r="C2044" s="39" t="str">
        <f>VLOOKUP(A2044,'COMP-VS-BOM'!$A$2:$C$1625,3,0)</f>
        <v>RES SMD 121 OHM 1% 1/16W 0402</v>
      </c>
      <c r="D2044" s="39" t="str">
        <f t="shared" si="31"/>
        <v>R1584-2</v>
      </c>
      <c r="E2044" s="21" t="s">
        <v>2006</v>
      </c>
    </row>
    <row r="2045" spans="1:5" x14ac:dyDescent="0.3">
      <c r="A2045" s="21" t="s">
        <v>3005</v>
      </c>
      <c r="B2045" s="21">
        <v>1</v>
      </c>
      <c r="C2045" s="39" t="str">
        <f>VLOOKUP(A2045,'COMP-VS-BOM'!$A$2:$C$1625,3,0)</f>
        <v>RES SMD 121 OHM 1% 1/16W 0402</v>
      </c>
      <c r="D2045" s="39" t="str">
        <f t="shared" si="31"/>
        <v>R1585-1</v>
      </c>
      <c r="E2045" s="21" t="s">
        <v>3042</v>
      </c>
    </row>
    <row r="2046" spans="1:5" x14ac:dyDescent="0.3">
      <c r="A2046" s="21" t="s">
        <v>3005</v>
      </c>
      <c r="B2046" s="21">
        <v>2</v>
      </c>
      <c r="C2046" s="39" t="str">
        <f>VLOOKUP(A2046,'COMP-VS-BOM'!$A$2:$C$1625,3,0)</f>
        <v>RES SMD 121 OHM 1% 1/16W 0402</v>
      </c>
      <c r="D2046" s="39" t="str">
        <f t="shared" si="31"/>
        <v>R1585-2</v>
      </c>
      <c r="E2046" s="21" t="s">
        <v>2008</v>
      </c>
    </row>
    <row r="2047" spans="1:5" x14ac:dyDescent="0.3">
      <c r="A2047" s="21" t="s">
        <v>1904</v>
      </c>
      <c r="B2047" s="21">
        <v>1</v>
      </c>
      <c r="C2047" s="39" t="str">
        <f>VLOOKUP(A2047,'COMP-VS-BOM'!$A$2:$C$1625,3,0)</f>
        <v>RES SMD 300 OHM 5% 1/16W 0402</v>
      </c>
      <c r="D2047" s="39" t="str">
        <f t="shared" si="31"/>
        <v>R1650-1</v>
      </c>
      <c r="E2047" s="21" t="s">
        <v>678</v>
      </c>
    </row>
    <row r="2048" spans="1:5" x14ac:dyDescent="0.3">
      <c r="A2048" s="21" t="s">
        <v>1904</v>
      </c>
      <c r="B2048" s="21">
        <v>2</v>
      </c>
      <c r="C2048" s="39" t="str">
        <f>VLOOKUP(A2048,'COMP-VS-BOM'!$A$2:$C$1625,3,0)</f>
        <v>RES SMD 300 OHM 5% 1/16W 0402</v>
      </c>
      <c r="D2048" s="39" t="str">
        <f t="shared" si="31"/>
        <v>R1650-2</v>
      </c>
      <c r="E2048" s="21" t="s">
        <v>1108</v>
      </c>
    </row>
    <row r="2049" spans="1:5" x14ac:dyDescent="0.3">
      <c r="A2049" s="21" t="s">
        <v>1905</v>
      </c>
      <c r="B2049" s="21">
        <v>1</v>
      </c>
      <c r="C2049" s="39" t="str">
        <f>VLOOKUP(A2049,'COMP-VS-BOM'!$A$2:$C$1625,3,0)</f>
        <v>RES SMD 9.1K OHM 1% 1/16W 0402</v>
      </c>
      <c r="D2049" s="39" t="str">
        <f t="shared" si="31"/>
        <v>R1651-1</v>
      </c>
      <c r="E2049" s="21" t="s">
        <v>1134</v>
      </c>
    </row>
    <row r="2050" spans="1:5" x14ac:dyDescent="0.3">
      <c r="A2050" s="21" t="s">
        <v>1905</v>
      </c>
      <c r="B2050" s="21">
        <v>2</v>
      </c>
      <c r="C2050" s="39" t="str">
        <f>VLOOKUP(A2050,'COMP-VS-BOM'!$A$2:$C$1625,3,0)</f>
        <v>RES SMD 9.1K OHM 1% 1/16W 0402</v>
      </c>
      <c r="D2050" s="39" t="str">
        <f t="shared" si="31"/>
        <v>R1651-2</v>
      </c>
      <c r="E2050" s="21" t="s">
        <v>1114</v>
      </c>
    </row>
    <row r="2051" spans="1:5" x14ac:dyDescent="0.3">
      <c r="A2051" s="21" t="s">
        <v>1906</v>
      </c>
      <c r="B2051" s="21">
        <v>1</v>
      </c>
      <c r="C2051" s="39" t="str">
        <f>VLOOKUP(A2051,'COMP-VS-BOM'!$A$2:$C$1625,3,0)</f>
        <v>RES SMD 300 OHM 5% 1/16W 0402</v>
      </c>
      <c r="D2051" s="39" t="str">
        <f t="shared" si="31"/>
        <v>R1652-1</v>
      </c>
      <c r="E2051" s="21" t="s">
        <v>1125</v>
      </c>
    </row>
    <row r="2052" spans="1:5" x14ac:dyDescent="0.3">
      <c r="A2052" s="21" t="s">
        <v>1906</v>
      </c>
      <c r="B2052" s="21">
        <v>2</v>
      </c>
      <c r="C2052" s="39" t="str">
        <f>VLOOKUP(A2052,'COMP-VS-BOM'!$A$2:$C$1625,3,0)</f>
        <v>RES SMD 300 OHM 5% 1/16W 0402</v>
      </c>
      <c r="D2052" s="39" t="str">
        <f t="shared" ref="D2052:D2115" si="32">CONCATENATE(A2052,"-",B2052)</f>
        <v>R1652-2</v>
      </c>
      <c r="E2052" s="21" t="s">
        <v>1129</v>
      </c>
    </row>
    <row r="2053" spans="1:5" x14ac:dyDescent="0.3">
      <c r="A2053" s="21" t="s">
        <v>1907</v>
      </c>
      <c r="B2053" s="21">
        <v>1</v>
      </c>
      <c r="C2053" s="39" t="str">
        <f>VLOOKUP(A2053,'COMP-VS-BOM'!$A$2:$C$1625,3,0)</f>
        <v>RES SMD 9.1K OHM 1% 1/16W 0402</v>
      </c>
      <c r="D2053" s="39" t="str">
        <f t="shared" si="32"/>
        <v>R1653-1</v>
      </c>
      <c r="E2053" s="21" t="s">
        <v>1136</v>
      </c>
    </row>
    <row r="2054" spans="1:5" x14ac:dyDescent="0.3">
      <c r="A2054" s="21" t="s">
        <v>1907</v>
      </c>
      <c r="B2054" s="21">
        <v>2</v>
      </c>
      <c r="C2054" s="39" t="str">
        <f>VLOOKUP(A2054,'COMP-VS-BOM'!$A$2:$C$1625,3,0)</f>
        <v>RES SMD 9.1K OHM 1% 1/16W 0402</v>
      </c>
      <c r="D2054" s="39" t="str">
        <f t="shared" si="32"/>
        <v>R1653-2</v>
      </c>
      <c r="E2054" s="21" t="s">
        <v>1118</v>
      </c>
    </row>
    <row r="2055" spans="1:5" x14ac:dyDescent="0.3">
      <c r="A2055" s="21" t="s">
        <v>1908</v>
      </c>
      <c r="B2055" s="21">
        <v>1</v>
      </c>
      <c r="C2055" s="39" t="str">
        <f>VLOOKUP(A2055,'COMP-VS-BOM'!$A$2:$C$1625,3,0)</f>
        <v>RES SMD 0.0OHM JUMPER 1/16W 0402</v>
      </c>
      <c r="D2055" s="39" t="str">
        <f t="shared" si="32"/>
        <v>R1670-1</v>
      </c>
      <c r="E2055" s="21" t="s">
        <v>1909</v>
      </c>
    </row>
    <row r="2056" spans="1:5" x14ac:dyDescent="0.3">
      <c r="A2056" s="21" t="s">
        <v>1908</v>
      </c>
      <c r="B2056" s="21">
        <v>2</v>
      </c>
      <c r="C2056" s="39" t="str">
        <f>VLOOKUP(A2056,'COMP-VS-BOM'!$A$2:$C$1625,3,0)</f>
        <v>RES SMD 0.0OHM JUMPER 1/16W 0402</v>
      </c>
      <c r="D2056" s="39" t="str">
        <f t="shared" si="32"/>
        <v>R1670-2</v>
      </c>
      <c r="E2056" s="21" t="s">
        <v>1910</v>
      </c>
    </row>
    <row r="2057" spans="1:5" x14ac:dyDescent="0.3">
      <c r="A2057" s="21" t="s">
        <v>1911</v>
      </c>
      <c r="B2057" s="21">
        <v>1</v>
      </c>
      <c r="C2057" s="39" t="str">
        <f>VLOOKUP(A2057,'COMP-VS-BOM'!$A$2:$C$1625,3,0)</f>
        <v>RES SMD 0.0OHM JUMPER 1/16W 0402</v>
      </c>
      <c r="D2057" s="39" t="str">
        <f t="shared" si="32"/>
        <v>R1671-1</v>
      </c>
      <c r="E2057" s="21" t="s">
        <v>1912</v>
      </c>
    </row>
    <row r="2058" spans="1:5" x14ac:dyDescent="0.3">
      <c r="A2058" s="21" t="s">
        <v>1911</v>
      </c>
      <c r="B2058" s="21">
        <v>2</v>
      </c>
      <c r="C2058" s="39" t="str">
        <f>VLOOKUP(A2058,'COMP-VS-BOM'!$A$2:$C$1625,3,0)</f>
        <v>RES SMD 0.0OHM JUMPER 1/16W 0402</v>
      </c>
      <c r="D2058" s="39" t="str">
        <f t="shared" si="32"/>
        <v>R1671-2</v>
      </c>
      <c r="E2058" s="21" t="s">
        <v>1913</v>
      </c>
    </row>
    <row r="2059" spans="1:5" x14ac:dyDescent="0.3">
      <c r="A2059" s="21" t="s">
        <v>1914</v>
      </c>
      <c r="B2059" s="21">
        <v>1</v>
      </c>
      <c r="C2059" s="39" t="str">
        <f>VLOOKUP(A2059,'COMP-VS-BOM'!$A$2:$C$1625,3,0)</f>
        <v>RES SMD 0.0OHM JUMPER 1/16W 0402</v>
      </c>
      <c r="D2059" s="39" t="str">
        <f t="shared" si="32"/>
        <v>R1672-1</v>
      </c>
      <c r="E2059" s="21" t="s">
        <v>1915</v>
      </c>
    </row>
    <row r="2060" spans="1:5" x14ac:dyDescent="0.3">
      <c r="A2060" s="21" t="s">
        <v>1914</v>
      </c>
      <c r="B2060" s="21">
        <v>2</v>
      </c>
      <c r="C2060" s="39" t="str">
        <f>VLOOKUP(A2060,'COMP-VS-BOM'!$A$2:$C$1625,3,0)</f>
        <v>RES SMD 0.0OHM JUMPER 1/16W 0402</v>
      </c>
      <c r="D2060" s="39" t="str">
        <f t="shared" si="32"/>
        <v>R1672-2</v>
      </c>
      <c r="E2060" s="21" t="s">
        <v>1916</v>
      </c>
    </row>
    <row r="2061" spans="1:5" x14ac:dyDescent="0.3">
      <c r="A2061" s="21" t="s">
        <v>1917</v>
      </c>
      <c r="B2061" s="21">
        <v>1</v>
      </c>
      <c r="C2061" s="39" t="str">
        <f>VLOOKUP(A2061,'COMP-VS-BOM'!$A$2:$C$1625,3,0)</f>
        <v>RES SMD 0.0OHM JUMPER 1/16W 0402</v>
      </c>
      <c r="D2061" s="39" t="str">
        <f t="shared" si="32"/>
        <v>R1673-1</v>
      </c>
      <c r="E2061" s="21" t="s">
        <v>1918</v>
      </c>
    </row>
    <row r="2062" spans="1:5" x14ac:dyDescent="0.3">
      <c r="A2062" s="21" t="s">
        <v>1917</v>
      </c>
      <c r="B2062" s="21">
        <v>2</v>
      </c>
      <c r="C2062" s="39" t="str">
        <f>VLOOKUP(A2062,'COMP-VS-BOM'!$A$2:$C$1625,3,0)</f>
        <v>RES SMD 0.0OHM JUMPER 1/16W 0402</v>
      </c>
      <c r="D2062" s="39" t="str">
        <f t="shared" si="32"/>
        <v>R1673-2</v>
      </c>
      <c r="E2062" s="21" t="s">
        <v>1919</v>
      </c>
    </row>
    <row r="2063" spans="1:5" x14ac:dyDescent="0.3">
      <c r="A2063" s="21" t="s">
        <v>1920</v>
      </c>
      <c r="B2063" s="21">
        <v>1</v>
      </c>
      <c r="C2063" s="39" t="str">
        <f>VLOOKUP(A2063,'COMP-VS-BOM'!$A$2:$C$1625,3,0)</f>
        <v>RES SMD 0.0OHM JUMPER 1/16W 0402</v>
      </c>
      <c r="D2063" s="39" t="str">
        <f t="shared" si="32"/>
        <v>R1690-1</v>
      </c>
      <c r="E2063" s="21" t="s">
        <v>1132</v>
      </c>
    </row>
    <row r="2064" spans="1:5" x14ac:dyDescent="0.3">
      <c r="A2064" s="21" t="s">
        <v>1920</v>
      </c>
      <c r="B2064" s="21">
        <v>2</v>
      </c>
      <c r="C2064" s="39" t="str">
        <f>VLOOKUP(A2064,'COMP-VS-BOM'!$A$2:$C$1625,3,0)</f>
        <v>RES SMD 0.0OHM JUMPER 1/16W 0402</v>
      </c>
      <c r="D2064" s="39" t="str">
        <f t="shared" si="32"/>
        <v>R1690-2</v>
      </c>
      <c r="E2064" s="21" t="s">
        <v>946</v>
      </c>
    </row>
    <row r="2065" spans="1:5" x14ac:dyDescent="0.3">
      <c r="A2065" s="21" t="s">
        <v>1921</v>
      </c>
      <c r="B2065" s="21">
        <v>1</v>
      </c>
      <c r="C2065" s="39" t="str">
        <f>VLOOKUP(A2065,'COMP-VS-BOM'!$A$2:$C$1625,3,0)</f>
        <v>RES SMD 0.0OHM JUMPER 1/16W 0402</v>
      </c>
      <c r="D2065" s="39" t="str">
        <f t="shared" si="32"/>
        <v>R1691-1</v>
      </c>
      <c r="E2065" s="21" t="s">
        <v>1132</v>
      </c>
    </row>
    <row r="2066" spans="1:5" x14ac:dyDescent="0.3">
      <c r="A2066" s="21" t="s">
        <v>1921</v>
      </c>
      <c r="B2066" s="21">
        <v>2</v>
      </c>
      <c r="C2066" s="39" t="str">
        <f>VLOOKUP(A2066,'COMP-VS-BOM'!$A$2:$C$1625,3,0)</f>
        <v>RES SMD 0.0OHM JUMPER 1/16W 0402</v>
      </c>
      <c r="D2066" s="39" t="str">
        <f t="shared" si="32"/>
        <v>R1691-2</v>
      </c>
      <c r="E2066" s="21" t="s">
        <v>511</v>
      </c>
    </row>
    <row r="2067" spans="1:5" x14ac:dyDescent="0.3">
      <c r="A2067" s="21" t="s">
        <v>1922</v>
      </c>
      <c r="B2067" s="21">
        <v>1</v>
      </c>
      <c r="C2067" s="39" t="str">
        <f>VLOOKUP(A2067,'COMP-VS-BOM'!$A$2:$C$1625,3,0)</f>
        <v>RES SMD 0.0OHM JUMPER 1/16W 0402</v>
      </c>
      <c r="D2067" s="39" t="str">
        <f t="shared" si="32"/>
        <v>R1693-1</v>
      </c>
      <c r="E2067" s="21" t="s">
        <v>1923</v>
      </c>
    </row>
    <row r="2068" spans="1:5" x14ac:dyDescent="0.3">
      <c r="A2068" s="21" t="s">
        <v>1922</v>
      </c>
      <c r="B2068" s="21">
        <v>2</v>
      </c>
      <c r="C2068" s="39" t="str">
        <f>VLOOKUP(A2068,'COMP-VS-BOM'!$A$2:$C$1625,3,0)</f>
        <v>RES SMD 0.0OHM JUMPER 1/16W 0402</v>
      </c>
      <c r="D2068" s="39" t="str">
        <f t="shared" si="32"/>
        <v>R1693-2</v>
      </c>
      <c r="E2068" s="21" t="s">
        <v>511</v>
      </c>
    </row>
    <row r="2069" spans="1:5" x14ac:dyDescent="0.3">
      <c r="A2069" s="21" t="s">
        <v>1924</v>
      </c>
      <c r="B2069" s="21">
        <v>1</v>
      </c>
      <c r="C2069" s="39" t="str">
        <f>VLOOKUP(A2069,'COMP-VS-BOM'!$A$2:$C$1625,3,0)</f>
        <v>RES SMD 0.0OHM JUMPER 1/16W 0402</v>
      </c>
      <c r="D2069" s="39" t="str">
        <f t="shared" si="32"/>
        <v>R1697-1</v>
      </c>
      <c r="E2069" s="21" t="s">
        <v>1351</v>
      </c>
    </row>
    <row r="2070" spans="1:5" x14ac:dyDescent="0.3">
      <c r="A2070" s="21" t="s">
        <v>1924</v>
      </c>
      <c r="B2070" s="21">
        <v>2</v>
      </c>
      <c r="C2070" s="39" t="str">
        <f>VLOOKUP(A2070,'COMP-VS-BOM'!$A$2:$C$1625,3,0)</f>
        <v>RES SMD 0.0OHM JUMPER 1/16W 0402</v>
      </c>
      <c r="D2070" s="39" t="str">
        <f t="shared" si="32"/>
        <v>R1697-2</v>
      </c>
      <c r="E2070" s="21" t="s">
        <v>1026</v>
      </c>
    </row>
    <row r="2071" spans="1:5" x14ac:dyDescent="0.3">
      <c r="A2071" s="21" t="s">
        <v>1925</v>
      </c>
      <c r="B2071" s="21">
        <v>1</v>
      </c>
      <c r="C2071" s="39" t="str">
        <f>VLOOKUP(A2071,'COMP-VS-BOM'!$A$2:$C$1625,3,0)</f>
        <v>RES SMD 0.0OHM JUMPER 1/16W 0402</v>
      </c>
      <c r="D2071" s="39" t="str">
        <f t="shared" si="32"/>
        <v>R1750-1</v>
      </c>
      <c r="E2071" s="21" t="s">
        <v>1376</v>
      </c>
    </row>
    <row r="2072" spans="1:5" x14ac:dyDescent="0.3">
      <c r="A2072" s="21" t="s">
        <v>1925</v>
      </c>
      <c r="B2072" s="21">
        <v>2</v>
      </c>
      <c r="C2072" s="39" t="str">
        <f>VLOOKUP(A2072,'COMP-VS-BOM'!$A$2:$C$1625,3,0)</f>
        <v>RES SMD 0.0OHM JUMPER 1/16W 0402</v>
      </c>
      <c r="D2072" s="39" t="str">
        <f t="shared" si="32"/>
        <v>R1750-2</v>
      </c>
      <c r="E2072" s="21" t="s">
        <v>1604</v>
      </c>
    </row>
    <row r="2073" spans="1:5" x14ac:dyDescent="0.3">
      <c r="A2073" s="21" t="s">
        <v>1926</v>
      </c>
      <c r="B2073" s="21">
        <v>1</v>
      </c>
      <c r="C2073" s="39" t="str">
        <f>VLOOKUP(A2073,'COMP-VS-BOM'!$A$2:$C$1625,3,0)</f>
        <v>RES SMD 0.0OHM JUMPER 1/16W 0402</v>
      </c>
      <c r="D2073" s="39" t="str">
        <f t="shared" si="32"/>
        <v>R1751-1</v>
      </c>
      <c r="E2073" s="21" t="s">
        <v>1377</v>
      </c>
    </row>
    <row r="2074" spans="1:5" x14ac:dyDescent="0.3">
      <c r="A2074" s="21" t="s">
        <v>1926</v>
      </c>
      <c r="B2074" s="21">
        <v>2</v>
      </c>
      <c r="C2074" s="39" t="str">
        <f>VLOOKUP(A2074,'COMP-VS-BOM'!$A$2:$C$1625,3,0)</f>
        <v>RES SMD 0.0OHM JUMPER 1/16W 0402</v>
      </c>
      <c r="D2074" s="39" t="str">
        <f t="shared" si="32"/>
        <v>R1751-2</v>
      </c>
      <c r="E2074" s="21" t="s">
        <v>1605</v>
      </c>
    </row>
    <row r="2075" spans="1:5" x14ac:dyDescent="0.3">
      <c r="A2075" s="21" t="s">
        <v>1927</v>
      </c>
      <c r="B2075" s="21">
        <v>1</v>
      </c>
      <c r="C2075" s="39" t="str">
        <f>VLOOKUP(A2075,'COMP-VS-BOM'!$A$2:$C$1625,3,0)</f>
        <v>RES SMD 0.0OHM JUMPER 1/16W 0402</v>
      </c>
      <c r="D2075" s="39" t="str">
        <f t="shared" si="32"/>
        <v>R1752-1</v>
      </c>
      <c r="E2075" s="21" t="s">
        <v>1379</v>
      </c>
    </row>
    <row r="2076" spans="1:5" x14ac:dyDescent="0.3">
      <c r="A2076" s="21" t="s">
        <v>1927</v>
      </c>
      <c r="B2076" s="21">
        <v>2</v>
      </c>
      <c r="C2076" s="39" t="str">
        <f>VLOOKUP(A2076,'COMP-VS-BOM'!$A$2:$C$1625,3,0)</f>
        <v>RES SMD 0.0OHM JUMPER 1/16W 0402</v>
      </c>
      <c r="D2076" s="39" t="str">
        <f t="shared" si="32"/>
        <v>R1752-2</v>
      </c>
      <c r="E2076" s="21" t="s">
        <v>1607</v>
      </c>
    </row>
    <row r="2077" spans="1:5" x14ac:dyDescent="0.3">
      <c r="A2077" s="21" t="s">
        <v>1928</v>
      </c>
      <c r="B2077" s="21">
        <v>1</v>
      </c>
      <c r="C2077" s="39" t="str">
        <f>VLOOKUP(A2077,'COMP-VS-BOM'!$A$2:$C$1625,3,0)</f>
        <v>RES SMD 0.0OHM JUMPER 1/16W 0402</v>
      </c>
      <c r="D2077" s="39" t="str">
        <f t="shared" si="32"/>
        <v>R1753-1</v>
      </c>
      <c r="E2077" s="21" t="s">
        <v>1380</v>
      </c>
    </row>
    <row r="2078" spans="1:5" x14ac:dyDescent="0.3">
      <c r="A2078" s="21" t="s">
        <v>1928</v>
      </c>
      <c r="B2078" s="21">
        <v>2</v>
      </c>
      <c r="C2078" s="39" t="str">
        <f>VLOOKUP(A2078,'COMP-VS-BOM'!$A$2:$C$1625,3,0)</f>
        <v>RES SMD 0.0OHM JUMPER 1/16W 0402</v>
      </c>
      <c r="D2078" s="39" t="str">
        <f t="shared" si="32"/>
        <v>R1753-2</v>
      </c>
      <c r="E2078" s="21" t="s">
        <v>1608</v>
      </c>
    </row>
    <row r="2079" spans="1:5" x14ac:dyDescent="0.3">
      <c r="A2079" s="21" t="s">
        <v>1929</v>
      </c>
      <c r="B2079" s="21">
        <v>1</v>
      </c>
      <c r="C2079" s="39" t="str">
        <f>VLOOKUP(A2079,'COMP-VS-BOM'!$A$2:$C$1625,3,0)</f>
        <v>RES SMD 0.0OHM JUMPER 1/16W 0402</v>
      </c>
      <c r="D2079" s="39" t="str">
        <f t="shared" si="32"/>
        <v>R1754-1</v>
      </c>
      <c r="E2079" s="21" t="s">
        <v>323</v>
      </c>
    </row>
    <row r="2080" spans="1:5" x14ac:dyDescent="0.3">
      <c r="A2080" s="21" t="s">
        <v>1929</v>
      </c>
      <c r="B2080" s="21">
        <v>2</v>
      </c>
      <c r="C2080" s="39" t="str">
        <f>VLOOKUP(A2080,'COMP-VS-BOM'!$A$2:$C$1625,3,0)</f>
        <v>RES SMD 0.0OHM JUMPER 1/16W 0402</v>
      </c>
      <c r="D2080" s="39" t="str">
        <f t="shared" si="32"/>
        <v>R1754-2</v>
      </c>
      <c r="E2080" s="21" t="s">
        <v>1610</v>
      </c>
    </row>
    <row r="2081" spans="1:5" x14ac:dyDescent="0.3">
      <c r="A2081" s="21" t="s">
        <v>1930</v>
      </c>
      <c r="B2081" s="21">
        <v>1</v>
      </c>
      <c r="C2081" s="39" t="str">
        <f>VLOOKUP(A2081,'COMP-VS-BOM'!$A$2:$C$1625,3,0)</f>
        <v>RES SMD 0.0OHM JUMPER 1/16W 0402</v>
      </c>
      <c r="D2081" s="39" t="str">
        <f t="shared" si="32"/>
        <v>R1755-1</v>
      </c>
      <c r="E2081" s="21" t="s">
        <v>324</v>
      </c>
    </row>
    <row r="2082" spans="1:5" x14ac:dyDescent="0.3">
      <c r="A2082" s="21" t="s">
        <v>1930</v>
      </c>
      <c r="B2082" s="21">
        <v>2</v>
      </c>
      <c r="C2082" s="39" t="str">
        <f>VLOOKUP(A2082,'COMP-VS-BOM'!$A$2:$C$1625,3,0)</f>
        <v>RES SMD 0.0OHM JUMPER 1/16W 0402</v>
      </c>
      <c r="D2082" s="39" t="str">
        <f t="shared" si="32"/>
        <v>R1755-2</v>
      </c>
      <c r="E2082" s="21" t="s">
        <v>1611</v>
      </c>
    </row>
    <row r="2083" spans="1:5" x14ac:dyDescent="0.3">
      <c r="A2083" s="21" t="s">
        <v>1931</v>
      </c>
      <c r="B2083" s="21">
        <v>1</v>
      </c>
      <c r="C2083" s="39" t="str">
        <f>VLOOKUP(A2083,'COMP-VS-BOM'!$A$2:$C$1625,3,0)</f>
        <v>RES SMD 0.0OHM JUMPER 1/16W 0402</v>
      </c>
      <c r="D2083" s="39" t="str">
        <f t="shared" si="32"/>
        <v>R1756-1</v>
      </c>
      <c r="E2083" s="21" t="s">
        <v>325</v>
      </c>
    </row>
    <row r="2084" spans="1:5" x14ac:dyDescent="0.3">
      <c r="A2084" s="21" t="s">
        <v>1931</v>
      </c>
      <c r="B2084" s="21">
        <v>2</v>
      </c>
      <c r="C2084" s="39" t="str">
        <f>VLOOKUP(A2084,'COMP-VS-BOM'!$A$2:$C$1625,3,0)</f>
        <v>RES SMD 0.0OHM JUMPER 1/16W 0402</v>
      </c>
      <c r="D2084" s="39" t="str">
        <f t="shared" si="32"/>
        <v>R1756-2</v>
      </c>
      <c r="E2084" s="21" t="s">
        <v>1613</v>
      </c>
    </row>
    <row r="2085" spans="1:5" x14ac:dyDescent="0.3">
      <c r="A2085" s="21" t="s">
        <v>1932</v>
      </c>
      <c r="B2085" s="21">
        <v>1</v>
      </c>
      <c r="C2085" s="39" t="str">
        <f>VLOOKUP(A2085,'COMP-VS-BOM'!$A$2:$C$1625,3,0)</f>
        <v>RES SMD 0.0OHM JUMPER 1/16W 0402</v>
      </c>
      <c r="D2085" s="39" t="str">
        <f t="shared" si="32"/>
        <v>R1757-1</v>
      </c>
      <c r="E2085" s="21" t="s">
        <v>326</v>
      </c>
    </row>
    <row r="2086" spans="1:5" x14ac:dyDescent="0.3">
      <c r="A2086" s="21" t="s">
        <v>1932</v>
      </c>
      <c r="B2086" s="21">
        <v>2</v>
      </c>
      <c r="C2086" s="39" t="str">
        <f>VLOOKUP(A2086,'COMP-VS-BOM'!$A$2:$C$1625,3,0)</f>
        <v>RES SMD 0.0OHM JUMPER 1/16W 0402</v>
      </c>
      <c r="D2086" s="39" t="str">
        <f t="shared" si="32"/>
        <v>R1757-2</v>
      </c>
      <c r="E2086" s="21" t="s">
        <v>1614</v>
      </c>
    </row>
    <row r="2087" spans="1:5" x14ac:dyDescent="0.3">
      <c r="A2087" s="21" t="s">
        <v>1933</v>
      </c>
      <c r="B2087" s="21">
        <v>1</v>
      </c>
      <c r="C2087" s="39" t="str">
        <f>VLOOKUP(A2087,'COMP-VS-BOM'!$A$2:$C$1625,3,0)</f>
        <v>RES SMD 0.0OHM JUMPER 1/16W 0402</v>
      </c>
      <c r="D2087" s="39" t="str">
        <f t="shared" si="32"/>
        <v>R1758-1</v>
      </c>
      <c r="E2087" s="21" t="s">
        <v>1934</v>
      </c>
    </row>
    <row r="2088" spans="1:5" x14ac:dyDescent="0.3">
      <c r="A2088" s="21" t="s">
        <v>1933</v>
      </c>
      <c r="B2088" s="21">
        <v>2</v>
      </c>
      <c r="C2088" s="39" t="str">
        <f>VLOOKUP(A2088,'COMP-VS-BOM'!$A$2:$C$1625,3,0)</f>
        <v>RES SMD 0.0OHM JUMPER 1/16W 0402</v>
      </c>
      <c r="D2088" s="39" t="str">
        <f t="shared" si="32"/>
        <v>R1758-2</v>
      </c>
      <c r="E2088" s="21" t="s">
        <v>1514</v>
      </c>
    </row>
    <row r="2089" spans="1:5" x14ac:dyDescent="0.3">
      <c r="A2089" s="21" t="s">
        <v>1935</v>
      </c>
      <c r="B2089" s="21">
        <v>1</v>
      </c>
      <c r="C2089" s="39" t="str">
        <f>VLOOKUP(A2089,'COMP-VS-BOM'!$A$2:$C$1625,3,0)</f>
        <v>RES SMD 0.0OHM JUMPER 1/16W 0402</v>
      </c>
      <c r="D2089" s="39" t="str">
        <f t="shared" si="32"/>
        <v>R1759-1</v>
      </c>
      <c r="E2089" s="21" t="s">
        <v>1936</v>
      </c>
    </row>
    <row r="2090" spans="1:5" x14ac:dyDescent="0.3">
      <c r="A2090" s="21" t="s">
        <v>1935</v>
      </c>
      <c r="B2090" s="21">
        <v>2</v>
      </c>
      <c r="C2090" s="39" t="str">
        <f>VLOOKUP(A2090,'COMP-VS-BOM'!$A$2:$C$1625,3,0)</f>
        <v>RES SMD 0.0OHM JUMPER 1/16W 0402</v>
      </c>
      <c r="D2090" s="39" t="str">
        <f t="shared" si="32"/>
        <v>R1759-2</v>
      </c>
      <c r="E2090" s="21" t="s">
        <v>1525</v>
      </c>
    </row>
    <row r="2091" spans="1:5" x14ac:dyDescent="0.3">
      <c r="A2091" s="21" t="s">
        <v>1937</v>
      </c>
      <c r="B2091" s="21">
        <v>1</v>
      </c>
      <c r="C2091" s="39" t="str">
        <f>VLOOKUP(A2091,'COMP-VS-BOM'!$A$2:$C$1625,3,0)</f>
        <v>RES SMD 0.0OHM JUMPER 1/16W 0402</v>
      </c>
      <c r="D2091" s="39" t="str">
        <f t="shared" si="32"/>
        <v>R1760-1</v>
      </c>
      <c r="E2091" s="21" t="s">
        <v>1938</v>
      </c>
    </row>
    <row r="2092" spans="1:5" x14ac:dyDescent="0.3">
      <c r="A2092" s="21" t="s">
        <v>1937</v>
      </c>
      <c r="B2092" s="21">
        <v>2</v>
      </c>
      <c r="C2092" s="39" t="str">
        <f>VLOOKUP(A2092,'COMP-VS-BOM'!$A$2:$C$1625,3,0)</f>
        <v>RES SMD 0.0OHM JUMPER 1/16W 0402</v>
      </c>
      <c r="D2092" s="39" t="str">
        <f t="shared" si="32"/>
        <v>R1760-2</v>
      </c>
      <c r="E2092" s="21" t="s">
        <v>1514</v>
      </c>
    </row>
    <row r="2093" spans="1:5" x14ac:dyDescent="0.3">
      <c r="A2093" s="21" t="s">
        <v>1939</v>
      </c>
      <c r="B2093" s="21">
        <v>1</v>
      </c>
      <c r="C2093" s="39" t="str">
        <f>VLOOKUP(A2093,'COMP-VS-BOM'!$A$2:$C$1625,3,0)</f>
        <v>RES SMD 0.0OHM JUMPER 1/16W 0402</v>
      </c>
      <c r="D2093" s="39" t="str">
        <f t="shared" si="32"/>
        <v>R1761-1</v>
      </c>
      <c r="E2093" s="21" t="s">
        <v>1940</v>
      </c>
    </row>
    <row r="2094" spans="1:5" x14ac:dyDescent="0.3">
      <c r="A2094" s="21" t="s">
        <v>1939</v>
      </c>
      <c r="B2094" s="21">
        <v>2</v>
      </c>
      <c r="C2094" s="39" t="str">
        <f>VLOOKUP(A2094,'COMP-VS-BOM'!$A$2:$C$1625,3,0)</f>
        <v>RES SMD 0.0OHM JUMPER 1/16W 0402</v>
      </c>
      <c r="D2094" s="39" t="str">
        <f t="shared" si="32"/>
        <v>R1761-2</v>
      </c>
      <c r="E2094" s="21" t="s">
        <v>1525</v>
      </c>
    </row>
    <row r="2095" spans="1:5" x14ac:dyDescent="0.3">
      <c r="A2095" s="21" t="s">
        <v>1941</v>
      </c>
      <c r="B2095" s="21">
        <v>1</v>
      </c>
      <c r="C2095" s="39" t="str">
        <f>VLOOKUP(A2095,'COMP-VS-BOM'!$A$2:$C$1625,3,0)</f>
        <v>RES SMD 10 OHM 5% 1/16W 0402</v>
      </c>
      <c r="D2095" s="39" t="str">
        <f t="shared" si="32"/>
        <v>R1821-1</v>
      </c>
      <c r="E2095" s="21" t="s">
        <v>1364</v>
      </c>
    </row>
    <row r="2096" spans="1:5" x14ac:dyDescent="0.3">
      <c r="A2096" s="21" t="s">
        <v>1941</v>
      </c>
      <c r="B2096" s="21">
        <v>2</v>
      </c>
      <c r="C2096" s="39" t="str">
        <f>VLOOKUP(A2096,'COMP-VS-BOM'!$A$2:$C$1625,3,0)</f>
        <v>RES SMD 10 OHM 5% 1/16W 0402</v>
      </c>
      <c r="D2096" s="39" t="str">
        <f t="shared" si="32"/>
        <v>R1821-2</v>
      </c>
      <c r="E2096" s="21" t="s">
        <v>1942</v>
      </c>
    </row>
    <row r="2097" spans="1:5" x14ac:dyDescent="0.3">
      <c r="A2097" s="21" t="s">
        <v>1943</v>
      </c>
      <c r="B2097" s="21">
        <v>1</v>
      </c>
      <c r="C2097" s="39" t="str">
        <f>VLOOKUP(A2097,'COMP-VS-BOM'!$A$2:$C$1625,3,0)</f>
        <v>RES SMD 2.2K OHM 5% 1/16W 0402</v>
      </c>
      <c r="D2097" s="39" t="str">
        <f t="shared" si="32"/>
        <v>R1823-1</v>
      </c>
      <c r="E2097" s="21" t="s">
        <v>1942</v>
      </c>
    </row>
    <row r="2098" spans="1:5" x14ac:dyDescent="0.3">
      <c r="A2098" s="21" t="s">
        <v>1943</v>
      </c>
      <c r="B2098" s="21">
        <v>2</v>
      </c>
      <c r="C2098" s="39" t="str">
        <f>VLOOKUP(A2098,'COMP-VS-BOM'!$A$2:$C$1625,3,0)</f>
        <v>RES SMD 2.2K OHM 5% 1/16W 0402</v>
      </c>
      <c r="D2098" s="39" t="str">
        <f t="shared" si="32"/>
        <v>R1823-2</v>
      </c>
      <c r="E2098" s="21" t="s">
        <v>1944</v>
      </c>
    </row>
    <row r="2099" spans="1:5" x14ac:dyDescent="0.3">
      <c r="A2099" s="21" t="s">
        <v>1945</v>
      </c>
      <c r="B2099" s="21">
        <v>1</v>
      </c>
      <c r="C2099" s="39" t="str">
        <f>VLOOKUP(A2099,'COMP-VS-BOM'!$A$2:$C$1625,3,0)</f>
        <v>RES SMD 2.2K OHM 5% 1/16W 0402</v>
      </c>
      <c r="D2099" s="39" t="str">
        <f t="shared" si="32"/>
        <v>R1824-1</v>
      </c>
      <c r="E2099" s="21" t="s">
        <v>1942</v>
      </c>
    </row>
    <row r="2100" spans="1:5" x14ac:dyDescent="0.3">
      <c r="A2100" s="21" t="s">
        <v>1945</v>
      </c>
      <c r="B2100" s="21">
        <v>2</v>
      </c>
      <c r="C2100" s="39" t="str">
        <f>VLOOKUP(A2100,'COMP-VS-BOM'!$A$2:$C$1625,3,0)</f>
        <v>RES SMD 2.2K OHM 5% 1/16W 0402</v>
      </c>
      <c r="D2100" s="39" t="str">
        <f t="shared" si="32"/>
        <v>R1824-2</v>
      </c>
      <c r="E2100" s="21" t="s">
        <v>1946</v>
      </c>
    </row>
    <row r="2101" spans="1:5" x14ac:dyDescent="0.3">
      <c r="A2101" s="21" t="s">
        <v>1947</v>
      </c>
      <c r="B2101" s="21">
        <v>1</v>
      </c>
      <c r="C2101" s="39" t="str">
        <f>VLOOKUP(A2101,'COMP-VS-BOM'!$A$2:$C$1625,3,0)</f>
        <v>RES SMD 10 OHM 5% 1/16W 0402</v>
      </c>
      <c r="D2101" s="39" t="str">
        <f t="shared" si="32"/>
        <v>R1827-1</v>
      </c>
      <c r="E2101" s="21" t="s">
        <v>691</v>
      </c>
    </row>
    <row r="2102" spans="1:5" x14ac:dyDescent="0.3">
      <c r="A2102" s="21" t="s">
        <v>1947</v>
      </c>
      <c r="B2102" s="21">
        <v>2</v>
      </c>
      <c r="C2102" s="39" t="str">
        <f>VLOOKUP(A2102,'COMP-VS-BOM'!$A$2:$C$1625,3,0)</f>
        <v>RES SMD 10 OHM 5% 1/16W 0402</v>
      </c>
      <c r="D2102" s="39" t="str">
        <f t="shared" si="32"/>
        <v>R1827-2</v>
      </c>
      <c r="E2102" s="21" t="s">
        <v>1948</v>
      </c>
    </row>
    <row r="2103" spans="1:5" x14ac:dyDescent="0.3">
      <c r="A2103" s="21" t="s">
        <v>1949</v>
      </c>
      <c r="B2103" s="21">
        <v>1</v>
      </c>
      <c r="C2103" s="39" t="str">
        <f>VLOOKUP(A2103,'COMP-VS-BOM'!$A$2:$C$1625,3,0)</f>
        <v>RES SMD 10 OHM 5% 1/16W 0402</v>
      </c>
      <c r="D2103" s="39" t="str">
        <f t="shared" si="32"/>
        <v>R1828-1</v>
      </c>
      <c r="E2103" s="21" t="s">
        <v>687</v>
      </c>
    </row>
    <row r="2104" spans="1:5" x14ac:dyDescent="0.3">
      <c r="A2104" s="21" t="s">
        <v>1949</v>
      </c>
      <c r="B2104" s="21">
        <v>2</v>
      </c>
      <c r="C2104" s="39" t="str">
        <f>VLOOKUP(A2104,'COMP-VS-BOM'!$A$2:$C$1625,3,0)</f>
        <v>RES SMD 10 OHM 5% 1/16W 0402</v>
      </c>
      <c r="D2104" s="39" t="str">
        <f t="shared" si="32"/>
        <v>R1828-2</v>
      </c>
      <c r="E2104" s="21" t="s">
        <v>1950</v>
      </c>
    </row>
    <row r="2105" spans="1:5" x14ac:dyDescent="0.3">
      <c r="A2105" s="21" t="s">
        <v>1951</v>
      </c>
      <c r="B2105" s="21">
        <v>1</v>
      </c>
      <c r="C2105" s="39" t="str">
        <f>VLOOKUP(A2105,'COMP-VS-BOM'!$A$2:$C$1625,3,0)</f>
        <v>RES SMD 10 OHM 5% 1/16W 0402</v>
      </c>
      <c r="D2105" s="39" t="str">
        <f t="shared" si="32"/>
        <v>R1829-1</v>
      </c>
      <c r="E2105" s="21" t="s">
        <v>699</v>
      </c>
    </row>
    <row r="2106" spans="1:5" x14ac:dyDescent="0.3">
      <c r="A2106" s="21" t="s">
        <v>1951</v>
      </c>
      <c r="B2106" s="21">
        <v>2</v>
      </c>
      <c r="C2106" s="39" t="str">
        <f>VLOOKUP(A2106,'COMP-VS-BOM'!$A$2:$C$1625,3,0)</f>
        <v>RES SMD 10 OHM 5% 1/16W 0402</v>
      </c>
      <c r="D2106" s="39" t="str">
        <f t="shared" si="32"/>
        <v>R1829-2</v>
      </c>
      <c r="E2106" s="21" t="s">
        <v>1952</v>
      </c>
    </row>
    <row r="2107" spans="1:5" x14ac:dyDescent="0.3">
      <c r="A2107" s="21" t="s">
        <v>1953</v>
      </c>
      <c r="B2107" s="21">
        <v>1</v>
      </c>
      <c r="C2107" s="39" t="str">
        <f>VLOOKUP(A2107,'COMP-VS-BOM'!$A$2:$C$1625,3,0)</f>
        <v>RES SMD 0.0OHM JUMPER 1/16W 0402</v>
      </c>
      <c r="D2107" s="39" t="str">
        <f t="shared" si="32"/>
        <v>R1830-1</v>
      </c>
      <c r="E2107" s="21" t="s">
        <v>1954</v>
      </c>
    </row>
    <row r="2108" spans="1:5" x14ac:dyDescent="0.3">
      <c r="A2108" s="21" t="s">
        <v>1953</v>
      </c>
      <c r="B2108" s="21">
        <v>2</v>
      </c>
      <c r="C2108" s="39" t="str">
        <f>VLOOKUP(A2108,'COMP-VS-BOM'!$A$2:$C$1625,3,0)</f>
        <v>RES SMD 0.0OHM JUMPER 1/16W 0402</v>
      </c>
      <c r="D2108" s="39" t="str">
        <f t="shared" si="32"/>
        <v>R1830-2</v>
      </c>
      <c r="E2108" s="21" t="s">
        <v>320</v>
      </c>
    </row>
    <row r="2109" spans="1:5" x14ac:dyDescent="0.3">
      <c r="A2109" s="21" t="s">
        <v>1955</v>
      </c>
      <c r="B2109" s="21">
        <v>1</v>
      </c>
      <c r="C2109" s="39" t="str">
        <f>VLOOKUP(A2109,'COMP-VS-BOM'!$A$2:$C$1625,3,0)</f>
        <v>RES SMD 10 OHM 5% 1/16W 0402</v>
      </c>
      <c r="D2109" s="39" t="str">
        <f t="shared" si="32"/>
        <v>R1831-1</v>
      </c>
      <c r="E2109" s="21" t="s">
        <v>695</v>
      </c>
    </row>
    <row r="2110" spans="1:5" x14ac:dyDescent="0.3">
      <c r="A2110" s="21" t="s">
        <v>1955</v>
      </c>
      <c r="B2110" s="21">
        <v>2</v>
      </c>
      <c r="C2110" s="39" t="str">
        <f>VLOOKUP(A2110,'COMP-VS-BOM'!$A$2:$C$1625,3,0)</f>
        <v>RES SMD 10 OHM 5% 1/16W 0402</v>
      </c>
      <c r="D2110" s="39" t="str">
        <f t="shared" si="32"/>
        <v>R1831-2</v>
      </c>
      <c r="E2110" s="21" t="s">
        <v>1956</v>
      </c>
    </row>
    <row r="2111" spans="1:5" x14ac:dyDescent="0.3">
      <c r="A2111" s="21" t="s">
        <v>1957</v>
      </c>
      <c r="B2111" s="21">
        <v>1</v>
      </c>
      <c r="C2111" s="39" t="str">
        <f>VLOOKUP(A2111,'COMP-VS-BOM'!$A$2:$C$1625,3,0)</f>
        <v>RES SMD 10 OHM 5% 1/16W 0402</v>
      </c>
      <c r="D2111" s="39" t="str">
        <f t="shared" si="32"/>
        <v>R1832-1</v>
      </c>
      <c r="E2111" s="21" t="s">
        <v>528</v>
      </c>
    </row>
    <row r="2112" spans="1:5" x14ac:dyDescent="0.3">
      <c r="A2112" s="21" t="s">
        <v>1957</v>
      </c>
      <c r="B2112" s="21">
        <v>2</v>
      </c>
      <c r="C2112" s="39" t="str">
        <f>VLOOKUP(A2112,'COMP-VS-BOM'!$A$2:$C$1625,3,0)</f>
        <v>RES SMD 10 OHM 5% 1/16W 0402</v>
      </c>
      <c r="D2112" s="39" t="str">
        <f t="shared" si="32"/>
        <v>R1832-2</v>
      </c>
      <c r="E2112" s="21" t="s">
        <v>1942</v>
      </c>
    </row>
    <row r="2113" spans="1:5" x14ac:dyDescent="0.3">
      <c r="A2113" s="21" t="s">
        <v>1958</v>
      </c>
      <c r="B2113" s="21">
        <v>1</v>
      </c>
      <c r="C2113" s="39" t="str">
        <f>VLOOKUP(A2113,'COMP-VS-BOM'!$A$2:$C$1625,3,0)</f>
        <v>RES SMD 0.0OHM JUMPER 1/16W 0402</v>
      </c>
      <c r="D2113" s="39" t="str">
        <f t="shared" si="32"/>
        <v>R1835-1</v>
      </c>
      <c r="E2113" s="21" t="s">
        <v>1942</v>
      </c>
    </row>
    <row r="2114" spans="1:5" x14ac:dyDescent="0.3">
      <c r="A2114" s="21" t="s">
        <v>1958</v>
      </c>
      <c r="B2114" s="21">
        <v>2</v>
      </c>
      <c r="C2114" s="39" t="str">
        <f>VLOOKUP(A2114,'COMP-VS-BOM'!$A$2:$C$1625,3,0)</f>
        <v>RES SMD 0.0OHM JUMPER 1/16W 0402</v>
      </c>
      <c r="D2114" s="39" t="str">
        <f t="shared" si="32"/>
        <v>R1835-2</v>
      </c>
      <c r="E2114" s="21" t="s">
        <v>1959</v>
      </c>
    </row>
    <row r="2115" spans="1:5" x14ac:dyDescent="0.3">
      <c r="A2115" s="21" t="s">
        <v>1960</v>
      </c>
      <c r="B2115" s="21">
        <v>1</v>
      </c>
      <c r="C2115" s="39" t="str">
        <f>VLOOKUP(A2115,'COMP-VS-BOM'!$A$2:$C$1625,3,0)</f>
        <v>RES SMD 0.0OHM JUMPER 1/16W 0402</v>
      </c>
      <c r="D2115" s="39" t="str">
        <f t="shared" si="32"/>
        <v>R1836-1</v>
      </c>
      <c r="E2115" s="21" t="s">
        <v>1961</v>
      </c>
    </row>
    <row r="2116" spans="1:5" x14ac:dyDescent="0.3">
      <c r="A2116" s="21" t="s">
        <v>1960</v>
      </c>
      <c r="B2116" s="21">
        <v>2</v>
      </c>
      <c r="C2116" s="39" t="str">
        <f>VLOOKUP(A2116,'COMP-VS-BOM'!$A$2:$C$1625,3,0)</f>
        <v>RES SMD 0.0OHM JUMPER 1/16W 0402</v>
      </c>
      <c r="D2116" s="39" t="str">
        <f t="shared" ref="D2116:D2179" si="33">CONCATENATE(A2116,"-",B2116)</f>
        <v>R1836-2</v>
      </c>
      <c r="E2116" s="21" t="s">
        <v>320</v>
      </c>
    </row>
    <row r="2117" spans="1:5" x14ac:dyDescent="0.3">
      <c r="A2117" s="21" t="s">
        <v>1962</v>
      </c>
      <c r="B2117" s="21">
        <v>1</v>
      </c>
      <c r="C2117" s="39" t="str">
        <f>VLOOKUP(A2117,'COMP-VS-BOM'!$A$2:$C$1625,3,0)</f>
        <v>RES SMD 0.0OHM JUMPER 1/16W 0402</v>
      </c>
      <c r="D2117" s="39" t="str">
        <f t="shared" si="33"/>
        <v>R1837-1</v>
      </c>
      <c r="E2117" s="21" t="s">
        <v>1944</v>
      </c>
    </row>
    <row r="2118" spans="1:5" x14ac:dyDescent="0.3">
      <c r="A2118" s="21" t="s">
        <v>1962</v>
      </c>
      <c r="B2118" s="21">
        <v>2</v>
      </c>
      <c r="C2118" s="39" t="str">
        <f>VLOOKUP(A2118,'COMP-VS-BOM'!$A$2:$C$1625,3,0)</f>
        <v>RES SMD 0.0OHM JUMPER 1/16W 0402</v>
      </c>
      <c r="D2118" s="39" t="str">
        <f t="shared" si="33"/>
        <v>R1837-2</v>
      </c>
      <c r="E2118" s="21" t="s">
        <v>1636</v>
      </c>
    </row>
    <row r="2119" spans="1:5" x14ac:dyDescent="0.3">
      <c r="A2119" s="21" t="s">
        <v>1963</v>
      </c>
      <c r="B2119" s="21">
        <v>1</v>
      </c>
      <c r="C2119" s="39" t="str">
        <f>VLOOKUP(A2119,'COMP-VS-BOM'!$A$2:$C$1625,3,0)</f>
        <v>RES SMD 0.0OHM JUMPER 1/16W 0402</v>
      </c>
      <c r="D2119" s="39" t="str">
        <f t="shared" si="33"/>
        <v>R1838-1</v>
      </c>
      <c r="E2119" s="21" t="s">
        <v>1946</v>
      </c>
    </row>
    <row r="2120" spans="1:5" x14ac:dyDescent="0.3">
      <c r="A2120" s="21" t="s">
        <v>1963</v>
      </c>
      <c r="B2120" s="21">
        <v>2</v>
      </c>
      <c r="C2120" s="39" t="str">
        <f>VLOOKUP(A2120,'COMP-VS-BOM'!$A$2:$C$1625,3,0)</f>
        <v>RES SMD 0.0OHM JUMPER 1/16W 0402</v>
      </c>
      <c r="D2120" s="39" t="str">
        <f t="shared" si="33"/>
        <v>R1838-2</v>
      </c>
      <c r="E2120" s="21" t="s">
        <v>1634</v>
      </c>
    </row>
    <row r="2121" spans="1:5" x14ac:dyDescent="0.3">
      <c r="A2121" s="21" t="s">
        <v>1964</v>
      </c>
      <c r="B2121" s="21">
        <v>1</v>
      </c>
      <c r="C2121" s="39" t="str">
        <f>VLOOKUP(A2121,'COMP-VS-BOM'!$A$2:$C$1625,3,0)</f>
        <v>RES SMD 10K OHM 5% 1/16W 0402</v>
      </c>
      <c r="D2121" s="39" t="str">
        <f t="shared" si="33"/>
        <v>R1839-1</v>
      </c>
      <c r="E2121" s="21" t="s">
        <v>1959</v>
      </c>
    </row>
    <row r="2122" spans="1:5" x14ac:dyDescent="0.3">
      <c r="A2122" s="21" t="s">
        <v>1964</v>
      </c>
      <c r="B2122" s="21">
        <v>2</v>
      </c>
      <c r="C2122" s="39" t="str">
        <f>VLOOKUP(A2122,'COMP-VS-BOM'!$A$2:$C$1625,3,0)</f>
        <v>RES SMD 10K OHM 5% 1/16W 0402</v>
      </c>
      <c r="D2122" s="39" t="str">
        <f t="shared" si="33"/>
        <v>R1839-2</v>
      </c>
      <c r="E2122" s="21" t="s">
        <v>320</v>
      </c>
    </row>
    <row r="2123" spans="1:5" x14ac:dyDescent="0.3">
      <c r="A2123" s="21" t="s">
        <v>1965</v>
      </c>
      <c r="B2123" s="21">
        <v>1</v>
      </c>
      <c r="C2123" s="39" t="str">
        <f>VLOOKUP(A2123,'COMP-VS-BOM'!$A$2:$C$1625,3,0)</f>
        <v>RES SMD 10K OHM 5% 1/16W 0402</v>
      </c>
      <c r="D2123" s="39" t="str">
        <f t="shared" si="33"/>
        <v>R1840-1</v>
      </c>
      <c r="E2123" s="21" t="s">
        <v>1942</v>
      </c>
    </row>
    <row r="2124" spans="1:5" x14ac:dyDescent="0.3">
      <c r="A2124" s="21" t="s">
        <v>1965</v>
      </c>
      <c r="B2124" s="21">
        <v>2</v>
      </c>
      <c r="C2124" s="39" t="str">
        <f>VLOOKUP(A2124,'COMP-VS-BOM'!$A$2:$C$1625,3,0)</f>
        <v>RES SMD 10K OHM 5% 1/16W 0402</v>
      </c>
      <c r="D2124" s="39" t="str">
        <f t="shared" si="33"/>
        <v>R1840-2</v>
      </c>
      <c r="E2124" s="21" t="s">
        <v>1961</v>
      </c>
    </row>
    <row r="2125" spans="1:5" x14ac:dyDescent="0.3">
      <c r="A2125" s="21" t="s">
        <v>1966</v>
      </c>
      <c r="B2125" s="21">
        <v>1</v>
      </c>
      <c r="C2125" s="39" t="str">
        <f>VLOOKUP(A2125,'COMP-VS-BOM'!$A$2:$C$1625,3,0)</f>
        <v>RES SMD 0.0OHM JUMPER 1/16W 0402</v>
      </c>
      <c r="D2125" s="39" t="str">
        <f t="shared" si="33"/>
        <v>R1844-1</v>
      </c>
      <c r="E2125" s="21" t="s">
        <v>1942</v>
      </c>
    </row>
    <row r="2126" spans="1:5" x14ac:dyDescent="0.3">
      <c r="A2126" s="21" t="s">
        <v>1966</v>
      </c>
      <c r="B2126" s="21">
        <v>2</v>
      </c>
      <c r="C2126" s="39" t="str">
        <f>VLOOKUP(A2126,'COMP-VS-BOM'!$A$2:$C$1625,3,0)</f>
        <v>RES SMD 0.0OHM JUMPER 1/16W 0402</v>
      </c>
      <c r="D2126" s="39" t="str">
        <f t="shared" si="33"/>
        <v>R1844-2</v>
      </c>
      <c r="E2126" s="21" t="s">
        <v>946</v>
      </c>
    </row>
    <row r="2127" spans="1:5" x14ac:dyDescent="0.3">
      <c r="A2127" s="21" t="s">
        <v>1967</v>
      </c>
      <c r="B2127" s="21">
        <v>1</v>
      </c>
      <c r="C2127" s="39" t="str">
        <f>VLOOKUP(A2127,'COMP-VS-BOM'!$A$2:$C$1625,3,0)</f>
        <v>RES SMD 0.0OHM JUMPER 1/16W 0402</v>
      </c>
      <c r="D2127" s="39" t="str">
        <f t="shared" si="33"/>
        <v>R1845-1</v>
      </c>
      <c r="E2127" s="21" t="s">
        <v>1372</v>
      </c>
    </row>
    <row r="2128" spans="1:5" x14ac:dyDescent="0.3">
      <c r="A2128" s="21" t="s">
        <v>1967</v>
      </c>
      <c r="B2128" s="21">
        <v>2</v>
      </c>
      <c r="C2128" s="39" t="str">
        <f>VLOOKUP(A2128,'COMP-VS-BOM'!$A$2:$C$1625,3,0)</f>
        <v>RES SMD 0.0OHM JUMPER 1/16W 0402</v>
      </c>
      <c r="D2128" s="39" t="str">
        <f t="shared" si="33"/>
        <v>R1845-2</v>
      </c>
      <c r="E2128" s="21" t="s">
        <v>946</v>
      </c>
    </row>
    <row r="2129" spans="1:5" x14ac:dyDescent="0.3">
      <c r="A2129" s="21" t="s">
        <v>1968</v>
      </c>
      <c r="B2129" s="21">
        <v>1</v>
      </c>
      <c r="C2129" s="39" t="str">
        <f>VLOOKUP(A2129,'COMP-VS-BOM'!$A$2:$C$1625,3,0)</f>
        <v>RES SMD 10K OHM 5% 1/16W 0402</v>
      </c>
      <c r="D2129" s="39" t="str">
        <f t="shared" si="33"/>
        <v>R1850-1</v>
      </c>
      <c r="E2129" s="21" t="s">
        <v>1923</v>
      </c>
    </row>
    <row r="2130" spans="1:5" x14ac:dyDescent="0.3">
      <c r="A2130" s="21" t="s">
        <v>1968</v>
      </c>
      <c r="B2130" s="21">
        <v>2</v>
      </c>
      <c r="C2130" s="39" t="str">
        <f>VLOOKUP(A2130,'COMP-VS-BOM'!$A$2:$C$1625,3,0)</f>
        <v>RES SMD 10K OHM 5% 1/16W 0402</v>
      </c>
      <c r="D2130" s="39" t="str">
        <f t="shared" si="33"/>
        <v>R1850-2</v>
      </c>
      <c r="E2130" s="35" t="s">
        <v>2942</v>
      </c>
    </row>
    <row r="2131" spans="1:5" x14ac:dyDescent="0.3">
      <c r="A2131" s="21" t="s">
        <v>1969</v>
      </c>
      <c r="B2131" s="21">
        <v>1</v>
      </c>
      <c r="C2131" s="39" t="str">
        <f>VLOOKUP(A2131,'COMP-VS-BOM'!$A$2:$C$1625,3,0)</f>
        <v>RES SMD 10K OHM 5% 1/16W 0402</v>
      </c>
      <c r="D2131" s="39" t="str">
        <f t="shared" si="33"/>
        <v>R1851-1</v>
      </c>
      <c r="E2131" s="35" t="s">
        <v>2942</v>
      </c>
    </row>
    <row r="2132" spans="1:5" x14ac:dyDescent="0.3">
      <c r="A2132" s="21" t="s">
        <v>1969</v>
      </c>
      <c r="B2132" s="21">
        <v>2</v>
      </c>
      <c r="C2132" s="39" t="str">
        <f>VLOOKUP(A2132,'COMP-VS-BOM'!$A$2:$C$1625,3,0)</f>
        <v>RES SMD 10K OHM 5% 1/16W 0402</v>
      </c>
      <c r="D2132" s="39" t="str">
        <f t="shared" si="33"/>
        <v>R1851-2</v>
      </c>
      <c r="E2132" s="35" t="s">
        <v>2943</v>
      </c>
    </row>
    <row r="2133" spans="1:5" x14ac:dyDescent="0.3">
      <c r="A2133" s="21" t="s">
        <v>1970</v>
      </c>
      <c r="B2133" s="21">
        <v>1</v>
      </c>
      <c r="C2133" s="39" t="str">
        <f>VLOOKUP(A2133,'COMP-VS-BOM'!$A$2:$C$1625,3,0)</f>
        <v>RES SMD 10K OHM 5% 1/16W 0402</v>
      </c>
      <c r="D2133" s="39" t="str">
        <f t="shared" si="33"/>
        <v>R1852-1</v>
      </c>
      <c r="E2133" s="35" t="s">
        <v>2943</v>
      </c>
    </row>
    <row r="2134" spans="1:5" x14ac:dyDescent="0.3">
      <c r="A2134" s="21" t="s">
        <v>1970</v>
      </c>
      <c r="B2134" s="21">
        <v>2</v>
      </c>
      <c r="C2134" s="39" t="str">
        <f>VLOOKUP(A2134,'COMP-VS-BOM'!$A$2:$C$1625,3,0)</f>
        <v>RES SMD 10K OHM 5% 1/16W 0402</v>
      </c>
      <c r="D2134" s="39" t="str">
        <f t="shared" si="33"/>
        <v>R1852-2</v>
      </c>
      <c r="E2134" s="21" t="s">
        <v>320</v>
      </c>
    </row>
    <row r="2135" spans="1:5" x14ac:dyDescent="0.3">
      <c r="A2135" s="21" t="s">
        <v>1971</v>
      </c>
      <c r="B2135" s="21">
        <v>1</v>
      </c>
      <c r="C2135" s="39" t="str">
        <f>VLOOKUP(A2135,'COMP-VS-BOM'!$A$2:$C$1625,3,0)</f>
        <v>RES SMD 10K OHM 5% 1/16W 0402</v>
      </c>
      <c r="D2135" s="39" t="str">
        <f t="shared" si="33"/>
        <v>R1853-1</v>
      </c>
      <c r="E2135" s="21" t="s">
        <v>1923</v>
      </c>
    </row>
    <row r="2136" spans="1:5" x14ac:dyDescent="0.3">
      <c r="A2136" s="21" t="s">
        <v>1971</v>
      </c>
      <c r="B2136" s="21">
        <v>2</v>
      </c>
      <c r="C2136" s="39" t="str">
        <f>VLOOKUP(A2136,'COMP-VS-BOM'!$A$2:$C$1625,3,0)</f>
        <v>RES SMD 10K OHM 5% 1/16W 0402</v>
      </c>
      <c r="D2136" s="39" t="str">
        <f t="shared" si="33"/>
        <v>R1853-2</v>
      </c>
      <c r="E2136" s="35" t="s">
        <v>2944</v>
      </c>
    </row>
    <row r="2137" spans="1:5" x14ac:dyDescent="0.3">
      <c r="A2137" s="21" t="s">
        <v>1972</v>
      </c>
      <c r="B2137" s="21">
        <v>1</v>
      </c>
      <c r="C2137" s="39" t="str">
        <f>VLOOKUP(A2137,'COMP-VS-BOM'!$A$2:$C$1625,3,0)</f>
        <v>RES SMD 10K OHM 5% 1/16W 0402</v>
      </c>
      <c r="D2137" s="39" t="str">
        <f t="shared" si="33"/>
        <v>R1854-1</v>
      </c>
      <c r="E2137" s="35" t="s">
        <v>2944</v>
      </c>
    </row>
    <row r="2138" spans="1:5" x14ac:dyDescent="0.3">
      <c r="A2138" s="21" t="s">
        <v>1972</v>
      </c>
      <c r="B2138" s="21">
        <v>2</v>
      </c>
      <c r="C2138" s="39" t="str">
        <f>VLOOKUP(A2138,'COMP-VS-BOM'!$A$2:$C$1625,3,0)</f>
        <v>RES SMD 10K OHM 5% 1/16W 0402</v>
      </c>
      <c r="D2138" s="39" t="str">
        <f t="shared" si="33"/>
        <v>R1854-2</v>
      </c>
      <c r="E2138" s="35" t="s">
        <v>2945</v>
      </c>
    </row>
    <row r="2139" spans="1:5" x14ac:dyDescent="0.3">
      <c r="A2139" s="21" t="s">
        <v>1973</v>
      </c>
      <c r="B2139" s="21">
        <v>1</v>
      </c>
      <c r="C2139" s="39" t="str">
        <f>VLOOKUP(A2139,'COMP-VS-BOM'!$A$2:$C$1625,3,0)</f>
        <v>RES SMD 10K OHM 5% 1/16W 0402</v>
      </c>
      <c r="D2139" s="39" t="str">
        <f t="shared" si="33"/>
        <v>R1855-1</v>
      </c>
      <c r="E2139" s="35" t="s">
        <v>2945</v>
      </c>
    </row>
    <row r="2140" spans="1:5" x14ac:dyDescent="0.3">
      <c r="A2140" s="21" t="s">
        <v>1973</v>
      </c>
      <c r="B2140" s="21">
        <v>2</v>
      </c>
      <c r="C2140" s="39" t="str">
        <f>VLOOKUP(A2140,'COMP-VS-BOM'!$A$2:$C$1625,3,0)</f>
        <v>RES SMD 10K OHM 5% 1/16W 0402</v>
      </c>
      <c r="D2140" s="39" t="str">
        <f t="shared" si="33"/>
        <v>R1855-2</v>
      </c>
      <c r="E2140" s="21" t="s">
        <v>320</v>
      </c>
    </row>
    <row r="2141" spans="1:5" x14ac:dyDescent="0.3">
      <c r="A2141" s="21" t="s">
        <v>1974</v>
      </c>
      <c r="B2141" s="21">
        <v>1</v>
      </c>
      <c r="C2141" s="39" t="str">
        <f>VLOOKUP(A2141,'COMP-VS-BOM'!$A$2:$C$1625,3,0)</f>
        <v>RES SMD 0.0OHM JUMPER 1/16W 0402</v>
      </c>
      <c r="D2141" s="39" t="str">
        <f t="shared" si="33"/>
        <v>R1857-1</v>
      </c>
      <c r="E2141" s="21" t="s">
        <v>1881</v>
      </c>
    </row>
    <row r="2142" spans="1:5" x14ac:dyDescent="0.3">
      <c r="A2142" s="21" t="s">
        <v>1974</v>
      </c>
      <c r="B2142" s="21">
        <v>2</v>
      </c>
      <c r="C2142" s="39" t="str">
        <f>VLOOKUP(A2142,'COMP-VS-BOM'!$A$2:$C$1625,3,0)</f>
        <v>RES SMD 0.0OHM JUMPER 1/16W 0402</v>
      </c>
      <c r="D2142" s="39" t="str">
        <f t="shared" si="33"/>
        <v>R1857-2</v>
      </c>
      <c r="E2142" s="21" t="s">
        <v>1671</v>
      </c>
    </row>
    <row r="2143" spans="1:5" x14ac:dyDescent="0.3">
      <c r="A2143" s="21" t="s">
        <v>1975</v>
      </c>
      <c r="B2143" s="21">
        <v>1</v>
      </c>
      <c r="C2143" s="39" t="str">
        <f>VLOOKUP(A2143,'COMP-VS-BOM'!$A$2:$C$1625,3,0)</f>
        <v>RES SMD 0.0OHM JUMPER 1/16W 0402</v>
      </c>
      <c r="D2143" s="39" t="str">
        <f t="shared" si="33"/>
        <v>R1875-1</v>
      </c>
      <c r="E2143" s="21" t="s">
        <v>1374</v>
      </c>
    </row>
    <row r="2144" spans="1:5" x14ac:dyDescent="0.3">
      <c r="A2144" s="21" t="s">
        <v>1975</v>
      </c>
      <c r="B2144" s="21">
        <v>2</v>
      </c>
      <c r="C2144" s="39" t="str">
        <f>VLOOKUP(A2144,'COMP-VS-BOM'!$A$2:$C$1625,3,0)</f>
        <v>RES SMD 0.0OHM JUMPER 1/16W 0402</v>
      </c>
      <c r="D2144" s="39" t="str">
        <f t="shared" si="33"/>
        <v>R1875-2</v>
      </c>
      <c r="E2144" s="21" t="s">
        <v>946</v>
      </c>
    </row>
    <row r="2145" spans="1:5" x14ac:dyDescent="0.3">
      <c r="A2145" s="21" t="s">
        <v>1976</v>
      </c>
      <c r="B2145" s="21">
        <v>1</v>
      </c>
      <c r="C2145" s="39" t="str">
        <f>VLOOKUP(A2145,'COMP-VS-BOM'!$A$2:$C$1625,3,0)</f>
        <v>RES SMD 0.0OHM JUMPER 1/16W 0402</v>
      </c>
      <c r="D2145" s="39" t="str">
        <f t="shared" si="33"/>
        <v>R1876-1</v>
      </c>
      <c r="E2145" s="21" t="s">
        <v>1374</v>
      </c>
    </row>
    <row r="2146" spans="1:5" x14ac:dyDescent="0.3">
      <c r="A2146" s="21" t="s">
        <v>1976</v>
      </c>
      <c r="B2146" s="21">
        <v>2</v>
      </c>
      <c r="C2146" s="39" t="str">
        <f>VLOOKUP(A2146,'COMP-VS-BOM'!$A$2:$C$1625,3,0)</f>
        <v>RES SMD 0.0OHM JUMPER 1/16W 0402</v>
      </c>
      <c r="D2146" s="39" t="str">
        <f t="shared" si="33"/>
        <v>R1876-2</v>
      </c>
      <c r="E2146" s="21" t="s">
        <v>511</v>
      </c>
    </row>
    <row r="2147" spans="1:5" x14ac:dyDescent="0.3">
      <c r="A2147" s="21" t="s">
        <v>1977</v>
      </c>
      <c r="B2147" s="21">
        <v>1</v>
      </c>
      <c r="C2147" s="39" t="str">
        <f>VLOOKUP(A2147,'COMP-VS-BOM'!$A$2:$C$1625,3,0)</f>
        <v>RES SMD 0.0OHM JUMPER 1/16W 0402</v>
      </c>
      <c r="D2147" s="39" t="str">
        <f t="shared" si="33"/>
        <v>R1907-1</v>
      </c>
      <c r="E2147" s="21" t="s">
        <v>1978</v>
      </c>
    </row>
    <row r="2148" spans="1:5" x14ac:dyDescent="0.3">
      <c r="A2148" s="21" t="s">
        <v>1977</v>
      </c>
      <c r="B2148" s="21">
        <v>2</v>
      </c>
      <c r="C2148" s="39" t="str">
        <f>VLOOKUP(A2148,'COMP-VS-BOM'!$A$2:$C$1625,3,0)</f>
        <v>RES SMD 0.0OHM JUMPER 1/16W 0402</v>
      </c>
      <c r="D2148" s="39" t="str">
        <f t="shared" si="33"/>
        <v>R1907-2</v>
      </c>
      <c r="E2148" s="21" t="s">
        <v>1979</v>
      </c>
    </row>
    <row r="2149" spans="1:5" x14ac:dyDescent="0.3">
      <c r="A2149" s="21" t="s">
        <v>1980</v>
      </c>
      <c r="B2149" s="21">
        <v>1</v>
      </c>
      <c r="C2149" s="39" t="str">
        <f>VLOOKUP(A2149,'COMP-VS-BOM'!$A$2:$C$1625,3,0)</f>
        <v>RES SMD 1K OHM 1% 1/16W 0402</v>
      </c>
      <c r="D2149" s="39" t="str">
        <f t="shared" si="33"/>
        <v>R1911-1</v>
      </c>
      <c r="E2149" s="21" t="s">
        <v>1979</v>
      </c>
    </row>
    <row r="2150" spans="1:5" x14ac:dyDescent="0.3">
      <c r="A2150" s="21" t="s">
        <v>1980</v>
      </c>
      <c r="B2150" s="21">
        <v>2</v>
      </c>
      <c r="C2150" s="39" t="str">
        <f>VLOOKUP(A2150,'COMP-VS-BOM'!$A$2:$C$1625,3,0)</f>
        <v>RES SMD 1K OHM 1% 1/16W 0402</v>
      </c>
      <c r="D2150" s="39" t="str">
        <f t="shared" si="33"/>
        <v>R1911-2</v>
      </c>
      <c r="E2150" s="21" t="s">
        <v>320</v>
      </c>
    </row>
    <row r="2151" spans="1:5" x14ac:dyDescent="0.3">
      <c r="A2151" s="21" t="s">
        <v>1981</v>
      </c>
      <c r="B2151" s="21">
        <v>1</v>
      </c>
      <c r="C2151" s="39" t="str">
        <f>VLOOKUP(A2151,'COMP-VS-BOM'!$A$2:$C$1625,3,0)</f>
        <v>RES SMD 121 OHM 1% 1/16W 0402</v>
      </c>
      <c r="D2151" s="39" t="str">
        <f t="shared" si="33"/>
        <v>R1947-1</v>
      </c>
      <c r="E2151" s="21" t="s">
        <v>1982</v>
      </c>
    </row>
    <row r="2152" spans="1:5" x14ac:dyDescent="0.3">
      <c r="A2152" s="21" t="s">
        <v>1981</v>
      </c>
      <c r="B2152" s="21">
        <v>2</v>
      </c>
      <c r="C2152" s="39" t="str">
        <f>VLOOKUP(A2152,'COMP-VS-BOM'!$A$2:$C$1625,3,0)</f>
        <v>RES SMD 121 OHM 1% 1/16W 0402</v>
      </c>
      <c r="D2152" s="39" t="str">
        <f t="shared" si="33"/>
        <v>R1947-2</v>
      </c>
      <c r="E2152" s="21" t="s">
        <v>1668</v>
      </c>
    </row>
    <row r="2153" spans="1:5" x14ac:dyDescent="0.3">
      <c r="A2153" s="21" t="s">
        <v>1983</v>
      </c>
      <c r="B2153" s="21">
        <v>1</v>
      </c>
      <c r="C2153" s="39" t="str">
        <f>VLOOKUP(A2153,'COMP-VS-BOM'!$A$2:$C$1625,3,0)</f>
        <v>RES SMD 10K OHM 5% 1/16W 0402</v>
      </c>
      <c r="D2153" s="39" t="str">
        <f t="shared" si="33"/>
        <v>R1948-1</v>
      </c>
      <c r="E2153" s="21" t="s">
        <v>1881</v>
      </c>
    </row>
    <row r="2154" spans="1:5" x14ac:dyDescent="0.3">
      <c r="A2154" s="21" t="s">
        <v>1983</v>
      </c>
      <c r="B2154" s="21">
        <v>2</v>
      </c>
      <c r="C2154" s="39" t="str">
        <f>VLOOKUP(A2154,'COMP-VS-BOM'!$A$2:$C$1625,3,0)</f>
        <v>RES SMD 10K OHM 5% 1/16W 0402</v>
      </c>
      <c r="D2154" s="39" t="str">
        <f t="shared" si="33"/>
        <v>R1948-2</v>
      </c>
      <c r="E2154" s="21" t="s">
        <v>320</v>
      </c>
    </row>
    <row r="2155" spans="1:5" x14ac:dyDescent="0.3">
      <c r="A2155" s="21" t="s">
        <v>1984</v>
      </c>
      <c r="B2155" s="21">
        <v>1</v>
      </c>
      <c r="C2155" s="39" t="str">
        <f>VLOOKUP(A2155,'COMP-VS-BOM'!$A$2:$C$1625,3,0)</f>
        <v>RES SMD 10K OHM 5% 1/16W 0402</v>
      </c>
      <c r="D2155" s="39" t="str">
        <f t="shared" si="33"/>
        <v>R1949-1</v>
      </c>
      <c r="E2155" s="21" t="s">
        <v>1985</v>
      </c>
    </row>
    <row r="2156" spans="1:5" x14ac:dyDescent="0.3">
      <c r="A2156" s="21" t="s">
        <v>1984</v>
      </c>
      <c r="B2156" s="21">
        <v>2</v>
      </c>
      <c r="C2156" s="39" t="str">
        <f>VLOOKUP(A2156,'COMP-VS-BOM'!$A$2:$C$1625,3,0)</f>
        <v>RES SMD 10K OHM 5% 1/16W 0402</v>
      </c>
      <c r="D2156" s="39" t="str">
        <f t="shared" si="33"/>
        <v>R1949-2</v>
      </c>
      <c r="E2156" s="21" t="s">
        <v>1881</v>
      </c>
    </row>
    <row r="2157" spans="1:5" x14ac:dyDescent="0.3">
      <c r="A2157" s="21" t="s">
        <v>2686</v>
      </c>
      <c r="B2157" s="21">
        <v>1</v>
      </c>
      <c r="C2157" s="39" t="str">
        <f>VLOOKUP(A2157,'COMP-VS-BOM'!$A$2:$C$1625,3,0)</f>
        <v>RES SMD 0.0OHM JUMPER 1/16W 0402</v>
      </c>
      <c r="D2157" s="39" t="str">
        <f t="shared" si="33"/>
        <v>R1950-1</v>
      </c>
      <c r="E2157" s="21" t="s">
        <v>3043</v>
      </c>
    </row>
    <row r="2158" spans="1:5" x14ac:dyDescent="0.3">
      <c r="A2158" s="21" t="s">
        <v>2686</v>
      </c>
      <c r="B2158" s="21">
        <v>2</v>
      </c>
      <c r="C2158" s="39" t="str">
        <f>VLOOKUP(A2158,'COMP-VS-BOM'!$A$2:$C$1625,3,0)</f>
        <v>RES SMD 0.0OHM JUMPER 1/16W 0402</v>
      </c>
      <c r="D2158" s="39" t="str">
        <f t="shared" si="33"/>
        <v>R1950-2</v>
      </c>
      <c r="E2158" s="21" t="s">
        <v>3044</v>
      </c>
    </row>
    <row r="2159" spans="1:5" x14ac:dyDescent="0.3">
      <c r="A2159" s="21" t="s">
        <v>1986</v>
      </c>
      <c r="B2159" s="21">
        <v>1</v>
      </c>
      <c r="C2159" s="39" t="str">
        <f>VLOOKUP(A2159,'COMP-VS-BOM'!$A$2:$C$1625,3,0)</f>
        <v>RES SMD 10K OHM 5% 1/16W 0402</v>
      </c>
      <c r="D2159" s="39" t="str">
        <f t="shared" si="33"/>
        <v>R1951-1</v>
      </c>
      <c r="E2159" s="21" t="s">
        <v>1987</v>
      </c>
    </row>
    <row r="2160" spans="1:5" x14ac:dyDescent="0.3">
      <c r="A2160" s="21" t="s">
        <v>1986</v>
      </c>
      <c r="B2160" s="21">
        <v>2</v>
      </c>
      <c r="C2160" s="39" t="str">
        <f>VLOOKUP(A2160,'COMP-VS-BOM'!$A$2:$C$1625,3,0)</f>
        <v>RES SMD 10K OHM 5% 1/16W 0402</v>
      </c>
      <c r="D2160" s="39" t="str">
        <f t="shared" si="33"/>
        <v>R1951-2</v>
      </c>
      <c r="E2160" s="21" t="s">
        <v>320</v>
      </c>
    </row>
    <row r="2161" spans="1:5" x14ac:dyDescent="0.3">
      <c r="A2161" s="21" t="s">
        <v>1988</v>
      </c>
      <c r="B2161" s="21">
        <v>1</v>
      </c>
      <c r="C2161" s="39" t="str">
        <f>VLOOKUP(A2161,'COMP-VS-BOM'!$A$2:$C$1625,3,0)</f>
        <v>RES SMD 10K OHM 5% 1/16W 0402</v>
      </c>
      <c r="D2161" s="39" t="str">
        <f t="shared" si="33"/>
        <v>R1952-1</v>
      </c>
      <c r="E2161" s="21" t="s">
        <v>1351</v>
      </c>
    </row>
    <row r="2162" spans="1:5" x14ac:dyDescent="0.3">
      <c r="A2162" s="21" t="s">
        <v>1988</v>
      </c>
      <c r="B2162" s="21">
        <v>2</v>
      </c>
      <c r="C2162" s="39" t="str">
        <f>VLOOKUP(A2162,'COMP-VS-BOM'!$A$2:$C$1625,3,0)</f>
        <v>RES SMD 10K OHM 5% 1/16W 0402</v>
      </c>
      <c r="D2162" s="39" t="str">
        <f t="shared" si="33"/>
        <v>R1952-2</v>
      </c>
      <c r="E2162" s="21" t="s">
        <v>1989</v>
      </c>
    </row>
    <row r="2163" spans="1:5" x14ac:dyDescent="0.3">
      <c r="A2163" s="21" t="s">
        <v>1990</v>
      </c>
      <c r="B2163" s="21">
        <v>1</v>
      </c>
      <c r="C2163" s="39" t="str">
        <f>VLOOKUP(A2163,'COMP-VS-BOM'!$A$2:$C$1625,3,0)</f>
        <v>RES SMD 10K OHM 5% 1/16W 0402</v>
      </c>
      <c r="D2163" s="39" t="str">
        <f t="shared" si="33"/>
        <v>R1953-1</v>
      </c>
      <c r="E2163" s="21" t="s">
        <v>1351</v>
      </c>
    </row>
    <row r="2164" spans="1:5" x14ac:dyDescent="0.3">
      <c r="A2164" s="21" t="s">
        <v>1990</v>
      </c>
      <c r="B2164" s="21">
        <v>2</v>
      </c>
      <c r="C2164" s="39" t="str">
        <f>VLOOKUP(A2164,'COMP-VS-BOM'!$A$2:$C$1625,3,0)</f>
        <v>RES SMD 10K OHM 5% 1/16W 0402</v>
      </c>
      <c r="D2164" s="39" t="str">
        <f t="shared" si="33"/>
        <v>R1953-2</v>
      </c>
      <c r="E2164" s="21" t="s">
        <v>1991</v>
      </c>
    </row>
    <row r="2165" spans="1:5" x14ac:dyDescent="0.3">
      <c r="A2165" s="21" t="s">
        <v>1992</v>
      </c>
      <c r="B2165" s="21">
        <v>1</v>
      </c>
      <c r="C2165" s="39" t="str">
        <f>VLOOKUP(A2165,'COMP-VS-BOM'!$A$2:$C$1625,3,0)</f>
        <v>RES SMD 0.0OHM JUMPER 1/16W 0402</v>
      </c>
      <c r="D2165" s="39" t="str">
        <f t="shared" si="33"/>
        <v>R1954-1</v>
      </c>
      <c r="E2165" s="21" t="s">
        <v>1351</v>
      </c>
    </row>
    <row r="2166" spans="1:5" x14ac:dyDescent="0.3">
      <c r="A2166" s="21" t="s">
        <v>1992</v>
      </c>
      <c r="B2166" s="21">
        <v>2</v>
      </c>
      <c r="C2166" s="39" t="str">
        <f>VLOOKUP(A2166,'COMP-VS-BOM'!$A$2:$C$1625,3,0)</f>
        <v>RES SMD 0.0OHM JUMPER 1/16W 0402</v>
      </c>
      <c r="D2166" s="39" t="str">
        <f t="shared" si="33"/>
        <v>R1954-2</v>
      </c>
      <c r="E2166" s="21" t="s">
        <v>1987</v>
      </c>
    </row>
    <row r="2167" spans="1:5" x14ac:dyDescent="0.3">
      <c r="A2167" s="21" t="s">
        <v>1993</v>
      </c>
      <c r="B2167" s="21">
        <v>1</v>
      </c>
      <c r="C2167" s="39" t="str">
        <f>VLOOKUP(A2167,'COMP-VS-BOM'!$A$2:$C$1625,3,0)</f>
        <v>RES SMD 0.0OHM JUMPER 1/16W 0402</v>
      </c>
      <c r="D2167" s="39" t="str">
        <f t="shared" si="33"/>
        <v>R1955-1</v>
      </c>
      <c r="E2167" s="21" t="s">
        <v>1989</v>
      </c>
    </row>
    <row r="2168" spans="1:5" x14ac:dyDescent="0.3">
      <c r="A2168" s="21" t="s">
        <v>1993</v>
      </c>
      <c r="B2168" s="21">
        <v>2</v>
      </c>
      <c r="C2168" s="39" t="str">
        <f>VLOOKUP(A2168,'COMP-VS-BOM'!$A$2:$C$1625,3,0)</f>
        <v>RES SMD 0.0OHM JUMPER 1/16W 0402</v>
      </c>
      <c r="D2168" s="39" t="str">
        <f t="shared" si="33"/>
        <v>R1955-2</v>
      </c>
      <c r="E2168" s="21" t="s">
        <v>320</v>
      </c>
    </row>
    <row r="2169" spans="1:5" x14ac:dyDescent="0.3">
      <c r="A2169" s="21" t="s">
        <v>1994</v>
      </c>
      <c r="B2169" s="21">
        <v>1</v>
      </c>
      <c r="C2169" s="39" t="str">
        <f>VLOOKUP(A2169,'COMP-VS-BOM'!$A$2:$C$1625,3,0)</f>
        <v>RES SMD 0.0OHM JUMPER 1/16W 0402</v>
      </c>
      <c r="D2169" s="39" t="str">
        <f t="shared" si="33"/>
        <v>R1956-1</v>
      </c>
      <c r="E2169" s="21" t="s">
        <v>1991</v>
      </c>
    </row>
    <row r="2170" spans="1:5" x14ac:dyDescent="0.3">
      <c r="A2170" s="21" t="s">
        <v>1994</v>
      </c>
      <c r="B2170" s="21">
        <v>2</v>
      </c>
      <c r="C2170" s="39" t="str">
        <f>VLOOKUP(A2170,'COMP-VS-BOM'!$A$2:$C$1625,3,0)</f>
        <v>RES SMD 0.0OHM JUMPER 1/16W 0402</v>
      </c>
      <c r="D2170" s="39" t="str">
        <f t="shared" si="33"/>
        <v>R1956-2</v>
      </c>
      <c r="E2170" s="21" t="s">
        <v>320</v>
      </c>
    </row>
    <row r="2171" spans="1:5" x14ac:dyDescent="0.3">
      <c r="A2171" s="21" t="s">
        <v>1995</v>
      </c>
      <c r="B2171" s="21">
        <v>1</v>
      </c>
      <c r="C2171" s="39" t="str">
        <f>VLOOKUP(A2171,'COMP-VS-BOM'!$A$2:$C$1625,3,0)</f>
        <v>RES SMD 0.0OHM JUMPER 1/16W 0402</v>
      </c>
      <c r="D2171" s="39" t="str">
        <f t="shared" si="33"/>
        <v>R1957-1</v>
      </c>
      <c r="E2171" s="21" t="s">
        <v>1923</v>
      </c>
    </row>
    <row r="2172" spans="1:5" x14ac:dyDescent="0.3">
      <c r="A2172" s="21" t="s">
        <v>1995</v>
      </c>
      <c r="B2172" s="21">
        <v>2</v>
      </c>
      <c r="C2172" s="39" t="str">
        <f>VLOOKUP(A2172,'COMP-VS-BOM'!$A$2:$C$1625,3,0)</f>
        <v>RES SMD 0.0OHM JUMPER 1/16W 0402</v>
      </c>
      <c r="D2172" s="39" t="str">
        <f t="shared" si="33"/>
        <v>R1957-2</v>
      </c>
      <c r="E2172" s="21" t="s">
        <v>946</v>
      </c>
    </row>
    <row r="2173" spans="1:5" x14ac:dyDescent="0.3">
      <c r="A2173" s="21" t="s">
        <v>1996</v>
      </c>
      <c r="B2173" s="21">
        <v>1</v>
      </c>
      <c r="C2173" s="39" t="str">
        <f>VLOOKUP(A2173,'COMP-VS-BOM'!$A$2:$C$1625,3,0)</f>
        <v>RES SMD 100 OHM 1% 1/16W 0402</v>
      </c>
      <c r="D2173" s="39" t="str">
        <f t="shared" si="33"/>
        <v>R1958-1</v>
      </c>
      <c r="E2173" s="21" t="s">
        <v>1923</v>
      </c>
    </row>
    <row r="2174" spans="1:5" x14ac:dyDescent="0.3">
      <c r="A2174" s="21" t="s">
        <v>1996</v>
      </c>
      <c r="B2174" s="21">
        <v>2</v>
      </c>
      <c r="C2174" s="39" t="str">
        <f>VLOOKUP(A2174,'COMP-VS-BOM'!$A$2:$C$1625,3,0)</f>
        <v>RES SMD 100 OHM 1% 1/16W 0402</v>
      </c>
      <c r="D2174" s="39" t="str">
        <f t="shared" si="33"/>
        <v>R1958-2</v>
      </c>
      <c r="E2174" s="21" t="s">
        <v>532</v>
      </c>
    </row>
    <row r="2175" spans="1:5" x14ac:dyDescent="0.3">
      <c r="A2175" s="21" t="s">
        <v>1997</v>
      </c>
      <c r="B2175" s="21">
        <v>1</v>
      </c>
      <c r="C2175" s="39" t="str">
        <f>VLOOKUP(A2175,'COMP-VS-BOM'!$A$2:$C$1625,3,0)</f>
        <v>RES SMD 10K OHM 5% 1/16W 0402</v>
      </c>
      <c r="D2175" s="39" t="str">
        <f t="shared" si="33"/>
        <v>R1959-1</v>
      </c>
      <c r="E2175" s="21" t="s">
        <v>1923</v>
      </c>
    </row>
    <row r="2176" spans="1:5" x14ac:dyDescent="0.3">
      <c r="A2176" s="21" t="s">
        <v>1997</v>
      </c>
      <c r="B2176" s="21">
        <v>2</v>
      </c>
      <c r="C2176" s="39" t="str">
        <f>VLOOKUP(A2176,'COMP-VS-BOM'!$A$2:$C$1625,3,0)</f>
        <v>RES SMD 10K OHM 5% 1/16W 0402</v>
      </c>
      <c r="D2176" s="39" t="str">
        <f t="shared" si="33"/>
        <v>R1959-2</v>
      </c>
      <c r="E2176" s="21" t="s">
        <v>3037</v>
      </c>
    </row>
    <row r="2177" spans="1:5" x14ac:dyDescent="0.3">
      <c r="A2177" s="21" t="s">
        <v>1999</v>
      </c>
      <c r="B2177" s="21">
        <v>1</v>
      </c>
      <c r="C2177" s="39" t="str">
        <f>VLOOKUP(A2177,'COMP-VS-BOM'!$A$2:$C$1625,3,0)</f>
        <v>RES SMD 10K OHM 5% 1/16W 0402</v>
      </c>
      <c r="D2177" s="39" t="str">
        <f t="shared" si="33"/>
        <v>R1960-1</v>
      </c>
      <c r="E2177" s="21" t="s">
        <v>1923</v>
      </c>
    </row>
    <row r="2178" spans="1:5" x14ac:dyDescent="0.3">
      <c r="A2178" s="21" t="s">
        <v>1999</v>
      </c>
      <c r="B2178" s="21">
        <v>2</v>
      </c>
      <c r="C2178" s="39" t="str">
        <f>VLOOKUP(A2178,'COMP-VS-BOM'!$A$2:$C$1625,3,0)</f>
        <v>RES SMD 10K OHM 5% 1/16W 0402</v>
      </c>
      <c r="D2178" s="39" t="str">
        <f t="shared" si="33"/>
        <v>R1960-2</v>
      </c>
      <c r="E2178" s="21" t="s">
        <v>3038</v>
      </c>
    </row>
    <row r="2179" spans="1:5" x14ac:dyDescent="0.3">
      <c r="A2179" s="21" t="s">
        <v>2001</v>
      </c>
      <c r="B2179" s="21">
        <v>1</v>
      </c>
      <c r="C2179" s="39" t="str">
        <f>VLOOKUP(A2179,'COMP-VS-BOM'!$A$2:$C$1625,3,0)</f>
        <v>RES SMD 10K OHM 5% 1/16W 0402</v>
      </c>
      <c r="D2179" s="39" t="str">
        <f t="shared" si="33"/>
        <v>R1961-1</v>
      </c>
      <c r="E2179" s="21" t="s">
        <v>1923</v>
      </c>
    </row>
    <row r="2180" spans="1:5" x14ac:dyDescent="0.3">
      <c r="A2180" s="21" t="s">
        <v>2001</v>
      </c>
      <c r="B2180" s="21">
        <v>2</v>
      </c>
      <c r="C2180" s="39" t="str">
        <f>VLOOKUP(A2180,'COMP-VS-BOM'!$A$2:$C$1625,3,0)</f>
        <v>RES SMD 10K OHM 5% 1/16W 0402</v>
      </c>
      <c r="D2180" s="39" t="str">
        <f t="shared" ref="D2180:D2243" si="34">CONCATENATE(A2180,"-",B2180)</f>
        <v>R1961-2</v>
      </c>
      <c r="E2180" s="21" t="s">
        <v>3039</v>
      </c>
    </row>
    <row r="2181" spans="1:5" x14ac:dyDescent="0.3">
      <c r="A2181" s="21" t="s">
        <v>2003</v>
      </c>
      <c r="B2181" s="21">
        <v>1</v>
      </c>
      <c r="C2181" s="39" t="str">
        <f>VLOOKUP(A2181,'COMP-VS-BOM'!$A$2:$C$1625,3,0)</f>
        <v>RES SMD 10K OHM 5% 1/16W 0402</v>
      </c>
      <c r="D2181" s="39" t="str">
        <f t="shared" si="34"/>
        <v>R1962-1</v>
      </c>
      <c r="E2181" s="21" t="s">
        <v>1923</v>
      </c>
    </row>
    <row r="2182" spans="1:5" x14ac:dyDescent="0.3">
      <c r="A2182" s="21" t="s">
        <v>2003</v>
      </c>
      <c r="B2182" s="21">
        <v>2</v>
      </c>
      <c r="C2182" s="39" t="str">
        <f>VLOOKUP(A2182,'COMP-VS-BOM'!$A$2:$C$1625,3,0)</f>
        <v>RES SMD 10K OHM 5% 1/16W 0402</v>
      </c>
      <c r="D2182" s="39" t="str">
        <f t="shared" si="34"/>
        <v>R1962-2</v>
      </c>
      <c r="E2182" s="21" t="s">
        <v>3040</v>
      </c>
    </row>
    <row r="2183" spans="1:5" x14ac:dyDescent="0.3">
      <c r="A2183" s="21" t="s">
        <v>2005</v>
      </c>
      <c r="B2183" s="21">
        <v>1</v>
      </c>
      <c r="C2183" s="39" t="str">
        <f>VLOOKUP(A2183,'COMP-VS-BOM'!$A$2:$C$1625,3,0)</f>
        <v>RES SMD 10K OHM 5% 1/16W 0402</v>
      </c>
      <c r="D2183" s="39" t="str">
        <f t="shared" si="34"/>
        <v>R1963-1</v>
      </c>
      <c r="E2183" s="21" t="s">
        <v>1923</v>
      </c>
    </row>
    <row r="2184" spans="1:5" x14ac:dyDescent="0.3">
      <c r="A2184" s="21" t="s">
        <v>2005</v>
      </c>
      <c r="B2184" s="21">
        <v>2</v>
      </c>
      <c r="C2184" s="39" t="str">
        <f>VLOOKUP(A2184,'COMP-VS-BOM'!$A$2:$C$1625,3,0)</f>
        <v>RES SMD 10K OHM 5% 1/16W 0402</v>
      </c>
      <c r="D2184" s="39" t="str">
        <f t="shared" si="34"/>
        <v>R1963-2</v>
      </c>
      <c r="E2184" s="21" t="s">
        <v>3041</v>
      </c>
    </row>
    <row r="2185" spans="1:5" x14ac:dyDescent="0.3">
      <c r="A2185" s="21" t="s">
        <v>2007</v>
      </c>
      <c r="B2185" s="21">
        <v>1</v>
      </c>
      <c r="C2185" s="39" t="str">
        <f>VLOOKUP(A2185,'COMP-VS-BOM'!$A$2:$C$1625,3,0)</f>
        <v>RES SMD 10K OHM 5% 1/16W 0402</v>
      </c>
      <c r="D2185" s="39" t="str">
        <f t="shared" si="34"/>
        <v>R1964-1</v>
      </c>
      <c r="E2185" s="21" t="s">
        <v>1923</v>
      </c>
    </row>
    <row r="2186" spans="1:5" x14ac:dyDescent="0.3">
      <c r="A2186" s="21" t="s">
        <v>2007</v>
      </c>
      <c r="B2186" s="21">
        <v>2</v>
      </c>
      <c r="C2186" s="39" t="str">
        <f>VLOOKUP(A2186,'COMP-VS-BOM'!$A$2:$C$1625,3,0)</f>
        <v>RES SMD 10K OHM 5% 1/16W 0402</v>
      </c>
      <c r="D2186" s="39" t="str">
        <f t="shared" si="34"/>
        <v>R1964-2</v>
      </c>
      <c r="E2186" s="21" t="s">
        <v>3042</v>
      </c>
    </row>
    <row r="2187" spans="1:5" x14ac:dyDescent="0.3">
      <c r="A2187" s="21" t="s">
        <v>2009</v>
      </c>
      <c r="B2187" s="21">
        <v>1</v>
      </c>
      <c r="C2187" s="39" t="str">
        <f>VLOOKUP(A2187,'COMP-VS-BOM'!$A$2:$C$1625,3,0)</f>
        <v>RES SMD 10K OHM 5% 1/16W 0402</v>
      </c>
      <c r="D2187" s="39" t="str">
        <f t="shared" si="34"/>
        <v>R1965-1</v>
      </c>
      <c r="E2187" s="21" t="s">
        <v>1923</v>
      </c>
    </row>
    <row r="2188" spans="1:5" x14ac:dyDescent="0.3">
      <c r="A2188" s="21" t="s">
        <v>2009</v>
      </c>
      <c r="B2188" s="21">
        <v>2</v>
      </c>
      <c r="C2188" s="39" t="str">
        <f>VLOOKUP(A2188,'COMP-VS-BOM'!$A$2:$C$1625,3,0)</f>
        <v>RES SMD 10K OHM 5% 1/16W 0402</v>
      </c>
      <c r="D2188" s="39" t="str">
        <f t="shared" si="34"/>
        <v>R1965-2</v>
      </c>
      <c r="E2188" s="21" t="s">
        <v>1982</v>
      </c>
    </row>
    <row r="2189" spans="1:5" x14ac:dyDescent="0.3">
      <c r="A2189" s="21" t="s">
        <v>2010</v>
      </c>
      <c r="B2189" s="21">
        <v>1</v>
      </c>
      <c r="C2189" s="39" t="str">
        <f>VLOOKUP(A2189,'COMP-VS-BOM'!$A$2:$C$1625,3,0)</f>
        <v>RES SMD 10K OHM 5% 1/16W 0402</v>
      </c>
      <c r="D2189" s="39" t="str">
        <f t="shared" si="34"/>
        <v>R1966-1</v>
      </c>
      <c r="E2189" s="21" t="s">
        <v>1923</v>
      </c>
    </row>
    <row r="2190" spans="1:5" x14ac:dyDescent="0.3">
      <c r="A2190" s="21" t="s">
        <v>2010</v>
      </c>
      <c r="B2190" s="21">
        <v>2</v>
      </c>
      <c r="C2190" s="39" t="str">
        <f>VLOOKUP(A2190,'COMP-VS-BOM'!$A$2:$C$1625,3,0)</f>
        <v>RES SMD 10K OHM 5% 1/16W 0402</v>
      </c>
      <c r="D2190" s="39" t="str">
        <f t="shared" si="34"/>
        <v>R1966-2</v>
      </c>
      <c r="E2190" s="21" t="s">
        <v>2011</v>
      </c>
    </row>
    <row r="2191" spans="1:5" x14ac:dyDescent="0.3">
      <c r="A2191" s="21" t="s">
        <v>2012</v>
      </c>
      <c r="B2191" s="21">
        <v>1</v>
      </c>
      <c r="C2191" s="39" t="str">
        <f>VLOOKUP(A2191,'COMP-VS-BOM'!$A$2:$C$1625,3,0)</f>
        <v>RES SMD 10K OHM 5% 1/16W 0402</v>
      </c>
      <c r="D2191" s="39" t="str">
        <f t="shared" si="34"/>
        <v>R1967-1</v>
      </c>
      <c r="E2191" s="21" t="s">
        <v>1923</v>
      </c>
    </row>
    <row r="2192" spans="1:5" x14ac:dyDescent="0.3">
      <c r="A2192" s="21" t="s">
        <v>2012</v>
      </c>
      <c r="B2192" s="21">
        <v>2</v>
      </c>
      <c r="C2192" s="39" t="str">
        <f>VLOOKUP(A2192,'COMP-VS-BOM'!$A$2:$C$1625,3,0)</f>
        <v>RES SMD 10K OHM 5% 1/16W 0402</v>
      </c>
      <c r="D2192" s="39" t="str">
        <f t="shared" si="34"/>
        <v>R1967-2</v>
      </c>
      <c r="E2192" s="21" t="s">
        <v>2013</v>
      </c>
    </row>
    <row r="2193" spans="1:5" x14ac:dyDescent="0.3">
      <c r="A2193" s="21" t="s">
        <v>2014</v>
      </c>
      <c r="B2193" s="21">
        <v>1</v>
      </c>
      <c r="C2193" s="39" t="str">
        <f>VLOOKUP(A2193,'COMP-VS-BOM'!$A$2:$C$1625,3,0)</f>
        <v>RES SMD 10K OHM 5% 1/16W 0402</v>
      </c>
      <c r="D2193" s="39" t="str">
        <f t="shared" si="34"/>
        <v>R1968-1</v>
      </c>
      <c r="E2193" s="21" t="s">
        <v>2013</v>
      </c>
    </row>
    <row r="2194" spans="1:5" x14ac:dyDescent="0.3">
      <c r="A2194" s="21" t="s">
        <v>2014</v>
      </c>
      <c r="B2194" s="21">
        <v>2</v>
      </c>
      <c r="C2194" s="39" t="str">
        <f>VLOOKUP(A2194,'COMP-VS-BOM'!$A$2:$C$1625,3,0)</f>
        <v>RES SMD 10K OHM 5% 1/16W 0402</v>
      </c>
      <c r="D2194" s="39" t="str">
        <f t="shared" si="34"/>
        <v>R1968-2</v>
      </c>
      <c r="E2194" s="21" t="s">
        <v>320</v>
      </c>
    </row>
    <row r="2195" spans="1:5" x14ac:dyDescent="0.3">
      <c r="A2195" s="21" t="s">
        <v>2015</v>
      </c>
      <c r="B2195" s="21">
        <v>1</v>
      </c>
      <c r="C2195" s="39" t="str">
        <f>VLOOKUP(A2195,'COMP-VS-BOM'!$A$2:$C$1625,3,0)</f>
        <v>RES SMD 10K OHM 5% 1/16W 0402</v>
      </c>
      <c r="D2195" s="39" t="str">
        <f t="shared" si="34"/>
        <v>R1969-1</v>
      </c>
      <c r="E2195" s="21" t="s">
        <v>2011</v>
      </c>
    </row>
    <row r="2196" spans="1:5" x14ac:dyDescent="0.3">
      <c r="A2196" s="21" t="s">
        <v>2015</v>
      </c>
      <c r="B2196" s="21">
        <v>2</v>
      </c>
      <c r="C2196" s="39" t="str">
        <f>VLOOKUP(A2196,'COMP-VS-BOM'!$A$2:$C$1625,3,0)</f>
        <v>RES SMD 10K OHM 5% 1/16W 0402</v>
      </c>
      <c r="D2196" s="39" t="str">
        <f t="shared" si="34"/>
        <v>R1969-2</v>
      </c>
      <c r="E2196" s="21" t="s">
        <v>320</v>
      </c>
    </row>
    <row r="2197" spans="1:5" x14ac:dyDescent="0.3">
      <c r="A2197" s="21" t="s">
        <v>2016</v>
      </c>
      <c r="B2197" s="21">
        <v>1</v>
      </c>
      <c r="C2197" s="39" t="str">
        <f>VLOOKUP(A2197,'COMP-VS-BOM'!$A$2:$C$1625,3,0)</f>
        <v>Thin Film Resistors 1.72kOhm,0402,0.5%,1 0ppm,63mW,50V</v>
      </c>
      <c r="D2197" s="39" t="str">
        <f t="shared" si="34"/>
        <v>R1976-1</v>
      </c>
      <c r="E2197" s="21" t="s">
        <v>854</v>
      </c>
    </row>
    <row r="2198" spans="1:5" x14ac:dyDescent="0.3">
      <c r="A2198" s="21" t="s">
        <v>2016</v>
      </c>
      <c r="B2198" s="21">
        <v>2</v>
      </c>
      <c r="C2198" s="39" t="str">
        <f>VLOOKUP(A2198,'COMP-VS-BOM'!$A$2:$C$1625,3,0)</f>
        <v>Thin Film Resistors 1.72kOhm,0402,0.5%,1 0ppm,63mW,50V</v>
      </c>
      <c r="D2198" s="39" t="str">
        <f t="shared" si="34"/>
        <v>R1976-2</v>
      </c>
      <c r="E2198" s="35" t="s">
        <v>2946</v>
      </c>
    </row>
    <row r="2199" spans="1:5" x14ac:dyDescent="0.3">
      <c r="A2199" s="21" t="s">
        <v>2017</v>
      </c>
      <c r="B2199" s="21">
        <v>1</v>
      </c>
      <c r="C2199" s="39" t="str">
        <f>VLOOKUP(A2199,'COMP-VS-BOM'!$A$2:$C$1625,3,0)</f>
        <v>Thin Film Resistors 2.98kOhm,0402,1%,25p pm,63mW,50V</v>
      </c>
      <c r="D2199" s="39" t="str">
        <f t="shared" si="34"/>
        <v>R1977-1</v>
      </c>
      <c r="E2199" s="35" t="s">
        <v>2946</v>
      </c>
    </row>
    <row r="2200" spans="1:5" x14ac:dyDescent="0.3">
      <c r="A2200" s="21" t="s">
        <v>2017</v>
      </c>
      <c r="B2200" s="21">
        <v>2</v>
      </c>
      <c r="C2200" s="39" t="str">
        <f>VLOOKUP(A2200,'COMP-VS-BOM'!$A$2:$C$1625,3,0)</f>
        <v>Thin Film Resistors 2.98kOhm,0402,1%,25p pm,63mW,50V</v>
      </c>
      <c r="D2200" s="39" t="str">
        <f t="shared" si="34"/>
        <v>R1977-2</v>
      </c>
      <c r="E2200" s="35" t="s">
        <v>2947</v>
      </c>
    </row>
    <row r="2201" spans="1:5" x14ac:dyDescent="0.3">
      <c r="A2201" s="21" t="s">
        <v>2018</v>
      </c>
      <c r="B2201" s="21">
        <v>1</v>
      </c>
      <c r="C2201" s="39" t="str">
        <f>VLOOKUP(A2201,'COMP-VS-BOM'!$A$2:$C$1625,3,0)</f>
        <v>RES SMD 2.49K OHM 1% 1/16W 0402</v>
      </c>
      <c r="D2201" s="39" t="str">
        <f t="shared" si="34"/>
        <v>R1978-1</v>
      </c>
      <c r="E2201" s="35" t="s">
        <v>2947</v>
      </c>
    </row>
    <row r="2202" spans="1:5" x14ac:dyDescent="0.3">
      <c r="A2202" s="21" t="s">
        <v>2018</v>
      </c>
      <c r="B2202" s="21">
        <v>2</v>
      </c>
      <c r="C2202" s="39" t="str">
        <f>VLOOKUP(A2202,'COMP-VS-BOM'!$A$2:$C$1625,3,0)</f>
        <v>RES SMD 2.49K OHM 1% 1/16W 0402</v>
      </c>
      <c r="D2202" s="39" t="str">
        <f t="shared" si="34"/>
        <v>R1978-2</v>
      </c>
      <c r="E2202" s="21" t="s">
        <v>320</v>
      </c>
    </row>
    <row r="2203" spans="1:5" x14ac:dyDescent="0.3">
      <c r="A2203" s="21" t="s">
        <v>2019</v>
      </c>
      <c r="B2203" s="21">
        <v>1</v>
      </c>
      <c r="C2203" s="39" t="str">
        <f>VLOOKUP(A2203,'COMP-VS-BOM'!$A$2:$C$1625,3,0)</f>
        <v>Thin Film Resistors 1.72kOhm,0402,0.5%,1 0ppm,63mW,50V</v>
      </c>
      <c r="D2203" s="39" t="str">
        <f t="shared" si="34"/>
        <v>R1979-1</v>
      </c>
      <c r="E2203" s="21" t="s">
        <v>687</v>
      </c>
    </row>
    <row r="2204" spans="1:5" x14ac:dyDescent="0.3">
      <c r="A2204" s="21" t="s">
        <v>2019</v>
      </c>
      <c r="B2204" s="21">
        <v>2</v>
      </c>
      <c r="C2204" s="39" t="str">
        <f>VLOOKUP(A2204,'COMP-VS-BOM'!$A$2:$C$1625,3,0)</f>
        <v>Thin Film Resistors 1.72kOhm,0402,0.5%,1 0ppm,63mW,50V</v>
      </c>
      <c r="D2204" s="39" t="str">
        <f t="shared" si="34"/>
        <v>R1979-2</v>
      </c>
      <c r="E2204" s="35" t="s">
        <v>2948</v>
      </c>
    </row>
    <row r="2205" spans="1:5" x14ac:dyDescent="0.3">
      <c r="A2205" s="21" t="s">
        <v>2020</v>
      </c>
      <c r="B2205" s="21">
        <v>1</v>
      </c>
      <c r="C2205" s="39" t="str">
        <f>VLOOKUP(A2205,'COMP-VS-BOM'!$A$2:$C$1625,3,0)</f>
        <v>Thin Film Resistors 2.98kOhm,0402,1%,25p pm,63mW,50V</v>
      </c>
      <c r="D2205" s="39" t="str">
        <f t="shared" si="34"/>
        <v>R1980-1</v>
      </c>
      <c r="E2205" s="35" t="s">
        <v>2948</v>
      </c>
    </row>
    <row r="2206" spans="1:5" x14ac:dyDescent="0.3">
      <c r="A2206" s="21" t="s">
        <v>2020</v>
      </c>
      <c r="B2206" s="21">
        <v>2</v>
      </c>
      <c r="C2206" s="39" t="str">
        <f>VLOOKUP(A2206,'COMP-VS-BOM'!$A$2:$C$1625,3,0)</f>
        <v>Thin Film Resistors 2.98kOhm,0402,1%,25p pm,63mW,50V</v>
      </c>
      <c r="D2206" s="39" t="str">
        <f t="shared" si="34"/>
        <v>R1980-2</v>
      </c>
      <c r="E2206" s="35" t="s">
        <v>2949</v>
      </c>
    </row>
    <row r="2207" spans="1:5" x14ac:dyDescent="0.3">
      <c r="A2207" s="21" t="s">
        <v>2021</v>
      </c>
      <c r="B2207" s="21">
        <v>1</v>
      </c>
      <c r="C2207" s="39" t="str">
        <f>VLOOKUP(A2207,'COMP-VS-BOM'!$A$2:$C$1625,3,0)</f>
        <v>RES SMD 2.49K OHM 1% 1/16W 0402</v>
      </c>
      <c r="D2207" s="39" t="str">
        <f t="shared" si="34"/>
        <v>R1981-1</v>
      </c>
      <c r="E2207" s="35" t="s">
        <v>2949</v>
      </c>
    </row>
    <row r="2208" spans="1:5" x14ac:dyDescent="0.3">
      <c r="A2208" s="21" t="s">
        <v>2021</v>
      </c>
      <c r="B2208" s="21">
        <v>2</v>
      </c>
      <c r="C2208" s="39" t="str">
        <f>VLOOKUP(A2208,'COMP-VS-BOM'!$A$2:$C$1625,3,0)</f>
        <v>RES SMD 2.49K OHM 1% 1/16W 0402</v>
      </c>
      <c r="D2208" s="39" t="str">
        <f t="shared" si="34"/>
        <v>R1981-2</v>
      </c>
      <c r="E2208" s="21" t="s">
        <v>320</v>
      </c>
    </row>
    <row r="2209" spans="1:5" x14ac:dyDescent="0.3">
      <c r="A2209" s="21" t="s">
        <v>2022</v>
      </c>
      <c r="B2209" s="21">
        <v>1</v>
      </c>
      <c r="C2209" s="39" t="str">
        <f>VLOOKUP(A2209,'COMP-VS-BOM'!$A$2:$C$1625,3,0)</f>
        <v>Thin Film Resistors 1.72kOhm,0402,0.5%,1 0ppm,63mW,50V</v>
      </c>
      <c r="D2209" s="39" t="str">
        <f t="shared" si="34"/>
        <v>R1982-1</v>
      </c>
      <c r="E2209" s="21" t="s">
        <v>844</v>
      </c>
    </row>
    <row r="2210" spans="1:5" x14ac:dyDescent="0.3">
      <c r="A2210" s="21" t="s">
        <v>2022</v>
      </c>
      <c r="B2210" s="21">
        <v>2</v>
      </c>
      <c r="C2210" s="39" t="str">
        <f>VLOOKUP(A2210,'COMP-VS-BOM'!$A$2:$C$1625,3,0)</f>
        <v>Thin Film Resistors 1.72kOhm,0402,0.5%,1 0ppm,63mW,50V</v>
      </c>
      <c r="D2210" s="39" t="str">
        <f t="shared" si="34"/>
        <v>R1982-2</v>
      </c>
      <c r="E2210" s="35" t="s">
        <v>2950</v>
      </c>
    </row>
    <row r="2211" spans="1:5" x14ac:dyDescent="0.3">
      <c r="A2211" s="21" t="s">
        <v>2023</v>
      </c>
      <c r="B2211" s="21">
        <v>1</v>
      </c>
      <c r="C2211" s="39" t="str">
        <f>VLOOKUP(A2211,'COMP-VS-BOM'!$A$2:$C$1625,3,0)</f>
        <v>Thin Film Resistors 2.98kOhm,0402,1%,25p pm,63mW,50V</v>
      </c>
      <c r="D2211" s="39" t="str">
        <f t="shared" si="34"/>
        <v>R1983-1</v>
      </c>
      <c r="E2211" s="35" t="s">
        <v>2950</v>
      </c>
    </row>
    <row r="2212" spans="1:5" x14ac:dyDescent="0.3">
      <c r="A2212" s="21" t="s">
        <v>2023</v>
      </c>
      <c r="B2212" s="21">
        <v>2</v>
      </c>
      <c r="C2212" s="39" t="str">
        <f>VLOOKUP(A2212,'COMP-VS-BOM'!$A$2:$C$1625,3,0)</f>
        <v>Thin Film Resistors 2.98kOhm,0402,1%,25p pm,63mW,50V</v>
      </c>
      <c r="D2212" s="39" t="str">
        <f t="shared" si="34"/>
        <v>R1983-2</v>
      </c>
      <c r="E2212" s="35" t="s">
        <v>2951</v>
      </c>
    </row>
    <row r="2213" spans="1:5" x14ac:dyDescent="0.3">
      <c r="A2213" s="21" t="s">
        <v>2024</v>
      </c>
      <c r="B2213" s="21">
        <v>1</v>
      </c>
      <c r="C2213" s="39" t="str">
        <f>VLOOKUP(A2213,'COMP-VS-BOM'!$A$2:$C$1625,3,0)</f>
        <v>RES SMD 2.49K OHM 1% 1/16W 0402</v>
      </c>
      <c r="D2213" s="39" t="str">
        <f t="shared" si="34"/>
        <v>R1984-1</v>
      </c>
      <c r="E2213" s="35" t="s">
        <v>2951</v>
      </c>
    </row>
    <row r="2214" spans="1:5" x14ac:dyDescent="0.3">
      <c r="A2214" s="21" t="s">
        <v>2024</v>
      </c>
      <c r="B2214" s="21">
        <v>2</v>
      </c>
      <c r="C2214" s="39" t="str">
        <f>VLOOKUP(A2214,'COMP-VS-BOM'!$A$2:$C$1625,3,0)</f>
        <v>RES SMD 2.49K OHM 1% 1/16W 0402</v>
      </c>
      <c r="D2214" s="39" t="str">
        <f t="shared" si="34"/>
        <v>R1984-2</v>
      </c>
      <c r="E2214" s="21" t="s">
        <v>320</v>
      </c>
    </row>
    <row r="2215" spans="1:5" x14ac:dyDescent="0.3">
      <c r="A2215" s="21" t="s">
        <v>2025</v>
      </c>
      <c r="B2215" s="21">
        <v>1</v>
      </c>
      <c r="C2215" s="39" t="str">
        <f>VLOOKUP(A2215,'COMP-VS-BOM'!$A$2:$C$1625,3,0)</f>
        <v>Thin Film Resistors 1.72kOhm,0402,0.5%,1 0ppm,63mW,50V</v>
      </c>
      <c r="D2215" s="39" t="str">
        <f t="shared" si="34"/>
        <v>R1985-1</v>
      </c>
      <c r="E2215" s="21" t="s">
        <v>695</v>
      </c>
    </row>
    <row r="2216" spans="1:5" x14ac:dyDescent="0.3">
      <c r="A2216" s="21" t="s">
        <v>2025</v>
      </c>
      <c r="B2216" s="21">
        <v>2</v>
      </c>
      <c r="C2216" s="39" t="str">
        <f>VLOOKUP(A2216,'COMP-VS-BOM'!$A$2:$C$1625,3,0)</f>
        <v>Thin Film Resistors 1.72kOhm,0402,0.5%,1 0ppm,63mW,50V</v>
      </c>
      <c r="D2216" s="39" t="str">
        <f t="shared" si="34"/>
        <v>R1985-2</v>
      </c>
      <c r="E2216" s="35" t="s">
        <v>2952</v>
      </c>
    </row>
    <row r="2217" spans="1:5" x14ac:dyDescent="0.3">
      <c r="A2217" s="21" t="s">
        <v>2026</v>
      </c>
      <c r="B2217" s="21">
        <v>1</v>
      </c>
      <c r="C2217" s="39" t="str">
        <f>VLOOKUP(A2217,'COMP-VS-BOM'!$A$2:$C$1625,3,0)</f>
        <v>Thin Film Resistors 2.98kOhm,0402,1%,25p pm,63mW,50V</v>
      </c>
      <c r="D2217" s="39" t="str">
        <f t="shared" si="34"/>
        <v>R1986-1</v>
      </c>
      <c r="E2217" s="35" t="s">
        <v>2952</v>
      </c>
    </row>
    <row r="2218" spans="1:5" x14ac:dyDescent="0.3">
      <c r="A2218" s="21" t="s">
        <v>2026</v>
      </c>
      <c r="B2218" s="21">
        <v>2</v>
      </c>
      <c r="C2218" s="39" t="str">
        <f>VLOOKUP(A2218,'COMP-VS-BOM'!$A$2:$C$1625,3,0)</f>
        <v>Thin Film Resistors 2.98kOhm,0402,1%,25p pm,63mW,50V</v>
      </c>
      <c r="D2218" s="39" t="str">
        <f t="shared" si="34"/>
        <v>R1986-2</v>
      </c>
      <c r="E2218" s="35" t="s">
        <v>2953</v>
      </c>
    </row>
    <row r="2219" spans="1:5" x14ac:dyDescent="0.3">
      <c r="A2219" s="21" t="s">
        <v>2027</v>
      </c>
      <c r="B2219" s="21">
        <v>1</v>
      </c>
      <c r="C2219" s="39" t="str">
        <f>VLOOKUP(A2219,'COMP-VS-BOM'!$A$2:$C$1625,3,0)</f>
        <v>RES SMD 2.49K OHM 1% 1/16W 0402</v>
      </c>
      <c r="D2219" s="39" t="str">
        <f t="shared" si="34"/>
        <v>R1987-1</v>
      </c>
      <c r="E2219" s="35" t="s">
        <v>2953</v>
      </c>
    </row>
    <row r="2220" spans="1:5" x14ac:dyDescent="0.3">
      <c r="A2220" s="21" t="s">
        <v>2027</v>
      </c>
      <c r="B2220" s="21">
        <v>2</v>
      </c>
      <c r="C2220" s="39" t="str">
        <f>VLOOKUP(A2220,'COMP-VS-BOM'!$A$2:$C$1625,3,0)</f>
        <v>RES SMD 2.49K OHM 1% 1/16W 0402</v>
      </c>
      <c r="D2220" s="39" t="str">
        <f t="shared" si="34"/>
        <v>R1987-2</v>
      </c>
      <c r="E2220" s="21" t="s">
        <v>320</v>
      </c>
    </row>
    <row r="2221" spans="1:5" x14ac:dyDescent="0.3">
      <c r="A2221" s="21" t="s">
        <v>2028</v>
      </c>
      <c r="B2221" s="21">
        <v>1</v>
      </c>
      <c r="C2221" s="39" t="str">
        <f>VLOOKUP(A2221,'COMP-VS-BOM'!$A$2:$C$1625,3,0)</f>
        <v>RES SMD 0.0OHM JUMPER 1/16W 0402</v>
      </c>
      <c r="D2221" s="39" t="str">
        <f t="shared" si="34"/>
        <v>R1988-1</v>
      </c>
      <c r="E2221" s="21" t="s">
        <v>1351</v>
      </c>
    </row>
    <row r="2222" spans="1:5" x14ac:dyDescent="0.3">
      <c r="A2222" s="21" t="s">
        <v>2028</v>
      </c>
      <c r="B2222" s="21">
        <v>2</v>
      </c>
      <c r="C2222" s="39" t="str">
        <f>VLOOKUP(A2222,'COMP-VS-BOM'!$A$2:$C$1625,3,0)</f>
        <v>RES SMD 0.0OHM JUMPER 1/16W 0402</v>
      </c>
      <c r="D2222" s="39" t="str">
        <f t="shared" si="34"/>
        <v>R1988-2</v>
      </c>
      <c r="E2222" s="21" t="s">
        <v>946</v>
      </c>
    </row>
    <row r="2223" spans="1:5" x14ac:dyDescent="0.3">
      <c r="A2223" s="21" t="s">
        <v>2029</v>
      </c>
      <c r="B2223" s="21">
        <v>1</v>
      </c>
      <c r="C2223" s="39" t="str">
        <f>VLOOKUP(A2223,'COMP-VS-BOM'!$A$2:$C$1625,3,0)</f>
        <v>RES SMD 10K OHM 5% 1/16W 0402</v>
      </c>
      <c r="D2223" s="39" t="str">
        <f t="shared" si="34"/>
        <v>R1989-1</v>
      </c>
      <c r="E2223" s="21" t="s">
        <v>1351</v>
      </c>
    </row>
    <row r="2224" spans="1:5" x14ac:dyDescent="0.3">
      <c r="A2224" s="21" t="s">
        <v>2029</v>
      </c>
      <c r="B2224" s="21">
        <v>2</v>
      </c>
      <c r="C2224" s="39" t="str">
        <f>VLOOKUP(A2224,'COMP-VS-BOM'!$A$2:$C$1625,3,0)</f>
        <v>RES SMD 10K OHM 5% 1/16W 0402</v>
      </c>
      <c r="D2224" s="39" t="str">
        <f t="shared" si="34"/>
        <v>R1989-2</v>
      </c>
      <c r="E2224" s="21" t="s">
        <v>2030</v>
      </c>
    </row>
    <row r="2225" spans="1:5" x14ac:dyDescent="0.3">
      <c r="A2225" s="21" t="s">
        <v>2031</v>
      </c>
      <c r="B2225" s="21">
        <v>1</v>
      </c>
      <c r="C2225" s="39" t="str">
        <f>VLOOKUP(A2225,'COMP-VS-BOM'!$A$2:$C$1625,3,0)</f>
        <v>RES SMD 10K OHM 5% 1/16W 0402</v>
      </c>
      <c r="D2225" s="39" t="str">
        <f t="shared" si="34"/>
        <v>R1990-1</v>
      </c>
      <c r="E2225" s="21" t="s">
        <v>1351</v>
      </c>
    </row>
    <row r="2226" spans="1:5" x14ac:dyDescent="0.3">
      <c r="A2226" s="21" t="s">
        <v>2031</v>
      </c>
      <c r="B2226" s="21">
        <v>2</v>
      </c>
      <c r="C2226" s="39" t="str">
        <f>VLOOKUP(A2226,'COMP-VS-BOM'!$A$2:$C$1625,3,0)</f>
        <v>RES SMD 10K OHM 5% 1/16W 0402</v>
      </c>
      <c r="D2226" s="39" t="str">
        <f t="shared" si="34"/>
        <v>R1990-2</v>
      </c>
      <c r="E2226" s="21" t="s">
        <v>2032</v>
      </c>
    </row>
    <row r="2227" spans="1:5" x14ac:dyDescent="0.3">
      <c r="A2227" s="21" t="s">
        <v>2033</v>
      </c>
      <c r="B2227" s="21">
        <v>1</v>
      </c>
      <c r="C2227" s="39" t="str">
        <f>VLOOKUP(A2227,'COMP-VS-BOM'!$A$2:$C$1625,3,0)</f>
        <v>RES SMD 0.0OHM JUMPER 1/16W 0402</v>
      </c>
      <c r="D2227" s="39" t="str">
        <f t="shared" si="34"/>
        <v>R1991-1</v>
      </c>
      <c r="E2227" s="21" t="s">
        <v>2032</v>
      </c>
    </row>
    <row r="2228" spans="1:5" x14ac:dyDescent="0.3">
      <c r="A2228" s="21" t="s">
        <v>2033</v>
      </c>
      <c r="B2228" s="21">
        <v>2</v>
      </c>
      <c r="C2228" s="39" t="str">
        <f>VLOOKUP(A2228,'COMP-VS-BOM'!$A$2:$C$1625,3,0)</f>
        <v>RES SMD 0.0OHM JUMPER 1/16W 0402</v>
      </c>
      <c r="D2228" s="39" t="str">
        <f t="shared" si="34"/>
        <v>R1991-2</v>
      </c>
      <c r="E2228" s="21" t="s">
        <v>1630</v>
      </c>
    </row>
    <row r="2229" spans="1:5" x14ac:dyDescent="0.3">
      <c r="A2229" s="21" t="s">
        <v>2034</v>
      </c>
      <c r="B2229" s="21">
        <v>1</v>
      </c>
      <c r="C2229" s="39" t="str">
        <f>VLOOKUP(A2229,'COMP-VS-BOM'!$A$2:$C$1625,3,0)</f>
        <v>RES SMD 0.0OHM JUMPER 1/16W 0402</v>
      </c>
      <c r="D2229" s="39" t="str">
        <f t="shared" si="34"/>
        <v>R1992-1</v>
      </c>
      <c r="E2229" s="21" t="s">
        <v>2030</v>
      </c>
    </row>
    <row r="2230" spans="1:5" x14ac:dyDescent="0.3">
      <c r="A2230" s="21" t="s">
        <v>2034</v>
      </c>
      <c r="B2230" s="21">
        <v>2</v>
      </c>
      <c r="C2230" s="39" t="str">
        <f>VLOOKUP(A2230,'COMP-VS-BOM'!$A$2:$C$1625,3,0)</f>
        <v>RES SMD 0.0OHM JUMPER 1/16W 0402</v>
      </c>
      <c r="D2230" s="39" t="str">
        <f t="shared" si="34"/>
        <v>R1992-2</v>
      </c>
      <c r="E2230" s="21" t="s">
        <v>1632</v>
      </c>
    </row>
    <row r="2231" spans="1:5" x14ac:dyDescent="0.3">
      <c r="A2231" s="21" t="s">
        <v>2035</v>
      </c>
      <c r="B2231" s="21">
        <v>1</v>
      </c>
      <c r="C2231" s="39" t="str">
        <f>VLOOKUP(A2231,'COMP-VS-BOM'!$A$2:$C$1625,3,0)</f>
        <v>RES SMD 10 OHM 5% 1/16W 0402</v>
      </c>
      <c r="D2231" s="39" t="str">
        <f t="shared" si="34"/>
        <v>R2021-1</v>
      </c>
      <c r="E2231" s="21" t="s">
        <v>1366</v>
      </c>
    </row>
    <row r="2232" spans="1:5" x14ac:dyDescent="0.3">
      <c r="A2232" s="21" t="s">
        <v>2035</v>
      </c>
      <c r="B2232" s="21">
        <v>2</v>
      </c>
      <c r="C2232" s="39" t="str">
        <f>VLOOKUP(A2232,'COMP-VS-BOM'!$A$2:$C$1625,3,0)</f>
        <v>RES SMD 10 OHM 5% 1/16W 0402</v>
      </c>
      <c r="D2232" s="39" t="str">
        <f t="shared" si="34"/>
        <v>R2021-2</v>
      </c>
      <c r="E2232" s="21" t="s">
        <v>2036</v>
      </c>
    </row>
    <row r="2233" spans="1:5" x14ac:dyDescent="0.3">
      <c r="A2233" s="21" t="s">
        <v>2037</v>
      </c>
      <c r="B2233" s="21">
        <v>1</v>
      </c>
      <c r="C2233" s="39" t="str">
        <f>VLOOKUP(A2233,'COMP-VS-BOM'!$A$2:$C$1625,3,0)</f>
        <v>RES SMD 2.2K OHM 5% 1/16W 0402</v>
      </c>
      <c r="D2233" s="39" t="str">
        <f t="shared" si="34"/>
        <v>R2023-1</v>
      </c>
      <c r="E2233" s="21" t="s">
        <v>2036</v>
      </c>
    </row>
    <row r="2234" spans="1:5" x14ac:dyDescent="0.3">
      <c r="A2234" s="21" t="s">
        <v>2037</v>
      </c>
      <c r="B2234" s="21">
        <v>2</v>
      </c>
      <c r="C2234" s="39" t="str">
        <f>VLOOKUP(A2234,'COMP-VS-BOM'!$A$2:$C$1625,3,0)</f>
        <v>RES SMD 2.2K OHM 5% 1/16W 0402</v>
      </c>
      <c r="D2234" s="39" t="str">
        <f t="shared" si="34"/>
        <v>R2023-2</v>
      </c>
      <c r="E2234" s="21" t="s">
        <v>2038</v>
      </c>
    </row>
    <row r="2235" spans="1:5" x14ac:dyDescent="0.3">
      <c r="A2235" s="21" t="s">
        <v>2039</v>
      </c>
      <c r="B2235" s="21">
        <v>1</v>
      </c>
      <c r="C2235" s="39" t="str">
        <f>VLOOKUP(A2235,'COMP-VS-BOM'!$A$2:$C$1625,3,0)</f>
        <v>RES SMD 2.2K OHM 5% 1/16W 0402</v>
      </c>
      <c r="D2235" s="39" t="str">
        <f t="shared" si="34"/>
        <v>R2024-1</v>
      </c>
      <c r="E2235" s="21" t="s">
        <v>2036</v>
      </c>
    </row>
    <row r="2236" spans="1:5" x14ac:dyDescent="0.3">
      <c r="A2236" s="21" t="s">
        <v>2039</v>
      </c>
      <c r="B2236" s="21">
        <v>2</v>
      </c>
      <c r="C2236" s="39" t="str">
        <f>VLOOKUP(A2236,'COMP-VS-BOM'!$A$2:$C$1625,3,0)</f>
        <v>RES SMD 2.2K OHM 5% 1/16W 0402</v>
      </c>
      <c r="D2236" s="39" t="str">
        <f t="shared" si="34"/>
        <v>R2024-2</v>
      </c>
      <c r="E2236" s="21" t="s">
        <v>2040</v>
      </c>
    </row>
    <row r="2237" spans="1:5" x14ac:dyDescent="0.3">
      <c r="A2237" s="21" t="s">
        <v>2041</v>
      </c>
      <c r="B2237" s="21">
        <v>1</v>
      </c>
      <c r="C2237" s="39" t="str">
        <f>VLOOKUP(A2237,'COMP-VS-BOM'!$A$2:$C$1625,3,0)</f>
        <v>RES SMD 10 OHM 5% 1/16W 0402</v>
      </c>
      <c r="D2237" s="39" t="str">
        <f t="shared" si="34"/>
        <v>R2027-1</v>
      </c>
      <c r="E2237" s="21" t="s">
        <v>848</v>
      </c>
    </row>
    <row r="2238" spans="1:5" x14ac:dyDescent="0.3">
      <c r="A2238" s="21" t="s">
        <v>2041</v>
      </c>
      <c r="B2238" s="21">
        <v>2</v>
      </c>
      <c r="C2238" s="39" t="str">
        <f>VLOOKUP(A2238,'COMP-VS-BOM'!$A$2:$C$1625,3,0)</f>
        <v>RES SMD 10 OHM 5% 1/16W 0402</v>
      </c>
      <c r="D2238" s="39" t="str">
        <f t="shared" si="34"/>
        <v>R2027-2</v>
      </c>
      <c r="E2238" s="21" t="s">
        <v>2042</v>
      </c>
    </row>
    <row r="2239" spans="1:5" x14ac:dyDescent="0.3">
      <c r="A2239" s="21" t="s">
        <v>2043</v>
      </c>
      <c r="B2239" s="21">
        <v>1</v>
      </c>
      <c r="C2239" s="39" t="str">
        <f>VLOOKUP(A2239,'COMP-VS-BOM'!$A$2:$C$1625,3,0)</f>
        <v>RES SMD 10 OHM 5% 1/16W 0402</v>
      </c>
      <c r="D2239" s="39" t="str">
        <f t="shared" si="34"/>
        <v>R2028-1</v>
      </c>
      <c r="E2239" s="21" t="s">
        <v>844</v>
      </c>
    </row>
    <row r="2240" spans="1:5" x14ac:dyDescent="0.3">
      <c r="A2240" s="21" t="s">
        <v>2043</v>
      </c>
      <c r="B2240" s="21">
        <v>2</v>
      </c>
      <c r="C2240" s="39" t="str">
        <f>VLOOKUP(A2240,'COMP-VS-BOM'!$A$2:$C$1625,3,0)</f>
        <v>RES SMD 10 OHM 5% 1/16W 0402</v>
      </c>
      <c r="D2240" s="39" t="str">
        <f t="shared" si="34"/>
        <v>R2028-2</v>
      </c>
      <c r="E2240" s="21" t="s">
        <v>2044</v>
      </c>
    </row>
    <row r="2241" spans="1:5" x14ac:dyDescent="0.3">
      <c r="A2241" s="21" t="s">
        <v>2045</v>
      </c>
      <c r="B2241" s="21">
        <v>1</v>
      </c>
      <c r="C2241" s="39" t="str">
        <f>VLOOKUP(A2241,'COMP-VS-BOM'!$A$2:$C$1625,3,0)</f>
        <v>RES SMD 10 OHM 5% 1/16W 0402</v>
      </c>
      <c r="D2241" s="39" t="str">
        <f t="shared" si="34"/>
        <v>R2029-1</v>
      </c>
      <c r="E2241" s="21" t="s">
        <v>858</v>
      </c>
    </row>
    <row r="2242" spans="1:5" x14ac:dyDescent="0.3">
      <c r="A2242" s="21" t="s">
        <v>2045</v>
      </c>
      <c r="B2242" s="21">
        <v>2</v>
      </c>
      <c r="C2242" s="39" t="str">
        <f>VLOOKUP(A2242,'COMP-VS-BOM'!$A$2:$C$1625,3,0)</f>
        <v>RES SMD 10 OHM 5% 1/16W 0402</v>
      </c>
      <c r="D2242" s="39" t="str">
        <f t="shared" si="34"/>
        <v>R2029-2</v>
      </c>
      <c r="E2242" s="21" t="s">
        <v>2046</v>
      </c>
    </row>
    <row r="2243" spans="1:5" x14ac:dyDescent="0.3">
      <c r="A2243" s="21" t="s">
        <v>2047</v>
      </c>
      <c r="B2243" s="21">
        <v>1</v>
      </c>
      <c r="C2243" s="39" t="str">
        <f>VLOOKUP(A2243,'COMP-VS-BOM'!$A$2:$C$1625,3,0)</f>
        <v>RES SMD 0.0OHM JUMPER 1/16W 0402</v>
      </c>
      <c r="D2243" s="39" t="str">
        <f t="shared" si="34"/>
        <v>R2030-1</v>
      </c>
      <c r="E2243" s="21" t="s">
        <v>2048</v>
      </c>
    </row>
    <row r="2244" spans="1:5" x14ac:dyDescent="0.3">
      <c r="A2244" s="21" t="s">
        <v>2047</v>
      </c>
      <c r="B2244" s="21">
        <v>2</v>
      </c>
      <c r="C2244" s="39" t="str">
        <f>VLOOKUP(A2244,'COMP-VS-BOM'!$A$2:$C$1625,3,0)</f>
        <v>RES SMD 0.0OHM JUMPER 1/16W 0402</v>
      </c>
      <c r="D2244" s="39" t="str">
        <f t="shared" ref="D2244:D2307" si="35">CONCATENATE(A2244,"-",B2244)</f>
        <v>R2030-2</v>
      </c>
      <c r="E2244" s="21" t="s">
        <v>320</v>
      </c>
    </row>
    <row r="2245" spans="1:5" x14ac:dyDescent="0.3">
      <c r="A2245" s="21" t="s">
        <v>2049</v>
      </c>
      <c r="B2245" s="21">
        <v>1</v>
      </c>
      <c r="C2245" s="39" t="str">
        <f>VLOOKUP(A2245,'COMP-VS-BOM'!$A$2:$C$1625,3,0)</f>
        <v>RES SMD 10 OHM 5% 1/16W 0402</v>
      </c>
      <c r="D2245" s="39" t="str">
        <f t="shared" si="35"/>
        <v>R2031-1</v>
      </c>
      <c r="E2245" s="21" t="s">
        <v>854</v>
      </c>
    </row>
    <row r="2246" spans="1:5" x14ac:dyDescent="0.3">
      <c r="A2246" s="21" t="s">
        <v>2049</v>
      </c>
      <c r="B2246" s="21">
        <v>2</v>
      </c>
      <c r="C2246" s="39" t="str">
        <f>VLOOKUP(A2246,'COMP-VS-BOM'!$A$2:$C$1625,3,0)</f>
        <v>RES SMD 10 OHM 5% 1/16W 0402</v>
      </c>
      <c r="D2246" s="39" t="str">
        <f t="shared" si="35"/>
        <v>R2031-2</v>
      </c>
      <c r="E2246" s="21" t="s">
        <v>2050</v>
      </c>
    </row>
    <row r="2247" spans="1:5" x14ac:dyDescent="0.3">
      <c r="A2247" s="21" t="s">
        <v>2051</v>
      </c>
      <c r="B2247" s="21">
        <v>1</v>
      </c>
      <c r="C2247" s="39" t="str">
        <f>VLOOKUP(A2247,'COMP-VS-BOM'!$A$2:$C$1625,3,0)</f>
        <v>RES SMD 10 OHM 5% 1/16W 0402</v>
      </c>
      <c r="D2247" s="39" t="str">
        <f t="shared" si="35"/>
        <v>R2032-1</v>
      </c>
      <c r="E2247" s="21" t="s">
        <v>534</v>
      </c>
    </row>
    <row r="2248" spans="1:5" x14ac:dyDescent="0.3">
      <c r="A2248" s="21" t="s">
        <v>2051</v>
      </c>
      <c r="B2248" s="21">
        <v>2</v>
      </c>
      <c r="C2248" s="39" t="str">
        <f>VLOOKUP(A2248,'COMP-VS-BOM'!$A$2:$C$1625,3,0)</f>
        <v>RES SMD 10 OHM 5% 1/16W 0402</v>
      </c>
      <c r="D2248" s="39" t="str">
        <f t="shared" si="35"/>
        <v>R2032-2</v>
      </c>
      <c r="E2248" s="21" t="s">
        <v>2036</v>
      </c>
    </row>
    <row r="2249" spans="1:5" x14ac:dyDescent="0.3">
      <c r="A2249" s="21" t="s">
        <v>2052</v>
      </c>
      <c r="B2249" s="21">
        <v>1</v>
      </c>
      <c r="C2249" s="39" t="str">
        <f>VLOOKUP(A2249,'COMP-VS-BOM'!$A$2:$C$1625,3,0)</f>
        <v>RES SMD 0.0OHM JUMPER 1/16W 0402</v>
      </c>
      <c r="D2249" s="39" t="str">
        <f t="shared" si="35"/>
        <v>R2035-1</v>
      </c>
      <c r="E2249" s="21" t="s">
        <v>2053</v>
      </c>
    </row>
    <row r="2250" spans="1:5" x14ac:dyDescent="0.3">
      <c r="A2250" s="21" t="s">
        <v>2052</v>
      </c>
      <c r="B2250" s="21">
        <v>2</v>
      </c>
      <c r="C2250" s="39" t="str">
        <f>VLOOKUP(A2250,'COMP-VS-BOM'!$A$2:$C$1625,3,0)</f>
        <v>RES SMD 0.0OHM JUMPER 1/16W 0402</v>
      </c>
      <c r="D2250" s="39" t="str">
        <f t="shared" si="35"/>
        <v>R2035-2</v>
      </c>
      <c r="E2250" s="21" t="s">
        <v>320</v>
      </c>
    </row>
    <row r="2251" spans="1:5" x14ac:dyDescent="0.3">
      <c r="A2251" s="21" t="s">
        <v>2054</v>
      </c>
      <c r="B2251" s="21">
        <v>1</v>
      </c>
      <c r="C2251" s="39" t="str">
        <f>VLOOKUP(A2251,'COMP-VS-BOM'!$A$2:$C$1625,3,0)</f>
        <v>RES SMD 0.0OHM JUMPER 1/16W 0402</v>
      </c>
      <c r="D2251" s="39" t="str">
        <f t="shared" si="35"/>
        <v>R2036-1</v>
      </c>
      <c r="E2251" s="21" t="s">
        <v>2055</v>
      </c>
    </row>
    <row r="2252" spans="1:5" x14ac:dyDescent="0.3">
      <c r="A2252" s="21" t="s">
        <v>2054</v>
      </c>
      <c r="B2252" s="21">
        <v>2</v>
      </c>
      <c r="C2252" s="39" t="str">
        <f>VLOOKUP(A2252,'COMP-VS-BOM'!$A$2:$C$1625,3,0)</f>
        <v>RES SMD 0.0OHM JUMPER 1/16W 0402</v>
      </c>
      <c r="D2252" s="39" t="str">
        <f t="shared" si="35"/>
        <v>R2036-2</v>
      </c>
      <c r="E2252" s="21" t="s">
        <v>320</v>
      </c>
    </row>
    <row r="2253" spans="1:5" x14ac:dyDescent="0.3">
      <c r="A2253" s="21" t="s">
        <v>2056</v>
      </c>
      <c r="B2253" s="21">
        <v>1</v>
      </c>
      <c r="C2253" s="39" t="str">
        <f>VLOOKUP(A2253,'COMP-VS-BOM'!$A$2:$C$1625,3,0)</f>
        <v>RES SMD 0.0OHM JUMPER 1/16W 0402</v>
      </c>
      <c r="D2253" s="39" t="str">
        <f t="shared" si="35"/>
        <v>R2037-1</v>
      </c>
      <c r="E2253" s="21" t="s">
        <v>2038</v>
      </c>
    </row>
    <row r="2254" spans="1:5" x14ac:dyDescent="0.3">
      <c r="A2254" s="21" t="s">
        <v>2056</v>
      </c>
      <c r="B2254" s="21">
        <v>2</v>
      </c>
      <c r="C2254" s="39" t="str">
        <f>VLOOKUP(A2254,'COMP-VS-BOM'!$A$2:$C$1625,3,0)</f>
        <v>RES SMD 0.0OHM JUMPER 1/16W 0402</v>
      </c>
      <c r="D2254" s="39" t="str">
        <f t="shared" si="35"/>
        <v>R2037-2</v>
      </c>
      <c r="E2254" s="21" t="s">
        <v>1636</v>
      </c>
    </row>
    <row r="2255" spans="1:5" x14ac:dyDescent="0.3">
      <c r="A2255" s="21" t="s">
        <v>2057</v>
      </c>
      <c r="B2255" s="21">
        <v>1</v>
      </c>
      <c r="C2255" s="39" t="str">
        <f>VLOOKUP(A2255,'COMP-VS-BOM'!$A$2:$C$1625,3,0)</f>
        <v>RES SMD 10K OHM 5% 1/16W 0402</v>
      </c>
      <c r="D2255" s="39" t="str">
        <f t="shared" si="35"/>
        <v>R2038-1</v>
      </c>
      <c r="E2255" s="21" t="s">
        <v>2036</v>
      </c>
    </row>
    <row r="2256" spans="1:5" x14ac:dyDescent="0.3">
      <c r="A2256" s="21" t="s">
        <v>2057</v>
      </c>
      <c r="B2256" s="21">
        <v>2</v>
      </c>
      <c r="C2256" s="39" t="str">
        <f>VLOOKUP(A2256,'COMP-VS-BOM'!$A$2:$C$1625,3,0)</f>
        <v>RES SMD 10K OHM 5% 1/16W 0402</v>
      </c>
      <c r="D2256" s="39" t="str">
        <f t="shared" si="35"/>
        <v>R2038-2</v>
      </c>
      <c r="E2256" s="21" t="s">
        <v>2053</v>
      </c>
    </row>
    <row r="2257" spans="1:5" x14ac:dyDescent="0.3">
      <c r="A2257" s="21" t="s">
        <v>2058</v>
      </c>
      <c r="B2257" s="21">
        <v>1</v>
      </c>
      <c r="C2257" s="39" t="str">
        <f>VLOOKUP(A2257,'COMP-VS-BOM'!$A$2:$C$1625,3,0)</f>
        <v>RES SMD 10K OHM 5% 1/16W 0402</v>
      </c>
      <c r="D2257" s="39" t="str">
        <f t="shared" si="35"/>
        <v>R2039-1</v>
      </c>
      <c r="E2257" s="21" t="s">
        <v>2036</v>
      </c>
    </row>
    <row r="2258" spans="1:5" x14ac:dyDescent="0.3">
      <c r="A2258" s="21" t="s">
        <v>2058</v>
      </c>
      <c r="B2258" s="21">
        <v>2</v>
      </c>
      <c r="C2258" s="39" t="str">
        <f>VLOOKUP(A2258,'COMP-VS-BOM'!$A$2:$C$1625,3,0)</f>
        <v>RES SMD 10K OHM 5% 1/16W 0402</v>
      </c>
      <c r="D2258" s="39" t="str">
        <f t="shared" si="35"/>
        <v>R2039-2</v>
      </c>
      <c r="E2258" s="21" t="s">
        <v>2055</v>
      </c>
    </row>
    <row r="2259" spans="1:5" x14ac:dyDescent="0.3">
      <c r="A2259" s="21" t="s">
        <v>2059</v>
      </c>
      <c r="B2259" s="21">
        <v>1</v>
      </c>
      <c r="C2259" s="39" t="str">
        <f>VLOOKUP(A2259,'COMP-VS-BOM'!$A$2:$C$1625,3,0)</f>
        <v>RES SMD 0.0OHM JUMPER 1/16W 0402</v>
      </c>
      <c r="D2259" s="39" t="str">
        <f t="shared" si="35"/>
        <v>R2040-1</v>
      </c>
      <c r="E2259" s="21" t="s">
        <v>2040</v>
      </c>
    </row>
    <row r="2260" spans="1:5" x14ac:dyDescent="0.3">
      <c r="A2260" s="21" t="s">
        <v>2059</v>
      </c>
      <c r="B2260" s="21">
        <v>2</v>
      </c>
      <c r="C2260" s="39" t="str">
        <f>VLOOKUP(A2260,'COMP-VS-BOM'!$A$2:$C$1625,3,0)</f>
        <v>RES SMD 0.0OHM JUMPER 1/16W 0402</v>
      </c>
      <c r="D2260" s="39" t="str">
        <f t="shared" si="35"/>
        <v>R2040-2</v>
      </c>
      <c r="E2260" s="21" t="s">
        <v>1634</v>
      </c>
    </row>
    <row r="2261" spans="1:5" x14ac:dyDescent="0.3">
      <c r="A2261" s="21" t="s">
        <v>2060</v>
      </c>
      <c r="B2261" s="21">
        <v>1</v>
      </c>
      <c r="C2261" s="39" t="str">
        <f>VLOOKUP(A2261,'COMP-VS-BOM'!$A$2:$C$1625,3,0)</f>
        <v>RES SMD 0.0OHM JUMPER 1/16W 0402</v>
      </c>
      <c r="D2261" s="39" t="str">
        <f t="shared" si="35"/>
        <v>R2044-1</v>
      </c>
      <c r="E2261" s="21" t="s">
        <v>2036</v>
      </c>
    </row>
    <row r="2262" spans="1:5" x14ac:dyDescent="0.3">
      <c r="A2262" s="21" t="s">
        <v>2060</v>
      </c>
      <c r="B2262" s="21">
        <v>2</v>
      </c>
      <c r="C2262" s="39" t="str">
        <f>VLOOKUP(A2262,'COMP-VS-BOM'!$A$2:$C$1625,3,0)</f>
        <v>RES SMD 0.0OHM JUMPER 1/16W 0402</v>
      </c>
      <c r="D2262" s="39" t="str">
        <f t="shared" si="35"/>
        <v>R2044-2</v>
      </c>
      <c r="E2262" s="21" t="s">
        <v>946</v>
      </c>
    </row>
    <row r="2263" spans="1:5" x14ac:dyDescent="0.3">
      <c r="A2263" s="21" t="s">
        <v>2687</v>
      </c>
      <c r="B2263" s="21">
        <v>1</v>
      </c>
      <c r="C2263" s="39" t="str">
        <f>VLOOKUP(A2263,'COMP-VS-BOM'!$A$2:$C$1625,3,0)</f>
        <v>RES SMD 0.0OHM JUMPER 1/16W 0402</v>
      </c>
      <c r="D2263" s="39" t="str">
        <f t="shared" si="35"/>
        <v>R2050-1</v>
      </c>
      <c r="E2263" s="21" t="s">
        <v>3045</v>
      </c>
    </row>
    <row r="2264" spans="1:5" x14ac:dyDescent="0.3">
      <c r="A2264" s="21" t="s">
        <v>2687</v>
      </c>
      <c r="B2264" s="21">
        <v>2</v>
      </c>
      <c r="C2264" s="39" t="str">
        <f>VLOOKUP(A2264,'COMP-VS-BOM'!$A$2:$C$1625,3,0)</f>
        <v>RES SMD 0.0OHM JUMPER 1/16W 0402</v>
      </c>
      <c r="D2264" s="39" t="str">
        <f t="shared" si="35"/>
        <v>R2050-2</v>
      </c>
      <c r="E2264" s="21" t="s">
        <v>3044</v>
      </c>
    </row>
    <row r="2265" spans="1:5" x14ac:dyDescent="0.3">
      <c r="A2265" s="21" t="s">
        <v>2061</v>
      </c>
      <c r="B2265" s="21">
        <v>1</v>
      </c>
      <c r="C2265" s="39" t="str">
        <f>VLOOKUP(A2265,'COMP-VS-BOM'!$A$2:$C$1625,3,0)</f>
        <v>RES SMD 0.0OHM JUMPER 1/16W 0402</v>
      </c>
      <c r="D2265" s="39" t="str">
        <f t="shared" si="35"/>
        <v>R2101-1</v>
      </c>
      <c r="E2265" s="21" t="s">
        <v>2062</v>
      </c>
    </row>
    <row r="2266" spans="1:5" x14ac:dyDescent="0.3">
      <c r="A2266" s="21" t="s">
        <v>2061</v>
      </c>
      <c r="B2266" s="21">
        <v>2</v>
      </c>
      <c r="C2266" s="39" t="str">
        <f>VLOOKUP(A2266,'COMP-VS-BOM'!$A$2:$C$1625,3,0)</f>
        <v>RES SMD 0.0OHM JUMPER 1/16W 0402</v>
      </c>
      <c r="D2266" s="39" t="str">
        <f t="shared" si="35"/>
        <v>R2101-2</v>
      </c>
      <c r="E2266" s="21" t="s">
        <v>1636</v>
      </c>
    </row>
    <row r="2267" spans="1:5" x14ac:dyDescent="0.3">
      <c r="A2267" s="21" t="s">
        <v>2063</v>
      </c>
      <c r="B2267" s="21">
        <v>1</v>
      </c>
      <c r="C2267" s="39" t="str">
        <f>VLOOKUP(A2267,'COMP-VS-BOM'!$A$2:$C$1625,3,0)</f>
        <v>RES SMD 0.0OHM JUMPER 1/16W 0402</v>
      </c>
      <c r="D2267" s="39" t="str">
        <f t="shared" si="35"/>
        <v>R2104-1</v>
      </c>
      <c r="E2267" s="21" t="s">
        <v>2064</v>
      </c>
    </row>
    <row r="2268" spans="1:5" x14ac:dyDescent="0.3">
      <c r="A2268" s="21" t="s">
        <v>2063</v>
      </c>
      <c r="B2268" s="21">
        <v>2</v>
      </c>
      <c r="C2268" s="39" t="str">
        <f>VLOOKUP(A2268,'COMP-VS-BOM'!$A$2:$C$1625,3,0)</f>
        <v>RES SMD 0.0OHM JUMPER 1/16W 0402</v>
      </c>
      <c r="D2268" s="39" t="str">
        <f t="shared" si="35"/>
        <v>R2104-2</v>
      </c>
      <c r="E2268" s="21" t="s">
        <v>1634</v>
      </c>
    </row>
    <row r="2269" spans="1:5" x14ac:dyDescent="0.3">
      <c r="A2269" s="21" t="s">
        <v>2065</v>
      </c>
      <c r="B2269" s="21">
        <v>1</v>
      </c>
      <c r="C2269" s="39" t="str">
        <f>VLOOKUP(A2269,'COMP-VS-BOM'!$A$2:$C$1625,3,0)</f>
        <v>RES SMD 0.0OHM JUMPER 1/16W 0402</v>
      </c>
      <c r="D2269" s="39" t="str">
        <f t="shared" si="35"/>
        <v>R2107-1</v>
      </c>
      <c r="E2269" s="21" t="s">
        <v>2066</v>
      </c>
    </row>
    <row r="2270" spans="1:5" x14ac:dyDescent="0.3">
      <c r="A2270" s="21" t="s">
        <v>2065</v>
      </c>
      <c r="B2270" s="21">
        <v>2</v>
      </c>
      <c r="C2270" s="39" t="str">
        <f>VLOOKUP(A2270,'COMP-VS-BOM'!$A$2:$C$1625,3,0)</f>
        <v>RES SMD 0.0OHM JUMPER 1/16W 0402</v>
      </c>
      <c r="D2270" s="39" t="str">
        <f t="shared" si="35"/>
        <v>R2107-2</v>
      </c>
      <c r="E2270" s="21" t="s">
        <v>2067</v>
      </c>
    </row>
    <row r="2271" spans="1:5" x14ac:dyDescent="0.3">
      <c r="A2271" s="21" t="s">
        <v>2068</v>
      </c>
      <c r="B2271" s="21">
        <v>1</v>
      </c>
      <c r="C2271" s="39" t="str">
        <f>VLOOKUP(A2271,'COMP-VS-BOM'!$A$2:$C$1625,3,0)</f>
        <v>RES SMD 1K OHM 1% 1/16W 0402</v>
      </c>
      <c r="D2271" s="39" t="str">
        <f t="shared" si="35"/>
        <v>R2110-1</v>
      </c>
      <c r="E2271" s="21" t="s">
        <v>2067</v>
      </c>
    </row>
    <row r="2272" spans="1:5" x14ac:dyDescent="0.3">
      <c r="A2272" s="21" t="s">
        <v>2068</v>
      </c>
      <c r="B2272" s="21">
        <v>2</v>
      </c>
      <c r="C2272" s="39" t="str">
        <f>VLOOKUP(A2272,'COMP-VS-BOM'!$A$2:$C$1625,3,0)</f>
        <v>RES SMD 1K OHM 1% 1/16W 0402</v>
      </c>
      <c r="D2272" s="39" t="str">
        <f t="shared" si="35"/>
        <v>R2110-2</v>
      </c>
      <c r="E2272" s="21" t="s">
        <v>320</v>
      </c>
    </row>
    <row r="2273" spans="1:5" x14ac:dyDescent="0.3">
      <c r="A2273" s="21" t="s">
        <v>2069</v>
      </c>
      <c r="B2273" s="21">
        <v>1</v>
      </c>
      <c r="C2273" s="39" t="str">
        <f>VLOOKUP(A2273,'COMP-VS-BOM'!$A$2:$C$1625,3,0)</f>
        <v>RES SMD 0.0OHM JUMPER 1/16W 0402</v>
      </c>
      <c r="D2273" s="39" t="str">
        <f t="shared" si="35"/>
        <v>R2145-1</v>
      </c>
      <c r="E2273" s="21" t="s">
        <v>1305</v>
      </c>
    </row>
    <row r="2274" spans="1:5" x14ac:dyDescent="0.3">
      <c r="A2274" s="21" t="s">
        <v>2069</v>
      </c>
      <c r="B2274" s="21">
        <v>2</v>
      </c>
      <c r="C2274" s="39" t="str">
        <f>VLOOKUP(A2274,'COMP-VS-BOM'!$A$2:$C$1625,3,0)</f>
        <v>RES SMD 0.0OHM JUMPER 1/16W 0402</v>
      </c>
      <c r="D2274" s="39" t="str">
        <f t="shared" si="35"/>
        <v>R2145-2</v>
      </c>
      <c r="E2274" s="21" t="s">
        <v>946</v>
      </c>
    </row>
    <row r="2275" spans="1:5" x14ac:dyDescent="0.3">
      <c r="A2275" s="21" t="s">
        <v>2070</v>
      </c>
      <c r="B2275" s="21">
        <v>1</v>
      </c>
      <c r="C2275" s="39" t="str">
        <f>VLOOKUP(A2275,'COMP-VS-BOM'!$A$2:$C$1625,3,0)</f>
        <v>RES SMD 10K OHM 5% 1/10W 0402</v>
      </c>
      <c r="D2275" s="39" t="str">
        <f t="shared" si="35"/>
        <v>R2151-1</v>
      </c>
      <c r="E2275" s="21" t="s">
        <v>2071</v>
      </c>
    </row>
    <row r="2276" spans="1:5" x14ac:dyDescent="0.3">
      <c r="A2276" s="21" t="s">
        <v>2070</v>
      </c>
      <c r="B2276" s="21">
        <v>2</v>
      </c>
      <c r="C2276" s="39" t="str">
        <f>VLOOKUP(A2276,'COMP-VS-BOM'!$A$2:$C$1625,3,0)</f>
        <v>RES SMD 10K OHM 5% 1/10W 0402</v>
      </c>
      <c r="D2276" s="39" t="str">
        <f t="shared" si="35"/>
        <v>R2151-2</v>
      </c>
      <c r="E2276" s="21" t="s">
        <v>320</v>
      </c>
    </row>
    <row r="2277" spans="1:5" x14ac:dyDescent="0.3">
      <c r="A2277" s="21" t="s">
        <v>2072</v>
      </c>
      <c r="B2277" s="21">
        <v>1</v>
      </c>
      <c r="C2277" s="39" t="str">
        <f>VLOOKUP(A2277,'COMP-VS-BOM'!$A$2:$C$1625,3,0)</f>
        <v>RES SMD 10K OHM 5% 1/10W 0402</v>
      </c>
      <c r="D2277" s="39" t="str">
        <f t="shared" si="35"/>
        <v>R2152-1</v>
      </c>
      <c r="E2277" s="21" t="s">
        <v>2073</v>
      </c>
    </row>
    <row r="2278" spans="1:5" x14ac:dyDescent="0.3">
      <c r="A2278" s="21" t="s">
        <v>2072</v>
      </c>
      <c r="B2278" s="21">
        <v>2</v>
      </c>
      <c r="C2278" s="39" t="str">
        <f>VLOOKUP(A2278,'COMP-VS-BOM'!$A$2:$C$1625,3,0)</f>
        <v>RES SMD 10K OHM 5% 1/10W 0402</v>
      </c>
      <c r="D2278" s="39" t="str">
        <f t="shared" si="35"/>
        <v>R2152-2</v>
      </c>
      <c r="E2278" s="21" t="s">
        <v>320</v>
      </c>
    </row>
    <row r="2279" spans="1:5" x14ac:dyDescent="0.3">
      <c r="A2279" s="21" t="s">
        <v>2074</v>
      </c>
      <c r="B2279" s="21">
        <v>1</v>
      </c>
      <c r="C2279" s="39" t="str">
        <f>VLOOKUP(A2279,'COMP-VS-BOM'!$A$2:$C$1625,3,0)</f>
        <v>RES 0.0 OHM 1/10W JUMP 0402 SMD</v>
      </c>
      <c r="D2279" s="39" t="str">
        <f t="shared" si="35"/>
        <v>R2153-1</v>
      </c>
      <c r="E2279" s="21" t="s">
        <v>2075</v>
      </c>
    </row>
    <row r="2280" spans="1:5" x14ac:dyDescent="0.3">
      <c r="A2280" s="21" t="s">
        <v>2074</v>
      </c>
      <c r="B2280" s="21">
        <v>2</v>
      </c>
      <c r="C2280" s="39" t="str">
        <f>VLOOKUP(A2280,'COMP-VS-BOM'!$A$2:$C$1625,3,0)</f>
        <v>RES 0.0 OHM 1/10W JUMP 0402 SMD</v>
      </c>
      <c r="D2280" s="39" t="str">
        <f t="shared" si="35"/>
        <v>R2153-2</v>
      </c>
      <c r="E2280" s="21" t="s">
        <v>1650</v>
      </c>
    </row>
    <row r="2281" spans="1:5" x14ac:dyDescent="0.3">
      <c r="A2281" s="21" t="s">
        <v>2076</v>
      </c>
      <c r="B2281" s="21">
        <v>1</v>
      </c>
      <c r="C2281" s="39" t="str">
        <f>VLOOKUP(A2281,'COMP-VS-BOM'!$A$2:$C$1625,3,0)</f>
        <v>RES SMD 10K OHM 5% 1/10W 0402</v>
      </c>
      <c r="D2281" s="39" t="str">
        <f t="shared" si="35"/>
        <v>R2154-1</v>
      </c>
      <c r="E2281" s="21" t="s">
        <v>511</v>
      </c>
    </row>
    <row r="2282" spans="1:5" x14ac:dyDescent="0.3">
      <c r="A2282" s="21" t="s">
        <v>2076</v>
      </c>
      <c r="B2282" s="21">
        <v>2</v>
      </c>
      <c r="C2282" s="39" t="str">
        <f>VLOOKUP(A2282,'COMP-VS-BOM'!$A$2:$C$1625,3,0)</f>
        <v>RES SMD 10K OHM 5% 1/10W 0402</v>
      </c>
      <c r="D2282" s="39" t="str">
        <f t="shared" si="35"/>
        <v>R2154-2</v>
      </c>
      <c r="E2282" s="21" t="s">
        <v>2075</v>
      </c>
    </row>
    <row r="2283" spans="1:5" x14ac:dyDescent="0.3">
      <c r="A2283" s="21" t="s">
        <v>2077</v>
      </c>
      <c r="B2283" s="21">
        <v>1</v>
      </c>
      <c r="C2283" s="39" t="str">
        <f>VLOOKUP(A2283,'COMP-VS-BOM'!$A$2:$C$1625,3,0)</f>
        <v>RES SMD 10 OHM 1% 1/10W 0402</v>
      </c>
      <c r="D2283" s="39" t="str">
        <f t="shared" si="35"/>
        <v>R2155-1</v>
      </c>
      <c r="E2283" s="21" t="s">
        <v>538</v>
      </c>
    </row>
    <row r="2284" spans="1:5" x14ac:dyDescent="0.3">
      <c r="A2284" s="21" t="s">
        <v>2077</v>
      </c>
      <c r="B2284" s="21">
        <v>2</v>
      </c>
      <c r="C2284" s="39" t="str">
        <f>VLOOKUP(A2284,'COMP-VS-BOM'!$A$2:$C$1625,3,0)</f>
        <v>RES SMD 10 OHM 1% 1/10W 0402</v>
      </c>
      <c r="D2284" s="39" t="str">
        <f t="shared" si="35"/>
        <v>R2155-2</v>
      </c>
      <c r="E2284" s="21" t="s">
        <v>886</v>
      </c>
    </row>
    <row r="2285" spans="1:5" x14ac:dyDescent="0.3">
      <c r="A2285" s="21" t="s">
        <v>2078</v>
      </c>
      <c r="B2285" s="21">
        <v>1</v>
      </c>
      <c r="C2285" s="39" t="str">
        <f>VLOOKUP(A2285,'COMP-VS-BOM'!$A$2:$C$1625,3,0)</f>
        <v>RES SMD 10 OHM 1% 1/10W 0402</v>
      </c>
      <c r="D2285" s="39" t="str">
        <f t="shared" si="35"/>
        <v>R2156-1</v>
      </c>
      <c r="E2285" s="21" t="s">
        <v>539</v>
      </c>
    </row>
    <row r="2286" spans="1:5" x14ac:dyDescent="0.3">
      <c r="A2286" s="21" t="s">
        <v>2078</v>
      </c>
      <c r="B2286" s="21">
        <v>2</v>
      </c>
      <c r="C2286" s="39" t="str">
        <f>VLOOKUP(A2286,'COMP-VS-BOM'!$A$2:$C$1625,3,0)</f>
        <v>RES SMD 10 OHM 1% 1/10W 0402</v>
      </c>
      <c r="D2286" s="39" t="str">
        <f t="shared" si="35"/>
        <v>R2156-2</v>
      </c>
      <c r="E2286" s="21" t="s">
        <v>1440</v>
      </c>
    </row>
    <row r="2287" spans="1:5" x14ac:dyDescent="0.3">
      <c r="A2287" s="21" t="s">
        <v>2079</v>
      </c>
      <c r="B2287" s="21">
        <v>1</v>
      </c>
      <c r="C2287" s="39" t="str">
        <f>VLOOKUP(A2287,'COMP-VS-BOM'!$A$2:$C$1625,3,0)</f>
        <v>RES SMD 0.002 OHM 1% 2W 2512</v>
      </c>
      <c r="D2287" s="39" t="str">
        <f t="shared" si="35"/>
        <v>R2157-1</v>
      </c>
      <c r="E2287" s="21" t="s">
        <v>886</v>
      </c>
    </row>
    <row r="2288" spans="1:5" x14ac:dyDescent="0.3">
      <c r="A2288" s="21" t="s">
        <v>2079</v>
      </c>
      <c r="B2288" s="21">
        <v>2</v>
      </c>
      <c r="C2288" s="39" t="str">
        <f>VLOOKUP(A2288,'COMP-VS-BOM'!$A$2:$C$1625,3,0)</f>
        <v>RES SMD 0.002 OHM 1% 2W 2512</v>
      </c>
      <c r="D2288" s="39" t="str">
        <f t="shared" si="35"/>
        <v>R2157-2</v>
      </c>
      <c r="E2288" s="21" t="s">
        <v>1440</v>
      </c>
    </row>
    <row r="2289" spans="1:5" x14ac:dyDescent="0.3">
      <c r="A2289" s="21" t="s">
        <v>2080</v>
      </c>
      <c r="B2289" s="21">
        <v>1</v>
      </c>
      <c r="C2289" s="39" t="str">
        <f>VLOOKUP(A2289,'COMP-VS-BOM'!$A$2:$C$1625,3,0)</f>
        <v>RES SMD 10K OHM 5% 1/16W 0402</v>
      </c>
      <c r="D2289" s="39" t="str">
        <f t="shared" si="35"/>
        <v>R2158-1</v>
      </c>
      <c r="E2289" s="21" t="s">
        <v>1305</v>
      </c>
    </row>
    <row r="2290" spans="1:5" x14ac:dyDescent="0.3">
      <c r="A2290" s="21" t="s">
        <v>2080</v>
      </c>
      <c r="B2290" s="21">
        <v>2</v>
      </c>
      <c r="C2290" s="39" t="str">
        <f>VLOOKUP(A2290,'COMP-VS-BOM'!$A$2:$C$1625,3,0)</f>
        <v>RES SMD 10K OHM 5% 1/16W 0402</v>
      </c>
      <c r="D2290" s="39" t="str">
        <f t="shared" si="35"/>
        <v>R2158-2</v>
      </c>
      <c r="E2290" s="21" t="s">
        <v>2062</v>
      </c>
    </row>
    <row r="2291" spans="1:5" x14ac:dyDescent="0.3">
      <c r="A2291" s="21" t="s">
        <v>2081</v>
      </c>
      <c r="B2291" s="21">
        <v>1</v>
      </c>
      <c r="C2291" s="39" t="str">
        <f>VLOOKUP(A2291,'COMP-VS-BOM'!$A$2:$C$1625,3,0)</f>
        <v>RES SMD 10K OHM 5% 1/16W 0402</v>
      </c>
      <c r="D2291" s="39" t="str">
        <f t="shared" si="35"/>
        <v>R2159-1</v>
      </c>
      <c r="E2291" s="21" t="s">
        <v>1305</v>
      </c>
    </row>
    <row r="2292" spans="1:5" x14ac:dyDescent="0.3">
      <c r="A2292" s="21" t="s">
        <v>2081</v>
      </c>
      <c r="B2292" s="21">
        <v>2</v>
      </c>
      <c r="C2292" s="39" t="str">
        <f>VLOOKUP(A2292,'COMP-VS-BOM'!$A$2:$C$1625,3,0)</f>
        <v>RES SMD 10K OHM 5% 1/16W 0402</v>
      </c>
      <c r="D2292" s="39" t="str">
        <f t="shared" si="35"/>
        <v>R2159-2</v>
      </c>
      <c r="E2292" s="21" t="s">
        <v>2064</v>
      </c>
    </row>
    <row r="2293" spans="1:5" x14ac:dyDescent="0.3">
      <c r="A2293" s="21" t="s">
        <v>2082</v>
      </c>
      <c r="B2293" s="21">
        <v>1</v>
      </c>
      <c r="C2293" s="39" t="str">
        <f>VLOOKUP(A2293,'COMP-VS-BOM'!$A$2:$C$1625,3,0)</f>
        <v>RES SMD 10K OHM 5% 1/10W 0402</v>
      </c>
      <c r="D2293" s="39" t="str">
        <f t="shared" si="35"/>
        <v>R2160-1</v>
      </c>
      <c r="E2293" s="21" t="s">
        <v>1308</v>
      </c>
    </row>
    <row r="2294" spans="1:5" x14ac:dyDescent="0.3">
      <c r="A2294" s="21" t="s">
        <v>2082</v>
      </c>
      <c r="B2294" s="21">
        <v>2</v>
      </c>
      <c r="C2294" s="39" t="str">
        <f>VLOOKUP(A2294,'COMP-VS-BOM'!$A$2:$C$1625,3,0)</f>
        <v>RES SMD 10K OHM 5% 1/10W 0402</v>
      </c>
      <c r="D2294" s="39" t="str">
        <f t="shared" si="35"/>
        <v>R2160-2</v>
      </c>
      <c r="E2294" s="21" t="s">
        <v>2083</v>
      </c>
    </row>
    <row r="2295" spans="1:5" x14ac:dyDescent="0.3">
      <c r="A2295" s="21" t="s">
        <v>2084</v>
      </c>
      <c r="B2295" s="21">
        <v>1</v>
      </c>
      <c r="C2295" s="39" t="str">
        <f>VLOOKUP(A2295,'COMP-VS-BOM'!$A$2:$C$1625,3,0)</f>
        <v>RES SMD 10K OHM 5% 1/10W 0402</v>
      </c>
      <c r="D2295" s="39" t="str">
        <f t="shared" si="35"/>
        <v>R2161-1</v>
      </c>
      <c r="E2295" s="21" t="s">
        <v>2085</v>
      </c>
    </row>
    <row r="2296" spans="1:5" x14ac:dyDescent="0.3">
      <c r="A2296" s="21" t="s">
        <v>2084</v>
      </c>
      <c r="B2296" s="21">
        <v>2</v>
      </c>
      <c r="C2296" s="39" t="str">
        <f>VLOOKUP(A2296,'COMP-VS-BOM'!$A$2:$C$1625,3,0)</f>
        <v>RES SMD 10K OHM 5% 1/10W 0402</v>
      </c>
      <c r="D2296" s="39" t="str">
        <f t="shared" si="35"/>
        <v>R2161-2</v>
      </c>
      <c r="E2296" s="21" t="s">
        <v>320</v>
      </c>
    </row>
    <row r="2297" spans="1:5" x14ac:dyDescent="0.3">
      <c r="A2297" s="21" t="s">
        <v>2086</v>
      </c>
      <c r="B2297" s="21">
        <v>1</v>
      </c>
      <c r="C2297" s="39" t="str">
        <f>VLOOKUP(A2297,'COMP-VS-BOM'!$A$2:$C$1625,3,0)</f>
        <v>RES SMD 0.0OHM JUMPER 1/16W 0402</v>
      </c>
      <c r="D2297" s="39" t="str">
        <f t="shared" si="35"/>
        <v>R2162-1</v>
      </c>
      <c r="E2297" s="21" t="s">
        <v>2087</v>
      </c>
    </row>
    <row r="2298" spans="1:5" x14ac:dyDescent="0.3">
      <c r="A2298" s="21" t="s">
        <v>2086</v>
      </c>
      <c r="B2298" s="21">
        <v>2</v>
      </c>
      <c r="C2298" s="39" t="str">
        <f>VLOOKUP(A2298,'COMP-VS-BOM'!$A$2:$C$1625,3,0)</f>
        <v>RES SMD 0.0OHM JUMPER 1/16W 0402</v>
      </c>
      <c r="D2298" s="39" t="str">
        <f t="shared" si="35"/>
        <v>R2162-2</v>
      </c>
      <c r="E2298" s="21" t="s">
        <v>1636</v>
      </c>
    </row>
    <row r="2299" spans="1:5" x14ac:dyDescent="0.3">
      <c r="A2299" s="21" t="s">
        <v>2088</v>
      </c>
      <c r="B2299" s="21">
        <v>1</v>
      </c>
      <c r="C2299" s="39" t="str">
        <f>VLOOKUP(A2299,'COMP-VS-BOM'!$A$2:$C$1625,3,0)</f>
        <v>RES SMD 0.0OHM JUMPER 1/16W 0402</v>
      </c>
      <c r="D2299" s="39" t="str">
        <f t="shared" si="35"/>
        <v>R2163-1</v>
      </c>
      <c r="E2299" s="21" t="s">
        <v>2089</v>
      </c>
    </row>
    <row r="2300" spans="1:5" x14ac:dyDescent="0.3">
      <c r="A2300" s="21" t="s">
        <v>2088</v>
      </c>
      <c r="B2300" s="21">
        <v>2</v>
      </c>
      <c r="C2300" s="39" t="str">
        <f>VLOOKUP(A2300,'COMP-VS-BOM'!$A$2:$C$1625,3,0)</f>
        <v>RES SMD 0.0OHM JUMPER 1/16W 0402</v>
      </c>
      <c r="D2300" s="39" t="str">
        <f t="shared" si="35"/>
        <v>R2163-2</v>
      </c>
      <c r="E2300" s="21" t="s">
        <v>1634</v>
      </c>
    </row>
    <row r="2301" spans="1:5" x14ac:dyDescent="0.3">
      <c r="A2301" s="21" t="s">
        <v>2090</v>
      </c>
      <c r="B2301" s="21">
        <v>1</v>
      </c>
      <c r="C2301" s="39" t="str">
        <f>VLOOKUP(A2301,'COMP-VS-BOM'!$A$2:$C$1625,3,0)</f>
        <v>RES SMD 10K OHM 5% 1/16W 0402</v>
      </c>
      <c r="D2301" s="39" t="str">
        <f t="shared" si="35"/>
        <v>R2164-1</v>
      </c>
      <c r="E2301" s="21" t="s">
        <v>1308</v>
      </c>
    </row>
    <row r="2302" spans="1:5" x14ac:dyDescent="0.3">
      <c r="A2302" s="21" t="s">
        <v>2090</v>
      </c>
      <c r="B2302" s="21">
        <v>2</v>
      </c>
      <c r="C2302" s="39" t="str">
        <f>VLOOKUP(A2302,'COMP-VS-BOM'!$A$2:$C$1625,3,0)</f>
        <v>RES SMD 10K OHM 5% 1/16W 0402</v>
      </c>
      <c r="D2302" s="39" t="str">
        <f t="shared" si="35"/>
        <v>R2164-2</v>
      </c>
      <c r="E2302" s="21" t="s">
        <v>2087</v>
      </c>
    </row>
    <row r="2303" spans="1:5" x14ac:dyDescent="0.3">
      <c r="A2303" s="21" t="s">
        <v>2091</v>
      </c>
      <c r="B2303" s="21">
        <v>1</v>
      </c>
      <c r="C2303" s="39" t="str">
        <f>VLOOKUP(A2303,'COMP-VS-BOM'!$A$2:$C$1625,3,0)</f>
        <v>RES SMD 10K OHM 5% 1/16W 0402</v>
      </c>
      <c r="D2303" s="39" t="str">
        <f t="shared" si="35"/>
        <v>R2165-1</v>
      </c>
      <c r="E2303" s="21" t="s">
        <v>1308</v>
      </c>
    </row>
    <row r="2304" spans="1:5" x14ac:dyDescent="0.3">
      <c r="A2304" s="21" t="s">
        <v>2091</v>
      </c>
      <c r="B2304" s="21">
        <v>2</v>
      </c>
      <c r="C2304" s="39" t="str">
        <f>VLOOKUP(A2304,'COMP-VS-BOM'!$A$2:$C$1625,3,0)</f>
        <v>RES SMD 10K OHM 5% 1/16W 0402</v>
      </c>
      <c r="D2304" s="39" t="str">
        <f t="shared" si="35"/>
        <v>R2165-2</v>
      </c>
      <c r="E2304" s="21" t="s">
        <v>2089</v>
      </c>
    </row>
    <row r="2305" spans="1:5" x14ac:dyDescent="0.3">
      <c r="A2305" s="21" t="s">
        <v>2092</v>
      </c>
      <c r="B2305" s="21">
        <v>1</v>
      </c>
      <c r="C2305" s="39" t="str">
        <f>VLOOKUP(A2305,'COMP-VS-BOM'!$A$2:$C$1625,3,0)</f>
        <v>RES 0.0 OHM 1/10W JUMP 0402 SMD</v>
      </c>
      <c r="D2305" s="39" t="str">
        <f t="shared" si="35"/>
        <v>R2166-1</v>
      </c>
      <c r="E2305" s="21" t="s">
        <v>2093</v>
      </c>
    </row>
    <row r="2306" spans="1:5" x14ac:dyDescent="0.3">
      <c r="A2306" s="21" t="s">
        <v>2092</v>
      </c>
      <c r="B2306" s="21">
        <v>2</v>
      </c>
      <c r="C2306" s="39" t="str">
        <f>VLOOKUP(A2306,'COMP-VS-BOM'!$A$2:$C$1625,3,0)</f>
        <v>RES 0.0 OHM 1/10W JUMP 0402 SMD</v>
      </c>
      <c r="D2306" s="39" t="str">
        <f t="shared" si="35"/>
        <v>R2166-2</v>
      </c>
      <c r="E2306" s="21" t="s">
        <v>1650</v>
      </c>
    </row>
    <row r="2307" spans="1:5" x14ac:dyDescent="0.3">
      <c r="A2307" s="21" t="s">
        <v>2094</v>
      </c>
      <c r="B2307" s="21">
        <v>1</v>
      </c>
      <c r="C2307" s="39" t="str">
        <f>VLOOKUP(A2307,'COMP-VS-BOM'!$A$2:$C$1625,3,0)</f>
        <v>RES SMD 10K OHM 5% 1/10W 0402</v>
      </c>
      <c r="D2307" s="39" t="str">
        <f t="shared" si="35"/>
        <v>R2167-1</v>
      </c>
      <c r="E2307" s="21" t="s">
        <v>511</v>
      </c>
    </row>
    <row r="2308" spans="1:5" x14ac:dyDescent="0.3">
      <c r="A2308" s="21" t="s">
        <v>2094</v>
      </c>
      <c r="B2308" s="21">
        <v>2</v>
      </c>
      <c r="C2308" s="39" t="str">
        <f>VLOOKUP(A2308,'COMP-VS-BOM'!$A$2:$C$1625,3,0)</f>
        <v>RES SMD 10K OHM 5% 1/10W 0402</v>
      </c>
      <c r="D2308" s="39" t="str">
        <f t="shared" ref="D2308:D2371" si="36">CONCATENATE(A2308,"-",B2308)</f>
        <v>R2167-2</v>
      </c>
      <c r="E2308" s="21" t="s">
        <v>2093</v>
      </c>
    </row>
    <row r="2309" spans="1:5" x14ac:dyDescent="0.3">
      <c r="A2309" s="21" t="s">
        <v>2095</v>
      </c>
      <c r="B2309" s="21">
        <v>1</v>
      </c>
      <c r="C2309" s="39" t="str">
        <f>VLOOKUP(A2309,'COMP-VS-BOM'!$A$2:$C$1625,3,0)</f>
        <v>RES SMD 10 OHM 1% 1/10W 0402</v>
      </c>
      <c r="D2309" s="39" t="str">
        <f t="shared" si="36"/>
        <v>R2168-1</v>
      </c>
      <c r="E2309" s="21" t="s">
        <v>530</v>
      </c>
    </row>
    <row r="2310" spans="1:5" x14ac:dyDescent="0.3">
      <c r="A2310" s="21" t="s">
        <v>2095</v>
      </c>
      <c r="B2310" s="21">
        <v>2</v>
      </c>
      <c r="C2310" s="39" t="str">
        <f>VLOOKUP(A2310,'COMP-VS-BOM'!$A$2:$C$1625,3,0)</f>
        <v>RES SMD 10 OHM 1% 1/10W 0402</v>
      </c>
      <c r="D2310" s="39" t="str">
        <f t="shared" si="36"/>
        <v>R2168-2</v>
      </c>
      <c r="E2310" s="21" t="s">
        <v>867</v>
      </c>
    </row>
    <row r="2311" spans="1:5" x14ac:dyDescent="0.3">
      <c r="A2311" s="21" t="s">
        <v>2096</v>
      </c>
      <c r="B2311" s="21">
        <v>1</v>
      </c>
      <c r="C2311" s="39" t="str">
        <f>VLOOKUP(A2311,'COMP-VS-BOM'!$A$2:$C$1625,3,0)</f>
        <v>RES SMD 10 OHM 1% 1/10W 0402</v>
      </c>
      <c r="D2311" s="39" t="str">
        <f t="shared" si="36"/>
        <v>R2169-1</v>
      </c>
      <c r="E2311" s="21" t="s">
        <v>531</v>
      </c>
    </row>
    <row r="2312" spans="1:5" x14ac:dyDescent="0.3">
      <c r="A2312" s="21" t="s">
        <v>2096</v>
      </c>
      <c r="B2312" s="21">
        <v>2</v>
      </c>
      <c r="C2312" s="39" t="str">
        <f>VLOOKUP(A2312,'COMP-VS-BOM'!$A$2:$C$1625,3,0)</f>
        <v>RES SMD 10 OHM 1% 1/10W 0402</v>
      </c>
      <c r="D2312" s="39" t="str">
        <f t="shared" si="36"/>
        <v>R2169-2</v>
      </c>
      <c r="E2312" s="21" t="s">
        <v>1453</v>
      </c>
    </row>
    <row r="2313" spans="1:5" x14ac:dyDescent="0.3">
      <c r="A2313" s="21" t="s">
        <v>2097</v>
      </c>
      <c r="B2313" s="21">
        <v>1</v>
      </c>
      <c r="C2313" s="39" t="str">
        <f>VLOOKUP(A2313,'COMP-VS-BOM'!$A$2:$C$1625,3,0)</f>
        <v>RES SMD 0.002 OHM 1% 2W 2512</v>
      </c>
      <c r="D2313" s="39" t="str">
        <f t="shared" si="36"/>
        <v>R2170-1</v>
      </c>
      <c r="E2313" s="21" t="s">
        <v>867</v>
      </c>
    </row>
    <row r="2314" spans="1:5" x14ac:dyDescent="0.3">
      <c r="A2314" s="21" t="s">
        <v>2097</v>
      </c>
      <c r="B2314" s="21">
        <v>2</v>
      </c>
      <c r="C2314" s="39" t="str">
        <f>VLOOKUP(A2314,'COMP-VS-BOM'!$A$2:$C$1625,3,0)</f>
        <v>RES SMD 0.002 OHM 1% 2W 2512</v>
      </c>
      <c r="D2314" s="39" t="str">
        <f t="shared" si="36"/>
        <v>R2170-2</v>
      </c>
      <c r="E2314" s="21" t="s">
        <v>1453</v>
      </c>
    </row>
    <row r="2315" spans="1:5" x14ac:dyDescent="0.3">
      <c r="A2315" s="21" t="s">
        <v>2098</v>
      </c>
      <c r="B2315" s="21">
        <v>1</v>
      </c>
      <c r="C2315" s="39" t="str">
        <f>VLOOKUP(A2315,'COMP-VS-BOM'!$A$2:$C$1625,3,0)</f>
        <v>RES SMD 0.0OHM JUMPER 1/16W 0402</v>
      </c>
      <c r="D2315" s="39" t="str">
        <f t="shared" si="36"/>
        <v>R2171-1</v>
      </c>
      <c r="E2315" s="21" t="s">
        <v>1308</v>
      </c>
    </row>
    <row r="2316" spans="1:5" x14ac:dyDescent="0.3">
      <c r="A2316" s="21" t="s">
        <v>2098</v>
      </c>
      <c r="B2316" s="21">
        <v>2</v>
      </c>
      <c r="C2316" s="39" t="str">
        <f>VLOOKUP(A2316,'COMP-VS-BOM'!$A$2:$C$1625,3,0)</f>
        <v>RES SMD 0.0OHM JUMPER 1/16W 0402</v>
      </c>
      <c r="D2316" s="39" t="str">
        <f t="shared" si="36"/>
        <v>R2171-2</v>
      </c>
      <c r="E2316" s="21" t="s">
        <v>946</v>
      </c>
    </row>
    <row r="2317" spans="1:5" x14ac:dyDescent="0.3">
      <c r="A2317" s="21" t="s">
        <v>2099</v>
      </c>
      <c r="B2317" s="21">
        <v>1</v>
      </c>
      <c r="C2317" s="39" t="str">
        <f>VLOOKUP(A2317,'COMP-VS-BOM'!$A$2:$C$1625,3,0)</f>
        <v>RES SMD 0.0OHM JUMPER 1/16W 0402</v>
      </c>
      <c r="D2317" s="39" t="str">
        <f t="shared" si="36"/>
        <v>R2172-1</v>
      </c>
      <c r="E2317" s="21" t="s">
        <v>1985</v>
      </c>
    </row>
    <row r="2318" spans="1:5" x14ac:dyDescent="0.3">
      <c r="A2318" s="21" t="s">
        <v>2099</v>
      </c>
      <c r="B2318" s="21">
        <v>2</v>
      </c>
      <c r="C2318" s="39" t="str">
        <f>VLOOKUP(A2318,'COMP-VS-BOM'!$A$2:$C$1625,3,0)</f>
        <v>RES SMD 0.0OHM JUMPER 1/16W 0402</v>
      </c>
      <c r="D2318" s="39" t="str">
        <f t="shared" si="36"/>
        <v>R2172-2</v>
      </c>
      <c r="E2318" s="21" t="s">
        <v>946</v>
      </c>
    </row>
    <row r="2319" spans="1:5" x14ac:dyDescent="0.3">
      <c r="A2319" s="21" t="s">
        <v>2100</v>
      </c>
      <c r="B2319" s="21">
        <v>1</v>
      </c>
      <c r="C2319" s="39" t="str">
        <f>VLOOKUP(A2319,'COMP-VS-BOM'!$A$2:$C$1625,3,0)</f>
        <v>RES SMD 0.0OHM JUMPER 1/16W 0402</v>
      </c>
      <c r="D2319" s="39" t="str">
        <f t="shared" si="36"/>
        <v>R2200-1</v>
      </c>
      <c r="E2319" s="21" t="s">
        <v>2101</v>
      </c>
    </row>
    <row r="2320" spans="1:5" x14ac:dyDescent="0.3">
      <c r="A2320" s="21" t="s">
        <v>2100</v>
      </c>
      <c r="B2320" s="21">
        <v>2</v>
      </c>
      <c r="C2320" s="39" t="str">
        <f>VLOOKUP(A2320,'COMP-VS-BOM'!$A$2:$C$1625,3,0)</f>
        <v>RES SMD 0.0OHM JUMPER 1/16W 0402</v>
      </c>
      <c r="D2320" s="39" t="str">
        <f t="shared" si="36"/>
        <v>R2200-2</v>
      </c>
      <c r="E2320" s="21" t="s">
        <v>1632</v>
      </c>
    </row>
    <row r="2321" spans="1:5" x14ac:dyDescent="0.3">
      <c r="A2321" s="21" t="s">
        <v>2102</v>
      </c>
      <c r="B2321" s="21">
        <v>1</v>
      </c>
      <c r="C2321" s="39" t="str">
        <f>VLOOKUP(A2321,'COMP-VS-BOM'!$A$2:$C$1625,3,0)</f>
        <v>RES SMD 0.0OHM JUMPER 1/16W 0402</v>
      </c>
      <c r="D2321" s="39" t="str">
        <f t="shared" si="36"/>
        <v>R2201-1</v>
      </c>
      <c r="E2321" s="21" t="s">
        <v>900</v>
      </c>
    </row>
    <row r="2322" spans="1:5" x14ac:dyDescent="0.3">
      <c r="A2322" s="21" t="s">
        <v>2102</v>
      </c>
      <c r="B2322" s="21">
        <v>2</v>
      </c>
      <c r="C2322" s="39" t="str">
        <f>VLOOKUP(A2322,'COMP-VS-BOM'!$A$2:$C$1625,3,0)</f>
        <v>RES SMD 0.0OHM JUMPER 1/16W 0402</v>
      </c>
      <c r="D2322" s="39" t="str">
        <f t="shared" si="36"/>
        <v>R2201-2</v>
      </c>
      <c r="E2322" s="21" t="s">
        <v>1400</v>
      </c>
    </row>
    <row r="2323" spans="1:5" x14ac:dyDescent="0.3">
      <c r="A2323" s="21" t="s">
        <v>2103</v>
      </c>
      <c r="B2323" s="21">
        <v>1</v>
      </c>
      <c r="C2323" s="39" t="str">
        <f>VLOOKUP(A2323,'COMP-VS-BOM'!$A$2:$C$1625,3,0)</f>
        <v>RES SMD 0.0OHM JUMPER 1/16W 0402</v>
      </c>
      <c r="D2323" s="39" t="str">
        <f t="shared" si="36"/>
        <v>R2202-1</v>
      </c>
      <c r="E2323" s="21" t="s">
        <v>2104</v>
      </c>
    </row>
    <row r="2324" spans="1:5" x14ac:dyDescent="0.3">
      <c r="A2324" s="21" t="s">
        <v>2103</v>
      </c>
      <c r="B2324" s="21">
        <v>2</v>
      </c>
      <c r="C2324" s="39" t="str">
        <f>VLOOKUP(A2324,'COMP-VS-BOM'!$A$2:$C$1625,3,0)</f>
        <v>RES SMD 0.0OHM JUMPER 1/16W 0402</v>
      </c>
      <c r="D2324" s="39" t="str">
        <f t="shared" si="36"/>
        <v>R2202-2</v>
      </c>
      <c r="E2324" s="21" t="s">
        <v>1630</v>
      </c>
    </row>
    <row r="2325" spans="1:5" x14ac:dyDescent="0.3">
      <c r="A2325" s="21" t="s">
        <v>2105</v>
      </c>
      <c r="B2325" s="21">
        <v>1</v>
      </c>
      <c r="C2325" s="39" t="str">
        <f>VLOOKUP(A2325,'COMP-VS-BOM'!$A$2:$C$1625,3,0)</f>
        <v>RES SMD 1K OHM 1% 1/16W 0402</v>
      </c>
      <c r="D2325" s="39" t="str">
        <f t="shared" si="36"/>
        <v>R2203-1</v>
      </c>
      <c r="E2325" s="21" t="s">
        <v>2106</v>
      </c>
    </row>
    <row r="2326" spans="1:5" x14ac:dyDescent="0.3">
      <c r="A2326" s="21" t="s">
        <v>2105</v>
      </c>
      <c r="B2326" s="21">
        <v>2</v>
      </c>
      <c r="C2326" s="39" t="str">
        <f>VLOOKUP(A2326,'COMP-VS-BOM'!$A$2:$C$1625,3,0)</f>
        <v>RES SMD 1K OHM 1% 1/16W 0402</v>
      </c>
      <c r="D2326" s="39" t="str">
        <f t="shared" si="36"/>
        <v>R2203-2</v>
      </c>
      <c r="E2326" s="21" t="s">
        <v>1675</v>
      </c>
    </row>
    <row r="2327" spans="1:5" x14ac:dyDescent="0.3">
      <c r="A2327" s="21" t="s">
        <v>2107</v>
      </c>
      <c r="B2327" s="21">
        <v>1</v>
      </c>
      <c r="C2327" s="39" t="str">
        <f>VLOOKUP(A2327,'COMP-VS-BOM'!$A$2:$C$1625,3,0)</f>
        <v>RES SMD 1K OHM 1% 1/16W 0402</v>
      </c>
      <c r="D2327" s="39" t="str">
        <f t="shared" si="36"/>
        <v>R2204-1</v>
      </c>
      <c r="E2327" s="21" t="s">
        <v>2108</v>
      </c>
    </row>
    <row r="2328" spans="1:5" x14ac:dyDescent="0.3">
      <c r="A2328" s="21" t="s">
        <v>2107</v>
      </c>
      <c r="B2328" s="21">
        <v>2</v>
      </c>
      <c r="C2328" s="39" t="str">
        <f>VLOOKUP(A2328,'COMP-VS-BOM'!$A$2:$C$1625,3,0)</f>
        <v>RES SMD 1K OHM 1% 1/16W 0402</v>
      </c>
      <c r="D2328" s="39" t="str">
        <f t="shared" si="36"/>
        <v>R2204-2</v>
      </c>
      <c r="E2328" s="21" t="s">
        <v>1678</v>
      </c>
    </row>
    <row r="2329" spans="1:5" x14ac:dyDescent="0.3">
      <c r="A2329" s="21" t="s">
        <v>2109</v>
      </c>
      <c r="B2329" s="21">
        <v>1</v>
      </c>
      <c r="C2329" s="39" t="str">
        <f>VLOOKUP(A2329,'COMP-VS-BOM'!$A$2:$C$1625,3,0)</f>
        <v>RES SMD 1K OHM 1% 1/16W 0402</v>
      </c>
      <c r="D2329" s="39" t="str">
        <f t="shared" si="36"/>
        <v>R2205-1</v>
      </c>
      <c r="E2329" s="21" t="s">
        <v>2110</v>
      </c>
    </row>
    <row r="2330" spans="1:5" x14ac:dyDescent="0.3">
      <c r="A2330" s="21" t="s">
        <v>2109</v>
      </c>
      <c r="B2330" s="21">
        <v>2</v>
      </c>
      <c r="C2330" s="39" t="str">
        <f>VLOOKUP(A2330,'COMP-VS-BOM'!$A$2:$C$1625,3,0)</f>
        <v>RES SMD 1K OHM 1% 1/16W 0402</v>
      </c>
      <c r="D2330" s="39" t="str">
        <f t="shared" si="36"/>
        <v>R2205-2</v>
      </c>
      <c r="E2330" s="21" t="s">
        <v>1681</v>
      </c>
    </row>
    <row r="2331" spans="1:5" x14ac:dyDescent="0.3">
      <c r="A2331" s="21" t="s">
        <v>2111</v>
      </c>
      <c r="B2331" s="21">
        <v>1</v>
      </c>
      <c r="C2331" s="39" t="str">
        <f>VLOOKUP(A2331,'COMP-VS-BOM'!$A$2:$C$1625,3,0)</f>
        <v>RES SMD 0.0OHM JUMPER 1/16W 0402</v>
      </c>
      <c r="D2331" s="39" t="str">
        <f t="shared" si="36"/>
        <v>R2206-1</v>
      </c>
      <c r="E2331" s="21" t="s">
        <v>544</v>
      </c>
    </row>
    <row r="2332" spans="1:5" x14ac:dyDescent="0.3">
      <c r="A2332" s="21" t="s">
        <v>2111</v>
      </c>
      <c r="B2332" s="21">
        <v>2</v>
      </c>
      <c r="C2332" s="39" t="str">
        <f>VLOOKUP(A2332,'COMP-VS-BOM'!$A$2:$C$1625,3,0)</f>
        <v>RES SMD 0.0OHM JUMPER 1/16W 0402</v>
      </c>
      <c r="D2332" s="39" t="str">
        <f t="shared" si="36"/>
        <v>R2206-2</v>
      </c>
      <c r="E2332" s="21" t="s">
        <v>2112</v>
      </c>
    </row>
    <row r="2333" spans="1:5" x14ac:dyDescent="0.3">
      <c r="A2333" s="21" t="s">
        <v>2113</v>
      </c>
      <c r="B2333" s="21">
        <v>1</v>
      </c>
      <c r="C2333" s="39" t="str">
        <f>VLOOKUP(A2333,'COMP-VS-BOM'!$A$2:$C$1625,3,0)</f>
        <v>RES SMD 1K OHM 1% 1/16W 0402</v>
      </c>
      <c r="D2333" s="39" t="str">
        <f t="shared" si="36"/>
        <v>R2207-1</v>
      </c>
      <c r="E2333" s="21" t="s">
        <v>2114</v>
      </c>
    </row>
    <row r="2334" spans="1:5" x14ac:dyDescent="0.3">
      <c r="A2334" s="21" t="s">
        <v>2113</v>
      </c>
      <c r="B2334" s="21">
        <v>2</v>
      </c>
      <c r="C2334" s="39" t="str">
        <f>VLOOKUP(A2334,'COMP-VS-BOM'!$A$2:$C$1625,3,0)</f>
        <v>RES SMD 1K OHM 1% 1/16W 0402</v>
      </c>
      <c r="D2334" s="39" t="str">
        <f t="shared" si="36"/>
        <v>R2207-2</v>
      </c>
      <c r="E2334" s="21" t="s">
        <v>1684</v>
      </c>
    </row>
    <row r="2335" spans="1:5" x14ac:dyDescent="0.3">
      <c r="A2335" s="21" t="s">
        <v>2115</v>
      </c>
      <c r="B2335" s="21">
        <v>1</v>
      </c>
      <c r="C2335" s="39" t="str">
        <f>VLOOKUP(A2335,'COMP-VS-BOM'!$A$2:$C$1625,3,0)</f>
        <v>RES SMD 1K OHM 1% 1/16W 0402</v>
      </c>
      <c r="D2335" s="39" t="str">
        <f t="shared" si="36"/>
        <v>R2208-1</v>
      </c>
      <c r="E2335" s="21" t="s">
        <v>2116</v>
      </c>
    </row>
    <row r="2336" spans="1:5" x14ac:dyDescent="0.3">
      <c r="A2336" s="21" t="s">
        <v>2115</v>
      </c>
      <c r="B2336" s="21">
        <v>2</v>
      </c>
      <c r="C2336" s="39" t="str">
        <f>VLOOKUP(A2336,'COMP-VS-BOM'!$A$2:$C$1625,3,0)</f>
        <v>RES SMD 1K OHM 1% 1/16W 0402</v>
      </c>
      <c r="D2336" s="39" t="str">
        <f t="shared" si="36"/>
        <v>R2208-2</v>
      </c>
      <c r="E2336" s="21" t="s">
        <v>1687</v>
      </c>
    </row>
    <row r="2337" spans="1:5" x14ac:dyDescent="0.3">
      <c r="A2337" s="21" t="s">
        <v>2117</v>
      </c>
      <c r="B2337" s="21">
        <v>1</v>
      </c>
      <c r="C2337" s="39" t="str">
        <f>VLOOKUP(A2337,'COMP-VS-BOM'!$A$2:$C$1625,3,0)</f>
        <v>RES SMD 0.0OHM JUMPER 1/16W 0402</v>
      </c>
      <c r="D2337" s="39" t="str">
        <f t="shared" si="36"/>
        <v>R2209-1</v>
      </c>
      <c r="E2337" s="21" t="s">
        <v>1045</v>
      </c>
    </row>
    <row r="2338" spans="1:5" x14ac:dyDescent="0.3">
      <c r="A2338" s="21" t="s">
        <v>2117</v>
      </c>
      <c r="B2338" s="21">
        <v>2</v>
      </c>
      <c r="C2338" s="39" t="str">
        <f>VLOOKUP(A2338,'COMP-VS-BOM'!$A$2:$C$1625,3,0)</f>
        <v>RES SMD 0.0OHM JUMPER 1/16W 0402</v>
      </c>
      <c r="D2338" s="39" t="str">
        <f t="shared" si="36"/>
        <v>R2209-2</v>
      </c>
      <c r="E2338" s="21" t="s">
        <v>553</v>
      </c>
    </row>
    <row r="2339" spans="1:5" x14ac:dyDescent="0.3">
      <c r="A2339" s="21" t="s">
        <v>2118</v>
      </c>
      <c r="B2339" s="21">
        <v>1</v>
      </c>
      <c r="C2339" s="39" t="str">
        <f>VLOOKUP(A2339,'COMP-VS-BOM'!$A$2:$C$1625,3,0)</f>
        <v>RES SMD 0.0OHM JUMPER 1/16W 0402</v>
      </c>
      <c r="D2339" s="39" t="str">
        <f t="shared" si="36"/>
        <v>R2210-1</v>
      </c>
      <c r="E2339" s="21" t="s">
        <v>555</v>
      </c>
    </row>
    <row r="2340" spans="1:5" x14ac:dyDescent="0.3">
      <c r="A2340" s="21" t="s">
        <v>2118</v>
      </c>
      <c r="B2340" s="21">
        <v>2</v>
      </c>
      <c r="C2340" s="39" t="str">
        <f>VLOOKUP(A2340,'COMP-VS-BOM'!$A$2:$C$1625,3,0)</f>
        <v>RES SMD 0.0OHM JUMPER 1/16W 0402</v>
      </c>
      <c r="D2340" s="39" t="str">
        <f t="shared" si="36"/>
        <v>R2210-2</v>
      </c>
      <c r="E2340" s="21" t="s">
        <v>1474</v>
      </c>
    </row>
    <row r="2341" spans="1:5" x14ac:dyDescent="0.3">
      <c r="A2341" s="21" t="s">
        <v>2119</v>
      </c>
      <c r="B2341" s="21">
        <v>1</v>
      </c>
      <c r="C2341" s="39" t="str">
        <f>VLOOKUP(A2341,'COMP-VS-BOM'!$A$2:$C$1625,3,0)</f>
        <v>RES SMD 887 OHM 1% 1/16W 0402</v>
      </c>
      <c r="D2341" s="39" t="str">
        <f t="shared" si="36"/>
        <v>R2211-1</v>
      </c>
      <c r="E2341" s="21" t="s">
        <v>553</v>
      </c>
    </row>
    <row r="2342" spans="1:5" x14ac:dyDescent="0.3">
      <c r="A2342" s="21" t="s">
        <v>2119</v>
      </c>
      <c r="B2342" s="21">
        <v>2</v>
      </c>
      <c r="C2342" s="39" t="str">
        <f>VLOOKUP(A2342,'COMP-VS-BOM'!$A$2:$C$1625,3,0)</f>
        <v>RES SMD 887 OHM 1% 1/16W 0402</v>
      </c>
      <c r="D2342" s="39" t="str">
        <f t="shared" si="36"/>
        <v>R2211-2</v>
      </c>
      <c r="E2342" s="21" t="s">
        <v>320</v>
      </c>
    </row>
    <row r="2343" spans="1:5" x14ac:dyDescent="0.3">
      <c r="A2343" s="21" t="s">
        <v>2120</v>
      </c>
      <c r="B2343" s="21">
        <v>1</v>
      </c>
      <c r="C2343" s="39" t="str">
        <f>VLOOKUP(A2343,'COMP-VS-BOM'!$A$2:$C$1625,3,0)</f>
        <v>RES SMD 887 OHM 1% 1/16W 0402</v>
      </c>
      <c r="D2343" s="39" t="str">
        <f t="shared" si="36"/>
        <v>R2212-1</v>
      </c>
      <c r="E2343" s="21" t="s">
        <v>1045</v>
      </c>
    </row>
    <row r="2344" spans="1:5" x14ac:dyDescent="0.3">
      <c r="A2344" s="21" t="s">
        <v>2120</v>
      </c>
      <c r="B2344" s="21">
        <v>2</v>
      </c>
      <c r="C2344" s="39" t="str">
        <f>VLOOKUP(A2344,'COMP-VS-BOM'!$A$2:$C$1625,3,0)</f>
        <v>RES SMD 887 OHM 1% 1/16W 0402</v>
      </c>
      <c r="D2344" s="39" t="str">
        <f t="shared" si="36"/>
        <v>R2212-2</v>
      </c>
      <c r="E2344" s="21" t="s">
        <v>320</v>
      </c>
    </row>
    <row r="2345" spans="1:5" x14ac:dyDescent="0.3">
      <c r="A2345" s="21" t="s">
        <v>2121</v>
      </c>
      <c r="B2345" s="21">
        <v>1</v>
      </c>
      <c r="C2345" s="39" t="str">
        <f>VLOOKUP(A2345,'COMP-VS-BOM'!$A$2:$C$1625,3,0)</f>
        <v>RES SMD 887 OHM 1% 1/16W 0402</v>
      </c>
      <c r="D2345" s="39" t="str">
        <f t="shared" si="36"/>
        <v>R2213-1</v>
      </c>
      <c r="E2345" s="21" t="s">
        <v>1474</v>
      </c>
    </row>
    <row r="2346" spans="1:5" x14ac:dyDescent="0.3">
      <c r="A2346" s="21" t="s">
        <v>2121</v>
      </c>
      <c r="B2346" s="21">
        <v>2</v>
      </c>
      <c r="C2346" s="39" t="str">
        <f>VLOOKUP(A2346,'COMP-VS-BOM'!$A$2:$C$1625,3,0)</f>
        <v>RES SMD 887 OHM 1% 1/16W 0402</v>
      </c>
      <c r="D2346" s="39" t="str">
        <f t="shared" si="36"/>
        <v>R2213-2</v>
      </c>
      <c r="E2346" s="21" t="s">
        <v>320</v>
      </c>
    </row>
    <row r="2347" spans="1:5" x14ac:dyDescent="0.3">
      <c r="A2347" s="21" t="s">
        <v>2122</v>
      </c>
      <c r="B2347" s="21">
        <v>1</v>
      </c>
      <c r="C2347" s="39" t="str">
        <f>VLOOKUP(A2347,'COMP-VS-BOM'!$A$2:$C$1625,3,0)</f>
        <v>RES SMD 887 OHM 1% 1/16W 0402</v>
      </c>
      <c r="D2347" s="39" t="str">
        <f t="shared" si="36"/>
        <v>R2214-1</v>
      </c>
      <c r="E2347" s="21" t="s">
        <v>555</v>
      </c>
    </row>
    <row r="2348" spans="1:5" x14ac:dyDescent="0.3">
      <c r="A2348" s="21" t="s">
        <v>2122</v>
      </c>
      <c r="B2348" s="21">
        <v>2</v>
      </c>
      <c r="C2348" s="39" t="str">
        <f>VLOOKUP(A2348,'COMP-VS-BOM'!$A$2:$C$1625,3,0)</f>
        <v>RES SMD 887 OHM 1% 1/16W 0402</v>
      </c>
      <c r="D2348" s="39" t="str">
        <f t="shared" si="36"/>
        <v>R2214-2</v>
      </c>
      <c r="E2348" s="21" t="s">
        <v>320</v>
      </c>
    </row>
    <row r="2349" spans="1:5" x14ac:dyDescent="0.3">
      <c r="A2349" s="21" t="s">
        <v>2123</v>
      </c>
      <c r="B2349" s="21">
        <v>1</v>
      </c>
      <c r="C2349" s="39" t="str">
        <f>VLOOKUP(A2349,'COMP-VS-BOM'!$A$2:$C$1625,3,0)</f>
        <v>RES SMD 0.0OHM JUMPER 1/16W 0402</v>
      </c>
      <c r="D2349" s="39" t="str">
        <f t="shared" si="36"/>
        <v>R2217-1</v>
      </c>
      <c r="E2349" s="21" t="s">
        <v>910</v>
      </c>
    </row>
    <row r="2350" spans="1:5" x14ac:dyDescent="0.3">
      <c r="A2350" s="21" t="s">
        <v>2123</v>
      </c>
      <c r="B2350" s="21">
        <v>2</v>
      </c>
      <c r="C2350" s="39" t="str">
        <f>VLOOKUP(A2350,'COMP-VS-BOM'!$A$2:$C$1625,3,0)</f>
        <v>RES SMD 0.0OHM JUMPER 1/16W 0402</v>
      </c>
      <c r="D2350" s="39" t="str">
        <f t="shared" si="36"/>
        <v>R2217-2</v>
      </c>
      <c r="E2350" s="21" t="s">
        <v>1402</v>
      </c>
    </row>
    <row r="2351" spans="1:5" x14ac:dyDescent="0.3">
      <c r="A2351" s="21" t="s">
        <v>2124</v>
      </c>
      <c r="B2351" s="21">
        <v>1</v>
      </c>
      <c r="C2351" s="39" t="str">
        <f>VLOOKUP(A2351,'COMP-VS-BOM'!$A$2:$C$1625,3,0)</f>
        <v>RES SMD 3K OHM 5% 1/16W 0402</v>
      </c>
      <c r="D2351" s="39" t="str">
        <f t="shared" si="36"/>
        <v>R2219-1</v>
      </c>
      <c r="E2351" s="21" t="s">
        <v>2125</v>
      </c>
    </row>
    <row r="2352" spans="1:5" x14ac:dyDescent="0.3">
      <c r="A2352" s="21" t="s">
        <v>2124</v>
      </c>
      <c r="B2352" s="21">
        <v>2</v>
      </c>
      <c r="C2352" s="39" t="str">
        <f>VLOOKUP(A2352,'COMP-VS-BOM'!$A$2:$C$1625,3,0)</f>
        <v>RES SMD 3K OHM 5% 1/16W 0402</v>
      </c>
      <c r="D2352" s="39" t="str">
        <f t="shared" si="36"/>
        <v>R2219-2</v>
      </c>
      <c r="E2352" s="21" t="s">
        <v>320</v>
      </c>
    </row>
    <row r="2353" spans="1:5" x14ac:dyDescent="0.3">
      <c r="A2353" s="21" t="s">
        <v>2126</v>
      </c>
      <c r="B2353" s="21">
        <v>1</v>
      </c>
      <c r="C2353" s="39" t="str">
        <f>VLOOKUP(A2353,'COMP-VS-BOM'!$A$2:$C$1625,3,0)</f>
        <v>RES SMD 1K OHM 1% 1/16W 0402</v>
      </c>
      <c r="D2353" s="39" t="str">
        <f t="shared" si="36"/>
        <v>R2220-1</v>
      </c>
      <c r="E2353" s="21" t="s">
        <v>2127</v>
      </c>
    </row>
    <row r="2354" spans="1:5" x14ac:dyDescent="0.3">
      <c r="A2354" s="21" t="s">
        <v>2126</v>
      </c>
      <c r="B2354" s="21">
        <v>2</v>
      </c>
      <c r="C2354" s="39" t="str">
        <f>VLOOKUP(A2354,'COMP-VS-BOM'!$A$2:$C$1625,3,0)</f>
        <v>RES SMD 1K OHM 1% 1/16W 0402</v>
      </c>
      <c r="D2354" s="39" t="str">
        <f t="shared" si="36"/>
        <v>R2220-2</v>
      </c>
      <c r="E2354" s="21" t="s">
        <v>570</v>
      </c>
    </row>
    <row r="2355" spans="1:5" x14ac:dyDescent="0.3">
      <c r="A2355" s="21" t="s">
        <v>2128</v>
      </c>
      <c r="B2355" s="21">
        <v>1</v>
      </c>
      <c r="C2355" s="39" t="str">
        <f>VLOOKUP(A2355,'COMP-VS-BOM'!$A$2:$C$1625,3,0)</f>
        <v>RES SMD 0.0OHM JUMPER 1/16W 0402</v>
      </c>
      <c r="D2355" s="39" t="str">
        <f t="shared" si="36"/>
        <v>R2221-1</v>
      </c>
      <c r="E2355" s="21" t="s">
        <v>563</v>
      </c>
    </row>
    <row r="2356" spans="1:5" x14ac:dyDescent="0.3">
      <c r="A2356" s="21" t="s">
        <v>2128</v>
      </c>
      <c r="B2356" s="21">
        <v>2</v>
      </c>
      <c r="C2356" s="39" t="str">
        <f>VLOOKUP(A2356,'COMP-VS-BOM'!$A$2:$C$1625,3,0)</f>
        <v>RES SMD 0.0OHM JUMPER 1/16W 0402</v>
      </c>
      <c r="D2356" s="39" t="str">
        <f t="shared" si="36"/>
        <v>R2221-2</v>
      </c>
      <c r="E2356" s="21" t="s">
        <v>2129</v>
      </c>
    </row>
    <row r="2357" spans="1:5" x14ac:dyDescent="0.3">
      <c r="A2357" s="21" t="s">
        <v>2130</v>
      </c>
      <c r="B2357" s="21">
        <v>1</v>
      </c>
      <c r="C2357" s="39" t="str">
        <f>VLOOKUP(A2357,'COMP-VS-BOM'!$A$2:$C$1625,3,0)</f>
        <v>RES SMD 0.0OHM JUMPER 1/16W 0402</v>
      </c>
      <c r="D2357" s="39" t="str">
        <f t="shared" si="36"/>
        <v>R2223-1</v>
      </c>
      <c r="E2357" s="21" t="s">
        <v>1040</v>
      </c>
    </row>
    <row r="2358" spans="1:5" x14ac:dyDescent="0.3">
      <c r="A2358" s="21" t="s">
        <v>2130</v>
      </c>
      <c r="B2358" s="21">
        <v>2</v>
      </c>
      <c r="C2358" s="39" t="str">
        <f>VLOOKUP(A2358,'COMP-VS-BOM'!$A$2:$C$1625,3,0)</f>
        <v>RES SMD 0.0OHM JUMPER 1/16W 0402</v>
      </c>
      <c r="D2358" s="39" t="str">
        <f t="shared" si="36"/>
        <v>R2223-2</v>
      </c>
      <c r="E2358" s="21" t="s">
        <v>1007</v>
      </c>
    </row>
    <row r="2359" spans="1:5" x14ac:dyDescent="0.3">
      <c r="A2359" s="21" t="s">
        <v>2131</v>
      </c>
      <c r="B2359" s="21">
        <v>1</v>
      </c>
      <c r="C2359" s="39" t="str">
        <f>VLOOKUP(A2359,'COMP-VS-BOM'!$A$2:$C$1625,3,0)</f>
        <v>RES SMD 0.0OHM JUMPER 1/16W 0402</v>
      </c>
      <c r="D2359" s="39" t="str">
        <f t="shared" si="36"/>
        <v>R2224-1</v>
      </c>
      <c r="E2359" s="21" t="s">
        <v>575</v>
      </c>
    </row>
    <row r="2360" spans="1:5" x14ac:dyDescent="0.3">
      <c r="A2360" s="21" t="s">
        <v>2131</v>
      </c>
      <c r="B2360" s="21">
        <v>2</v>
      </c>
      <c r="C2360" s="39" t="str">
        <f>VLOOKUP(A2360,'COMP-VS-BOM'!$A$2:$C$1625,3,0)</f>
        <v>RES SMD 0.0OHM JUMPER 1/16W 0402</v>
      </c>
      <c r="D2360" s="39" t="str">
        <f t="shared" si="36"/>
        <v>R2224-2</v>
      </c>
      <c r="E2360" s="21" t="s">
        <v>1472</v>
      </c>
    </row>
    <row r="2361" spans="1:5" x14ac:dyDescent="0.3">
      <c r="A2361" s="21" t="s">
        <v>2132</v>
      </c>
      <c r="B2361" s="21">
        <v>1</v>
      </c>
      <c r="C2361" s="39" t="str">
        <f>VLOOKUP(A2361,'COMP-VS-BOM'!$A$2:$C$1625,3,0)</f>
        <v>RES SMD 887 OHM 1% 1/16W 0402</v>
      </c>
      <c r="D2361" s="39" t="str">
        <f t="shared" si="36"/>
        <v>R2225-1</v>
      </c>
      <c r="E2361" s="21" t="s">
        <v>1472</v>
      </c>
    </row>
    <row r="2362" spans="1:5" x14ac:dyDescent="0.3">
      <c r="A2362" s="21" t="s">
        <v>2132</v>
      </c>
      <c r="B2362" s="21">
        <v>2</v>
      </c>
      <c r="C2362" s="39" t="str">
        <f>VLOOKUP(A2362,'COMP-VS-BOM'!$A$2:$C$1625,3,0)</f>
        <v>RES SMD 887 OHM 1% 1/16W 0402</v>
      </c>
      <c r="D2362" s="39" t="str">
        <f t="shared" si="36"/>
        <v>R2225-2</v>
      </c>
      <c r="E2362" s="21" t="s">
        <v>320</v>
      </c>
    </row>
    <row r="2363" spans="1:5" x14ac:dyDescent="0.3">
      <c r="A2363" s="21" t="s">
        <v>2133</v>
      </c>
      <c r="B2363" s="21">
        <v>1</v>
      </c>
      <c r="C2363" s="39" t="str">
        <f>VLOOKUP(A2363,'COMP-VS-BOM'!$A$2:$C$1625,3,0)</f>
        <v>RES SMD 887 OHM 1% 1/16W 0402</v>
      </c>
      <c r="D2363" s="39" t="str">
        <f t="shared" si="36"/>
        <v>R2226-1</v>
      </c>
      <c r="E2363" s="21" t="s">
        <v>575</v>
      </c>
    </row>
    <row r="2364" spans="1:5" x14ac:dyDescent="0.3">
      <c r="A2364" s="21" t="s">
        <v>2133</v>
      </c>
      <c r="B2364" s="21">
        <v>2</v>
      </c>
      <c r="C2364" s="39" t="str">
        <f>VLOOKUP(A2364,'COMP-VS-BOM'!$A$2:$C$1625,3,0)</f>
        <v>RES SMD 887 OHM 1% 1/16W 0402</v>
      </c>
      <c r="D2364" s="39" t="str">
        <f t="shared" si="36"/>
        <v>R2226-2</v>
      </c>
      <c r="E2364" s="21" t="s">
        <v>320</v>
      </c>
    </row>
    <row r="2365" spans="1:5" x14ac:dyDescent="0.3">
      <c r="A2365" s="21" t="s">
        <v>2134</v>
      </c>
      <c r="B2365" s="21">
        <v>1</v>
      </c>
      <c r="C2365" s="39" t="str">
        <f>VLOOKUP(A2365,'COMP-VS-BOM'!$A$2:$C$1625,3,0)</f>
        <v>RES SMD 887 OHM 1% 1/16W 0402</v>
      </c>
      <c r="D2365" s="39" t="str">
        <f t="shared" si="36"/>
        <v>R2227-1</v>
      </c>
      <c r="E2365" s="21" t="s">
        <v>1007</v>
      </c>
    </row>
    <row r="2366" spans="1:5" x14ac:dyDescent="0.3">
      <c r="A2366" s="21" t="s">
        <v>2134</v>
      </c>
      <c r="B2366" s="21">
        <v>2</v>
      </c>
      <c r="C2366" s="39" t="str">
        <f>VLOOKUP(A2366,'COMP-VS-BOM'!$A$2:$C$1625,3,0)</f>
        <v>RES SMD 887 OHM 1% 1/16W 0402</v>
      </c>
      <c r="D2366" s="39" t="str">
        <f t="shared" si="36"/>
        <v>R2227-2</v>
      </c>
      <c r="E2366" s="21" t="s">
        <v>320</v>
      </c>
    </row>
    <row r="2367" spans="1:5" x14ac:dyDescent="0.3">
      <c r="A2367" s="21" t="s">
        <v>2135</v>
      </c>
      <c r="B2367" s="21">
        <v>1</v>
      </c>
      <c r="C2367" s="39" t="str">
        <f>VLOOKUP(A2367,'COMP-VS-BOM'!$A$2:$C$1625,3,0)</f>
        <v>RES SMD 887 OHM 1% 1/16W 0402</v>
      </c>
      <c r="D2367" s="39" t="str">
        <f t="shared" si="36"/>
        <v>R2228-1</v>
      </c>
      <c r="E2367" s="21" t="s">
        <v>1040</v>
      </c>
    </row>
    <row r="2368" spans="1:5" x14ac:dyDescent="0.3">
      <c r="A2368" s="21" t="s">
        <v>2135</v>
      </c>
      <c r="B2368" s="21">
        <v>2</v>
      </c>
      <c r="C2368" s="39" t="str">
        <f>VLOOKUP(A2368,'COMP-VS-BOM'!$A$2:$C$1625,3,0)</f>
        <v>RES SMD 887 OHM 1% 1/16W 0402</v>
      </c>
      <c r="D2368" s="39" t="str">
        <f t="shared" si="36"/>
        <v>R2228-2</v>
      </c>
      <c r="E2368" s="21" t="s">
        <v>320</v>
      </c>
    </row>
    <row r="2369" spans="1:5" x14ac:dyDescent="0.3">
      <c r="A2369" s="21" t="s">
        <v>2136</v>
      </c>
      <c r="B2369" s="21">
        <v>1</v>
      </c>
      <c r="C2369" s="39" t="str">
        <f>VLOOKUP(A2369,'COMP-VS-BOM'!$A$2:$C$1625,3,0)</f>
        <v>RES SMD 2.2K OHM 5% 1/16W 0402</v>
      </c>
      <c r="D2369" s="39" t="str">
        <f t="shared" si="36"/>
        <v>R2230-1</v>
      </c>
      <c r="E2369" s="21" t="s">
        <v>580</v>
      </c>
    </row>
    <row r="2370" spans="1:5" x14ac:dyDescent="0.3">
      <c r="A2370" s="21" t="s">
        <v>2136</v>
      </c>
      <c r="B2370" s="21">
        <v>2</v>
      </c>
      <c r="C2370" s="39" t="str">
        <f>VLOOKUP(A2370,'COMP-VS-BOM'!$A$2:$C$1625,3,0)</f>
        <v>RES SMD 2.2K OHM 5% 1/16W 0402</v>
      </c>
      <c r="D2370" s="39" t="str">
        <f t="shared" si="36"/>
        <v>R2230-2</v>
      </c>
      <c r="E2370" s="21" t="s">
        <v>2104</v>
      </c>
    </row>
    <row r="2371" spans="1:5" x14ac:dyDescent="0.3">
      <c r="A2371" s="21" t="s">
        <v>2137</v>
      </c>
      <c r="B2371" s="21">
        <v>1</v>
      </c>
      <c r="C2371" s="39" t="str">
        <f>VLOOKUP(A2371,'COMP-VS-BOM'!$A$2:$C$1625,3,0)</f>
        <v>RES SMD 2.2K OHM 5% 1/16W 0402</v>
      </c>
      <c r="D2371" s="39" t="str">
        <f t="shared" si="36"/>
        <v>R2231-1</v>
      </c>
      <c r="E2371" s="21" t="s">
        <v>580</v>
      </c>
    </row>
    <row r="2372" spans="1:5" x14ac:dyDescent="0.3">
      <c r="A2372" s="21" t="s">
        <v>2137</v>
      </c>
      <c r="B2372" s="21">
        <v>2</v>
      </c>
      <c r="C2372" s="39" t="str">
        <f>VLOOKUP(A2372,'COMP-VS-BOM'!$A$2:$C$1625,3,0)</f>
        <v>RES SMD 2.2K OHM 5% 1/16W 0402</v>
      </c>
      <c r="D2372" s="39" t="str">
        <f t="shared" ref="D2372:D2435" si="37">CONCATENATE(A2372,"-",B2372)</f>
        <v>R2231-2</v>
      </c>
      <c r="E2372" s="21" t="s">
        <v>2101</v>
      </c>
    </row>
    <row r="2373" spans="1:5" x14ac:dyDescent="0.3">
      <c r="A2373" s="21" t="s">
        <v>2138</v>
      </c>
      <c r="B2373" s="21">
        <v>1</v>
      </c>
      <c r="C2373" s="39" t="str">
        <f>VLOOKUP(A2373,'COMP-VS-BOM'!$A$2:$C$1625,3,0)</f>
        <v>RES SMD 10K OHM 5% 1/16W 0402</v>
      </c>
      <c r="D2373" s="39" t="str">
        <f t="shared" si="37"/>
        <v>R2232-1</v>
      </c>
      <c r="E2373" s="21" t="s">
        <v>1985</v>
      </c>
    </row>
    <row r="2374" spans="1:5" x14ac:dyDescent="0.3">
      <c r="A2374" s="21" t="s">
        <v>2138</v>
      </c>
      <c r="B2374" s="21">
        <v>2</v>
      </c>
      <c r="C2374" s="39" t="str">
        <f>VLOOKUP(A2374,'COMP-VS-BOM'!$A$2:$C$1625,3,0)</f>
        <v>RES SMD 10K OHM 5% 1/16W 0402</v>
      </c>
      <c r="D2374" s="39" t="str">
        <f t="shared" si="37"/>
        <v>R2232-2</v>
      </c>
      <c r="E2374" s="21" t="s">
        <v>1881</v>
      </c>
    </row>
    <row r="2375" spans="1:5" x14ac:dyDescent="0.3">
      <c r="A2375" s="21" t="s">
        <v>2139</v>
      </c>
      <c r="B2375" s="21">
        <v>1</v>
      </c>
      <c r="C2375" s="39" t="str">
        <f>VLOOKUP(A2375,'COMP-VS-BOM'!$A$2:$C$1625,3,0)</f>
        <v>RES SMD 0.0OHM JUMPER 1/16W 0402</v>
      </c>
      <c r="D2375" s="39" t="str">
        <f t="shared" si="37"/>
        <v>R2238-1</v>
      </c>
      <c r="E2375" s="21" t="s">
        <v>580</v>
      </c>
    </row>
    <row r="2376" spans="1:5" x14ac:dyDescent="0.3">
      <c r="A2376" s="21" t="s">
        <v>2139</v>
      </c>
      <c r="B2376" s="21">
        <v>2</v>
      </c>
      <c r="C2376" s="39" t="str">
        <f>VLOOKUP(A2376,'COMP-VS-BOM'!$A$2:$C$1625,3,0)</f>
        <v>RES SMD 0.0OHM JUMPER 1/16W 0402</v>
      </c>
      <c r="D2376" s="39" t="str">
        <f t="shared" si="37"/>
        <v>R2238-2</v>
      </c>
      <c r="E2376" s="21" t="s">
        <v>2140</v>
      </c>
    </row>
    <row r="2377" spans="1:5" x14ac:dyDescent="0.3">
      <c r="A2377" s="21" t="s">
        <v>2141</v>
      </c>
      <c r="B2377" s="21">
        <v>1</v>
      </c>
      <c r="C2377" s="39" t="str">
        <f>VLOOKUP(A2377,'COMP-VS-BOM'!$A$2:$C$1625,3,0)</f>
        <v>RES SMD 0.0OHM JUMPER 1/16W 0402</v>
      </c>
      <c r="D2377" s="39" t="str">
        <f t="shared" si="37"/>
        <v>R2239-1</v>
      </c>
      <c r="E2377" s="21" t="s">
        <v>580</v>
      </c>
    </row>
    <row r="2378" spans="1:5" x14ac:dyDescent="0.3">
      <c r="A2378" s="21" t="s">
        <v>2141</v>
      </c>
      <c r="B2378" s="21">
        <v>2</v>
      </c>
      <c r="C2378" s="39" t="str">
        <f>VLOOKUP(A2378,'COMP-VS-BOM'!$A$2:$C$1625,3,0)</f>
        <v>RES SMD 0.0OHM JUMPER 1/16W 0402</v>
      </c>
      <c r="D2378" s="39" t="str">
        <f t="shared" si="37"/>
        <v>R2239-2</v>
      </c>
      <c r="E2378" s="21" t="s">
        <v>2142</v>
      </c>
    </row>
    <row r="2379" spans="1:5" x14ac:dyDescent="0.3">
      <c r="A2379" s="21" t="s">
        <v>2143</v>
      </c>
      <c r="B2379" s="21">
        <v>1</v>
      </c>
      <c r="C2379" s="39" t="str">
        <f>VLOOKUP(A2379,'COMP-VS-BOM'!$A$2:$C$1625,3,0)</f>
        <v>RES SMD 0.0OHM JUMPER 1/16W 0402</v>
      </c>
      <c r="D2379" s="39" t="str">
        <f t="shared" si="37"/>
        <v>R2240-1</v>
      </c>
      <c r="E2379" s="21" t="s">
        <v>580</v>
      </c>
    </row>
    <row r="2380" spans="1:5" x14ac:dyDescent="0.3">
      <c r="A2380" s="21" t="s">
        <v>2143</v>
      </c>
      <c r="B2380" s="21">
        <v>2</v>
      </c>
      <c r="C2380" s="39" t="str">
        <f>VLOOKUP(A2380,'COMP-VS-BOM'!$A$2:$C$1625,3,0)</f>
        <v>RES SMD 0.0OHM JUMPER 1/16W 0402</v>
      </c>
      <c r="D2380" s="39" t="str">
        <f t="shared" si="37"/>
        <v>R2240-2</v>
      </c>
      <c r="E2380" s="21" t="s">
        <v>2144</v>
      </c>
    </row>
    <row r="2381" spans="1:5" x14ac:dyDescent="0.3">
      <c r="A2381" s="21" t="s">
        <v>2145</v>
      </c>
      <c r="B2381" s="21">
        <v>1</v>
      </c>
      <c r="C2381" s="39" t="str">
        <f>VLOOKUP(A2381,'COMP-VS-BOM'!$A$2:$C$1625,3,0)</f>
        <v>RES SMD 10K OHM 5% 1/16W 0402</v>
      </c>
      <c r="D2381" s="39" t="str">
        <f t="shared" si="37"/>
        <v>R2241-1</v>
      </c>
      <c r="E2381" s="21" t="s">
        <v>2140</v>
      </c>
    </row>
    <row r="2382" spans="1:5" x14ac:dyDescent="0.3">
      <c r="A2382" s="21" t="s">
        <v>2145</v>
      </c>
      <c r="B2382" s="21">
        <v>2</v>
      </c>
      <c r="C2382" s="39" t="str">
        <f>VLOOKUP(A2382,'COMP-VS-BOM'!$A$2:$C$1625,3,0)</f>
        <v>RES SMD 10K OHM 5% 1/16W 0402</v>
      </c>
      <c r="D2382" s="39" t="str">
        <f t="shared" si="37"/>
        <v>R2241-2</v>
      </c>
      <c r="E2382" s="21" t="s">
        <v>320</v>
      </c>
    </row>
    <row r="2383" spans="1:5" x14ac:dyDescent="0.3">
      <c r="A2383" s="21" t="s">
        <v>2146</v>
      </c>
      <c r="B2383" s="21">
        <v>1</v>
      </c>
      <c r="C2383" s="39" t="str">
        <f>VLOOKUP(A2383,'COMP-VS-BOM'!$A$2:$C$1625,3,0)</f>
        <v>RES SMD 10K OHM 5% 1/16W 0402</v>
      </c>
      <c r="D2383" s="39" t="str">
        <f t="shared" si="37"/>
        <v>R2242-1</v>
      </c>
      <c r="E2383" s="21" t="s">
        <v>2142</v>
      </c>
    </row>
    <row r="2384" spans="1:5" x14ac:dyDescent="0.3">
      <c r="A2384" s="21" t="s">
        <v>2146</v>
      </c>
      <c r="B2384" s="21">
        <v>2</v>
      </c>
      <c r="C2384" s="39" t="str">
        <f>VLOOKUP(A2384,'COMP-VS-BOM'!$A$2:$C$1625,3,0)</f>
        <v>RES SMD 10K OHM 5% 1/16W 0402</v>
      </c>
      <c r="D2384" s="39" t="str">
        <f t="shared" si="37"/>
        <v>R2242-2</v>
      </c>
      <c r="E2384" s="21" t="s">
        <v>320</v>
      </c>
    </row>
    <row r="2385" spans="1:5" x14ac:dyDescent="0.3">
      <c r="A2385" s="21" t="s">
        <v>2147</v>
      </c>
      <c r="B2385" s="21">
        <v>1</v>
      </c>
      <c r="C2385" s="39" t="str">
        <f>VLOOKUP(A2385,'COMP-VS-BOM'!$A$2:$C$1625,3,0)</f>
        <v>RES SMD 10K OHM 5% 1/16W 0402</v>
      </c>
      <c r="D2385" s="39" t="str">
        <f t="shared" si="37"/>
        <v>R2243-1</v>
      </c>
      <c r="E2385" s="21" t="s">
        <v>2144</v>
      </c>
    </row>
    <row r="2386" spans="1:5" x14ac:dyDescent="0.3">
      <c r="A2386" s="21" t="s">
        <v>2147</v>
      </c>
      <c r="B2386" s="21">
        <v>2</v>
      </c>
      <c r="C2386" s="39" t="str">
        <f>VLOOKUP(A2386,'COMP-VS-BOM'!$A$2:$C$1625,3,0)</f>
        <v>RES SMD 10K OHM 5% 1/16W 0402</v>
      </c>
      <c r="D2386" s="39" t="str">
        <f t="shared" si="37"/>
        <v>R2243-2</v>
      </c>
      <c r="E2386" s="21" t="s">
        <v>320</v>
      </c>
    </row>
    <row r="2387" spans="1:5" x14ac:dyDescent="0.3">
      <c r="A2387" s="21" t="s">
        <v>2148</v>
      </c>
      <c r="B2387" s="21">
        <v>1</v>
      </c>
      <c r="C2387" s="39" t="str">
        <f>VLOOKUP(A2387,'COMP-VS-BOM'!$A$2:$C$1625,3,0)</f>
        <v>RES SMD 0.0OHM JUMPER 1/16W 0402</v>
      </c>
      <c r="D2387" s="39" t="str">
        <f t="shared" si="37"/>
        <v>R2244-1</v>
      </c>
      <c r="E2387" s="21" t="s">
        <v>1404</v>
      </c>
    </row>
    <row r="2388" spans="1:5" x14ac:dyDescent="0.3">
      <c r="A2388" s="21" t="s">
        <v>2148</v>
      </c>
      <c r="B2388" s="21">
        <v>2</v>
      </c>
      <c r="C2388" s="39" t="str">
        <f>VLOOKUP(A2388,'COMP-VS-BOM'!$A$2:$C$1625,3,0)</f>
        <v>RES SMD 0.0OHM JUMPER 1/16W 0402</v>
      </c>
      <c r="D2388" s="39" t="str">
        <f t="shared" si="37"/>
        <v>R2244-2</v>
      </c>
      <c r="E2388" s="21" t="s">
        <v>940</v>
      </c>
    </row>
    <row r="2389" spans="1:5" x14ac:dyDescent="0.3">
      <c r="A2389" s="21" t="s">
        <v>2149</v>
      </c>
      <c r="B2389" s="21">
        <v>1</v>
      </c>
      <c r="C2389" s="39" t="str">
        <f>VLOOKUP(A2389,'COMP-VS-BOM'!$A$2:$C$1625,3,0)</f>
        <v>RES SMD 0.0OHM JUMPER 1/16W 0402</v>
      </c>
      <c r="D2389" s="39" t="str">
        <f t="shared" si="37"/>
        <v>R2247-1</v>
      </c>
      <c r="E2389" s="21" t="s">
        <v>580</v>
      </c>
    </row>
    <row r="2390" spans="1:5" x14ac:dyDescent="0.3">
      <c r="A2390" s="21" t="s">
        <v>2149</v>
      </c>
      <c r="B2390" s="21">
        <v>2</v>
      </c>
      <c r="C2390" s="39" t="str">
        <f>VLOOKUP(A2390,'COMP-VS-BOM'!$A$2:$C$1625,3,0)</f>
        <v>RES SMD 0.0OHM JUMPER 1/16W 0402</v>
      </c>
      <c r="D2390" s="39" t="str">
        <f t="shared" si="37"/>
        <v>R2247-2</v>
      </c>
      <c r="E2390" s="21" t="s">
        <v>946</v>
      </c>
    </row>
    <row r="2391" spans="1:5" x14ac:dyDescent="0.3">
      <c r="A2391" s="21" t="s">
        <v>2150</v>
      </c>
      <c r="B2391" s="21">
        <v>1</v>
      </c>
      <c r="C2391" s="39" t="str">
        <f>VLOOKUP(A2391,'COMP-VS-BOM'!$A$2:$C$1625,3,0)</f>
        <v>RES SMD 10K OHM 5% 1/16W 0402</v>
      </c>
      <c r="D2391" s="39" t="str">
        <f t="shared" si="37"/>
        <v>R2251-1</v>
      </c>
      <c r="E2391" s="21" t="s">
        <v>2151</v>
      </c>
    </row>
    <row r="2392" spans="1:5" x14ac:dyDescent="0.3">
      <c r="A2392" s="21" t="s">
        <v>2150</v>
      </c>
      <c r="B2392" s="21">
        <v>2</v>
      </c>
      <c r="C2392" s="39" t="str">
        <f>VLOOKUP(A2392,'COMP-VS-BOM'!$A$2:$C$1625,3,0)</f>
        <v>RES SMD 10K OHM 5% 1/16W 0402</v>
      </c>
      <c r="D2392" s="39" t="str">
        <f t="shared" si="37"/>
        <v>R2251-2</v>
      </c>
      <c r="E2392" s="21" t="s">
        <v>320</v>
      </c>
    </row>
    <row r="2393" spans="1:5" x14ac:dyDescent="0.3">
      <c r="A2393" s="21" t="s">
        <v>2152</v>
      </c>
      <c r="B2393" s="21">
        <v>1</v>
      </c>
      <c r="C2393" s="39" t="str">
        <f>VLOOKUP(A2393,'COMP-VS-BOM'!$A$2:$C$1625,3,0)</f>
        <v>RES SMD 10K OHM 5% 1/16W 0402</v>
      </c>
      <c r="D2393" s="39" t="str">
        <f t="shared" si="37"/>
        <v>R2254-1</v>
      </c>
      <c r="E2393" s="21" t="s">
        <v>1881</v>
      </c>
    </row>
    <row r="2394" spans="1:5" x14ac:dyDescent="0.3">
      <c r="A2394" s="21" t="s">
        <v>2152</v>
      </c>
      <c r="B2394" s="21">
        <v>2</v>
      </c>
      <c r="C2394" s="39" t="str">
        <f>VLOOKUP(A2394,'COMP-VS-BOM'!$A$2:$C$1625,3,0)</f>
        <v>RES SMD 10K OHM 5% 1/16W 0402</v>
      </c>
      <c r="D2394" s="39" t="str">
        <f t="shared" si="37"/>
        <v>R2254-2</v>
      </c>
      <c r="E2394" s="21" t="s">
        <v>320</v>
      </c>
    </row>
    <row r="2395" spans="1:5" x14ac:dyDescent="0.3">
      <c r="A2395" s="21" t="s">
        <v>2153</v>
      </c>
      <c r="B2395" s="21">
        <v>1</v>
      </c>
      <c r="C2395" s="39" t="str">
        <f>VLOOKUP(A2395,'COMP-VS-BOM'!$A$2:$C$1625,3,0)</f>
        <v>RES SMD 0.0OHM JUMPER 1/16W 0402</v>
      </c>
      <c r="D2395" s="39" t="str">
        <f t="shared" si="37"/>
        <v>R2504-1</v>
      </c>
      <c r="E2395" s="21" t="s">
        <v>2154</v>
      </c>
    </row>
    <row r="2396" spans="1:5" x14ac:dyDescent="0.3">
      <c r="A2396" s="21" t="s">
        <v>2153</v>
      </c>
      <c r="B2396" s="21">
        <v>2</v>
      </c>
      <c r="C2396" s="39" t="str">
        <f>VLOOKUP(A2396,'COMP-VS-BOM'!$A$2:$C$1625,3,0)</f>
        <v>RES SMD 0.0OHM JUMPER 1/16W 0402</v>
      </c>
      <c r="D2396" s="39" t="str">
        <f t="shared" si="37"/>
        <v>R2504-2</v>
      </c>
      <c r="E2396" s="21" t="s">
        <v>1632</v>
      </c>
    </row>
    <row r="2397" spans="1:5" x14ac:dyDescent="0.3">
      <c r="A2397" s="21" t="s">
        <v>2155</v>
      </c>
      <c r="B2397" s="21">
        <v>1</v>
      </c>
      <c r="C2397" s="39" t="str">
        <f>VLOOKUP(A2397,'COMP-VS-BOM'!$A$2:$C$1625,3,0)</f>
        <v>RES SMD 0.0OHM JUMPER 1/16W 0402</v>
      </c>
      <c r="D2397" s="39" t="str">
        <f t="shared" si="37"/>
        <v>R2505-1</v>
      </c>
      <c r="E2397" s="21" t="s">
        <v>2156</v>
      </c>
    </row>
    <row r="2398" spans="1:5" x14ac:dyDescent="0.3">
      <c r="A2398" s="21" t="s">
        <v>2155</v>
      </c>
      <c r="B2398" s="21">
        <v>2</v>
      </c>
      <c r="C2398" s="39" t="str">
        <f>VLOOKUP(A2398,'COMP-VS-BOM'!$A$2:$C$1625,3,0)</f>
        <v>RES SMD 0.0OHM JUMPER 1/16W 0402</v>
      </c>
      <c r="D2398" s="39" t="str">
        <f t="shared" si="37"/>
        <v>R2505-2</v>
      </c>
      <c r="E2398" s="21" t="s">
        <v>1630</v>
      </c>
    </row>
    <row r="2399" spans="1:5" x14ac:dyDescent="0.3">
      <c r="A2399" s="21" t="s">
        <v>2157</v>
      </c>
      <c r="B2399" s="21">
        <v>1</v>
      </c>
      <c r="C2399" s="39" t="str">
        <f>VLOOKUP(A2399,'COMP-VS-BOM'!$A$2:$C$1625,3,0)</f>
        <v>RES SMD 3K OHM 5% 1/16W 0402</v>
      </c>
      <c r="D2399" s="39" t="str">
        <f t="shared" si="37"/>
        <v>R2510-1</v>
      </c>
      <c r="E2399" s="21" t="s">
        <v>2158</v>
      </c>
    </row>
    <row r="2400" spans="1:5" x14ac:dyDescent="0.3">
      <c r="A2400" s="21" t="s">
        <v>2157</v>
      </c>
      <c r="B2400" s="21">
        <v>2</v>
      </c>
      <c r="C2400" s="39" t="str">
        <f>VLOOKUP(A2400,'COMP-VS-BOM'!$A$2:$C$1625,3,0)</f>
        <v>RES SMD 3K OHM 5% 1/16W 0402</v>
      </c>
      <c r="D2400" s="39" t="str">
        <f t="shared" si="37"/>
        <v>R2510-2</v>
      </c>
      <c r="E2400" s="21" t="s">
        <v>320</v>
      </c>
    </row>
    <row r="2401" spans="1:5" x14ac:dyDescent="0.3">
      <c r="A2401" s="21" t="s">
        <v>2159</v>
      </c>
      <c r="B2401" s="21">
        <v>1</v>
      </c>
      <c r="C2401" s="39" t="str">
        <f>VLOOKUP(A2401,'COMP-VS-BOM'!$A$2:$C$1625,3,0)</f>
        <v>RES SMD 1K OHM 1% 1/16W 0402</v>
      </c>
      <c r="D2401" s="39" t="str">
        <f t="shared" si="37"/>
        <v>R2511-1</v>
      </c>
      <c r="E2401" s="21" t="s">
        <v>681</v>
      </c>
    </row>
    <row r="2402" spans="1:5" x14ac:dyDescent="0.3">
      <c r="A2402" s="21" t="s">
        <v>2159</v>
      </c>
      <c r="B2402" s="21">
        <v>2</v>
      </c>
      <c r="C2402" s="39" t="str">
        <f>VLOOKUP(A2402,'COMP-VS-BOM'!$A$2:$C$1625,3,0)</f>
        <v>RES SMD 1K OHM 1% 1/16W 0402</v>
      </c>
      <c r="D2402" s="39" t="str">
        <f t="shared" si="37"/>
        <v>R2511-2</v>
      </c>
      <c r="E2402" s="21" t="s">
        <v>2160</v>
      </c>
    </row>
    <row r="2403" spans="1:5" x14ac:dyDescent="0.3">
      <c r="A2403" s="21" t="s">
        <v>2161</v>
      </c>
      <c r="B2403" s="21">
        <v>1</v>
      </c>
      <c r="C2403" s="39" t="str">
        <f>VLOOKUP(A2403,'COMP-VS-BOM'!$A$2:$C$1625,3,0)</f>
        <v>RES SMD 1K OHM 1% 1/16W 0402</v>
      </c>
      <c r="D2403" s="39" t="str">
        <f t="shared" si="37"/>
        <v>R2520-1</v>
      </c>
      <c r="E2403" s="21" t="s">
        <v>2162</v>
      </c>
    </row>
    <row r="2404" spans="1:5" x14ac:dyDescent="0.3">
      <c r="A2404" s="21" t="s">
        <v>2161</v>
      </c>
      <c r="B2404" s="21">
        <v>2</v>
      </c>
      <c r="C2404" s="39" t="str">
        <f>VLOOKUP(A2404,'COMP-VS-BOM'!$A$2:$C$1625,3,0)</f>
        <v>RES SMD 1K OHM 1% 1/16W 0402</v>
      </c>
      <c r="D2404" s="39" t="str">
        <f t="shared" si="37"/>
        <v>R2520-2</v>
      </c>
      <c r="E2404" s="21" t="s">
        <v>1769</v>
      </c>
    </row>
    <row r="2405" spans="1:5" x14ac:dyDescent="0.3">
      <c r="A2405" s="21" t="s">
        <v>2163</v>
      </c>
      <c r="B2405" s="21">
        <v>1</v>
      </c>
      <c r="C2405" s="39" t="str">
        <f>VLOOKUP(A2405,'COMP-VS-BOM'!$A$2:$C$1625,3,0)</f>
        <v>RES SMD 1K OHM 1% 1/16W 0402</v>
      </c>
      <c r="D2405" s="39" t="str">
        <f t="shared" si="37"/>
        <v>R2522-1</v>
      </c>
      <c r="E2405" s="21" t="s">
        <v>2164</v>
      </c>
    </row>
    <row r="2406" spans="1:5" x14ac:dyDescent="0.3">
      <c r="A2406" s="21" t="s">
        <v>2163</v>
      </c>
      <c r="B2406" s="21">
        <v>2</v>
      </c>
      <c r="C2406" s="39" t="str">
        <f>VLOOKUP(A2406,'COMP-VS-BOM'!$A$2:$C$1625,3,0)</f>
        <v>RES SMD 1K OHM 1% 1/16W 0402</v>
      </c>
      <c r="D2406" s="39" t="str">
        <f t="shared" si="37"/>
        <v>R2522-2</v>
      </c>
      <c r="E2406" s="21" t="s">
        <v>1771</v>
      </c>
    </row>
    <row r="2407" spans="1:5" x14ac:dyDescent="0.3">
      <c r="A2407" s="21" t="s">
        <v>2165</v>
      </c>
      <c r="B2407" s="21">
        <v>1</v>
      </c>
      <c r="C2407" s="39" t="str">
        <f>VLOOKUP(A2407,'COMP-VS-BOM'!$A$2:$C$1625,3,0)</f>
        <v>RES SMD 1K OHM 1% 1/16W 0402</v>
      </c>
      <c r="D2407" s="39" t="str">
        <f t="shared" si="37"/>
        <v>R2523-1</v>
      </c>
      <c r="E2407" s="21" t="s">
        <v>2166</v>
      </c>
    </row>
    <row r="2408" spans="1:5" x14ac:dyDescent="0.3">
      <c r="A2408" s="21" t="s">
        <v>2165</v>
      </c>
      <c r="B2408" s="21">
        <v>2</v>
      </c>
      <c r="C2408" s="39" t="str">
        <f>VLOOKUP(A2408,'COMP-VS-BOM'!$A$2:$C$1625,3,0)</f>
        <v>RES SMD 1K OHM 1% 1/16W 0402</v>
      </c>
      <c r="D2408" s="39" t="str">
        <f t="shared" si="37"/>
        <v>R2523-2</v>
      </c>
      <c r="E2408" s="21" t="s">
        <v>1773</v>
      </c>
    </row>
    <row r="2409" spans="1:5" x14ac:dyDescent="0.3">
      <c r="A2409" s="21" t="s">
        <v>2167</v>
      </c>
      <c r="B2409" s="21">
        <v>1</v>
      </c>
      <c r="C2409" s="39" t="str">
        <f>VLOOKUP(A2409,'COMP-VS-BOM'!$A$2:$C$1625,3,0)</f>
        <v>RES SMD 1K OHM 1% 1/16W 0402</v>
      </c>
      <c r="D2409" s="39" t="str">
        <f t="shared" si="37"/>
        <v>R2524-1</v>
      </c>
      <c r="E2409" s="21" t="s">
        <v>2168</v>
      </c>
    </row>
    <row r="2410" spans="1:5" x14ac:dyDescent="0.3">
      <c r="A2410" s="21" t="s">
        <v>2167</v>
      </c>
      <c r="B2410" s="21">
        <v>2</v>
      </c>
      <c r="C2410" s="39" t="str">
        <f>VLOOKUP(A2410,'COMP-VS-BOM'!$A$2:$C$1625,3,0)</f>
        <v>RES SMD 1K OHM 1% 1/16W 0402</v>
      </c>
      <c r="D2410" s="39" t="str">
        <f t="shared" si="37"/>
        <v>R2524-2</v>
      </c>
      <c r="E2410" s="21" t="s">
        <v>1776</v>
      </c>
    </row>
    <row r="2411" spans="1:5" x14ac:dyDescent="0.3">
      <c r="A2411" s="21" t="s">
        <v>2169</v>
      </c>
      <c r="B2411" s="21">
        <v>1</v>
      </c>
      <c r="C2411" s="39" t="str">
        <f>VLOOKUP(A2411,'COMP-VS-BOM'!$A$2:$C$1625,3,0)</f>
        <v>RES SMD 2.2K OHM 5% 1/16W 0402</v>
      </c>
      <c r="D2411" s="39" t="str">
        <f t="shared" si="37"/>
        <v>R2525-1</v>
      </c>
      <c r="E2411" s="21" t="s">
        <v>683</v>
      </c>
    </row>
    <row r="2412" spans="1:5" x14ac:dyDescent="0.3">
      <c r="A2412" s="21" t="s">
        <v>2169</v>
      </c>
      <c r="B2412" s="21">
        <v>2</v>
      </c>
      <c r="C2412" s="39" t="str">
        <f>VLOOKUP(A2412,'COMP-VS-BOM'!$A$2:$C$1625,3,0)</f>
        <v>RES SMD 2.2K OHM 5% 1/16W 0402</v>
      </c>
      <c r="D2412" s="39" t="str">
        <f t="shared" si="37"/>
        <v>R2525-2</v>
      </c>
      <c r="E2412" s="21" t="s">
        <v>2156</v>
      </c>
    </row>
    <row r="2413" spans="1:5" x14ac:dyDescent="0.3">
      <c r="A2413" s="21" t="s">
        <v>2170</v>
      </c>
      <c r="B2413" s="21">
        <v>1</v>
      </c>
      <c r="C2413" s="39" t="str">
        <f>VLOOKUP(A2413,'COMP-VS-BOM'!$A$2:$C$1625,3,0)</f>
        <v>RES SMD 2.2K OHM 5% 1/16W 0402</v>
      </c>
      <c r="D2413" s="39" t="str">
        <f t="shared" si="37"/>
        <v>R2526-1</v>
      </c>
      <c r="E2413" s="21" t="s">
        <v>683</v>
      </c>
    </row>
    <row r="2414" spans="1:5" x14ac:dyDescent="0.3">
      <c r="A2414" s="21" t="s">
        <v>2170</v>
      </c>
      <c r="B2414" s="21">
        <v>2</v>
      </c>
      <c r="C2414" s="39" t="str">
        <f>VLOOKUP(A2414,'COMP-VS-BOM'!$A$2:$C$1625,3,0)</f>
        <v>RES SMD 2.2K OHM 5% 1/16W 0402</v>
      </c>
      <c r="D2414" s="39" t="str">
        <f t="shared" si="37"/>
        <v>R2526-2</v>
      </c>
      <c r="E2414" s="21" t="s">
        <v>2154</v>
      </c>
    </row>
    <row r="2415" spans="1:5" x14ac:dyDescent="0.3">
      <c r="A2415" s="21" t="s">
        <v>2171</v>
      </c>
      <c r="B2415" s="21">
        <v>1</v>
      </c>
      <c r="C2415" s="39" t="str">
        <f>VLOOKUP(A2415,'COMP-VS-BOM'!$A$2:$C$1625,3,0)</f>
        <v>RES SMD 10K OHM 5% 1/16W 0402</v>
      </c>
      <c r="D2415" s="39" t="str">
        <f t="shared" si="37"/>
        <v>R2527-1</v>
      </c>
      <c r="E2415" s="21" t="s">
        <v>1985</v>
      </c>
    </row>
    <row r="2416" spans="1:5" x14ac:dyDescent="0.3">
      <c r="A2416" s="21" t="s">
        <v>2171</v>
      </c>
      <c r="B2416" s="21">
        <v>2</v>
      </c>
      <c r="C2416" s="39" t="str">
        <f>VLOOKUP(A2416,'COMP-VS-BOM'!$A$2:$C$1625,3,0)</f>
        <v>RES SMD 10K OHM 5% 1/16W 0402</v>
      </c>
      <c r="D2416" s="39" t="str">
        <f t="shared" si="37"/>
        <v>R2527-2</v>
      </c>
      <c r="E2416" s="21" t="s">
        <v>1881</v>
      </c>
    </row>
    <row r="2417" spans="1:5" x14ac:dyDescent="0.3">
      <c r="A2417" s="21" t="s">
        <v>2172</v>
      </c>
      <c r="B2417" s="21">
        <v>1</v>
      </c>
      <c r="C2417" s="39" t="str">
        <f>VLOOKUP(A2417,'COMP-VS-BOM'!$A$2:$C$1625,3,0)</f>
        <v>RES SMD 0.0OHM JUMPER 1/16W 0402</v>
      </c>
      <c r="D2417" s="39" t="str">
        <f t="shared" si="37"/>
        <v>R2531-1</v>
      </c>
      <c r="E2417" s="21" t="s">
        <v>683</v>
      </c>
    </row>
    <row r="2418" spans="1:5" x14ac:dyDescent="0.3">
      <c r="A2418" s="21" t="s">
        <v>2172</v>
      </c>
      <c r="B2418" s="21">
        <v>2</v>
      </c>
      <c r="C2418" s="39" t="str">
        <f>VLOOKUP(A2418,'COMP-VS-BOM'!$A$2:$C$1625,3,0)</f>
        <v>RES SMD 0.0OHM JUMPER 1/16W 0402</v>
      </c>
      <c r="D2418" s="39" t="str">
        <f t="shared" si="37"/>
        <v>R2531-2</v>
      </c>
      <c r="E2418" s="21" t="s">
        <v>2173</v>
      </c>
    </row>
    <row r="2419" spans="1:5" x14ac:dyDescent="0.3">
      <c r="A2419" s="21" t="s">
        <v>2174</v>
      </c>
      <c r="B2419" s="21">
        <v>1</v>
      </c>
      <c r="C2419" s="39" t="str">
        <f>VLOOKUP(A2419,'COMP-VS-BOM'!$A$2:$C$1625,3,0)</f>
        <v>RES SMD 0.0OHM JUMPER 1/16W 0402</v>
      </c>
      <c r="D2419" s="39" t="str">
        <f t="shared" si="37"/>
        <v>R2532-1</v>
      </c>
      <c r="E2419" s="21" t="s">
        <v>683</v>
      </c>
    </row>
    <row r="2420" spans="1:5" x14ac:dyDescent="0.3">
      <c r="A2420" s="21" t="s">
        <v>2174</v>
      </c>
      <c r="B2420" s="21">
        <v>2</v>
      </c>
      <c r="C2420" s="39" t="str">
        <f>VLOOKUP(A2420,'COMP-VS-BOM'!$A$2:$C$1625,3,0)</f>
        <v>RES SMD 0.0OHM JUMPER 1/16W 0402</v>
      </c>
      <c r="D2420" s="39" t="str">
        <f t="shared" si="37"/>
        <v>R2532-2</v>
      </c>
      <c r="E2420" s="21" t="s">
        <v>2175</v>
      </c>
    </row>
    <row r="2421" spans="1:5" x14ac:dyDescent="0.3">
      <c r="A2421" s="21" t="s">
        <v>2176</v>
      </c>
      <c r="B2421" s="21">
        <v>1</v>
      </c>
      <c r="C2421" s="39" t="str">
        <f>VLOOKUP(A2421,'COMP-VS-BOM'!$A$2:$C$1625,3,0)</f>
        <v>RES SMD 1K OHM 1% 1/16W 0402</v>
      </c>
      <c r="D2421" s="39" t="str">
        <f t="shared" si="37"/>
        <v>R2533-1</v>
      </c>
      <c r="E2421" s="21" t="s">
        <v>2177</v>
      </c>
    </row>
    <row r="2422" spans="1:5" x14ac:dyDescent="0.3">
      <c r="A2422" s="21" t="s">
        <v>2176</v>
      </c>
      <c r="B2422" s="21">
        <v>2</v>
      </c>
      <c r="C2422" s="39" t="str">
        <f>VLOOKUP(A2422,'COMP-VS-BOM'!$A$2:$C$1625,3,0)</f>
        <v>RES SMD 1K OHM 1% 1/16W 0402</v>
      </c>
      <c r="D2422" s="39" t="str">
        <f t="shared" si="37"/>
        <v>R2533-2</v>
      </c>
      <c r="E2422" s="21" t="s">
        <v>2178</v>
      </c>
    </row>
    <row r="2423" spans="1:5" x14ac:dyDescent="0.3">
      <c r="A2423" s="21" t="s">
        <v>2179</v>
      </c>
      <c r="B2423" s="21">
        <v>1</v>
      </c>
      <c r="C2423" s="39" t="str">
        <f>VLOOKUP(A2423,'COMP-VS-BOM'!$A$2:$C$1625,3,0)</f>
        <v>RES SMD 10K OHM 5% 1/16W 0402</v>
      </c>
      <c r="D2423" s="39" t="str">
        <f t="shared" si="37"/>
        <v>R2534-1</v>
      </c>
      <c r="E2423" s="21" t="s">
        <v>683</v>
      </c>
    </row>
    <row r="2424" spans="1:5" x14ac:dyDescent="0.3">
      <c r="A2424" s="21" t="s">
        <v>2179</v>
      </c>
      <c r="B2424" s="21">
        <v>2</v>
      </c>
      <c r="C2424" s="39" t="str">
        <f>VLOOKUP(A2424,'COMP-VS-BOM'!$A$2:$C$1625,3,0)</f>
        <v>RES SMD 10K OHM 5% 1/16W 0402</v>
      </c>
      <c r="D2424" s="39" t="str">
        <f t="shared" si="37"/>
        <v>R2534-2</v>
      </c>
      <c r="E2424" s="21" t="s">
        <v>2180</v>
      </c>
    </row>
    <row r="2425" spans="1:5" x14ac:dyDescent="0.3">
      <c r="A2425" s="21" t="s">
        <v>2181</v>
      </c>
      <c r="B2425" s="21">
        <v>1</v>
      </c>
      <c r="C2425" s="39" t="str">
        <f>VLOOKUP(A2425,'COMP-VS-BOM'!$A$2:$C$1625,3,0)</f>
        <v>RES SMD 10K OHM 5% 1/16W 0402</v>
      </c>
      <c r="D2425" s="39" t="str">
        <f t="shared" si="37"/>
        <v>R2537-1</v>
      </c>
      <c r="E2425" s="21" t="s">
        <v>2173</v>
      </c>
    </row>
    <row r="2426" spans="1:5" x14ac:dyDescent="0.3">
      <c r="A2426" s="21" t="s">
        <v>2181</v>
      </c>
      <c r="B2426" s="21">
        <v>2</v>
      </c>
      <c r="C2426" s="39" t="str">
        <f>VLOOKUP(A2426,'COMP-VS-BOM'!$A$2:$C$1625,3,0)</f>
        <v>RES SMD 10K OHM 5% 1/16W 0402</v>
      </c>
      <c r="D2426" s="39" t="str">
        <f t="shared" si="37"/>
        <v>R2537-2</v>
      </c>
      <c r="E2426" s="21" t="s">
        <v>320</v>
      </c>
    </row>
    <row r="2427" spans="1:5" x14ac:dyDescent="0.3">
      <c r="A2427" s="21" t="s">
        <v>2182</v>
      </c>
      <c r="B2427" s="21">
        <v>1</v>
      </c>
      <c r="C2427" s="39" t="str">
        <f>VLOOKUP(A2427,'COMP-VS-BOM'!$A$2:$C$1625,3,0)</f>
        <v>RES SMD 0.0OHM JUMPER 1/16W 0402</v>
      </c>
      <c r="D2427" s="39" t="str">
        <f t="shared" si="37"/>
        <v>R2538-1</v>
      </c>
      <c r="E2427" s="21" t="s">
        <v>2180</v>
      </c>
    </row>
    <row r="2428" spans="1:5" x14ac:dyDescent="0.3">
      <c r="A2428" s="21" t="s">
        <v>2182</v>
      </c>
      <c r="B2428" s="21">
        <v>2</v>
      </c>
      <c r="C2428" s="39" t="str">
        <f>VLOOKUP(A2428,'COMP-VS-BOM'!$A$2:$C$1625,3,0)</f>
        <v>RES SMD 0.0OHM JUMPER 1/16W 0402</v>
      </c>
      <c r="D2428" s="39" t="str">
        <f t="shared" si="37"/>
        <v>R2538-2</v>
      </c>
      <c r="E2428" s="21" t="s">
        <v>320</v>
      </c>
    </row>
    <row r="2429" spans="1:5" x14ac:dyDescent="0.3">
      <c r="A2429" s="21" t="s">
        <v>2183</v>
      </c>
      <c r="B2429" s="21">
        <v>1</v>
      </c>
      <c r="C2429" s="39" t="str">
        <f>VLOOKUP(A2429,'COMP-VS-BOM'!$A$2:$C$1625,3,0)</f>
        <v>RES SMD 10K OHM 5% 1/16W 0402</v>
      </c>
      <c r="D2429" s="39" t="str">
        <f t="shared" si="37"/>
        <v>R2539-1</v>
      </c>
      <c r="E2429" s="21" t="s">
        <v>2175</v>
      </c>
    </row>
    <row r="2430" spans="1:5" x14ac:dyDescent="0.3">
      <c r="A2430" s="21" t="s">
        <v>2183</v>
      </c>
      <c r="B2430" s="21">
        <v>2</v>
      </c>
      <c r="C2430" s="39" t="str">
        <f>VLOOKUP(A2430,'COMP-VS-BOM'!$A$2:$C$1625,3,0)</f>
        <v>RES SMD 10K OHM 5% 1/16W 0402</v>
      </c>
      <c r="D2430" s="39" t="str">
        <f t="shared" si="37"/>
        <v>R2539-2</v>
      </c>
      <c r="E2430" s="21" t="s">
        <v>320</v>
      </c>
    </row>
    <row r="2431" spans="1:5" x14ac:dyDescent="0.3">
      <c r="A2431" s="21" t="s">
        <v>2184</v>
      </c>
      <c r="B2431" s="21">
        <v>1</v>
      </c>
      <c r="C2431" s="39" t="str">
        <f>VLOOKUP(A2431,'COMP-VS-BOM'!$A$2:$C$1625,3,0)</f>
        <v>RES SMD 0.0OHM JUMPER 1/16W 0402</v>
      </c>
      <c r="D2431" s="39" t="str">
        <f t="shared" si="37"/>
        <v>R2541-1</v>
      </c>
      <c r="E2431" s="21" t="s">
        <v>681</v>
      </c>
    </row>
    <row r="2432" spans="1:5" x14ac:dyDescent="0.3">
      <c r="A2432" s="21" t="s">
        <v>2184</v>
      </c>
      <c r="B2432" s="21">
        <v>2</v>
      </c>
      <c r="C2432" s="39" t="str">
        <f>VLOOKUP(A2432,'COMP-VS-BOM'!$A$2:$C$1625,3,0)</f>
        <v>RES SMD 0.0OHM JUMPER 1/16W 0402</v>
      </c>
      <c r="D2432" s="39" t="str">
        <f t="shared" si="37"/>
        <v>R2541-2</v>
      </c>
      <c r="E2432" s="21" t="s">
        <v>946</v>
      </c>
    </row>
    <row r="2433" spans="1:5" x14ac:dyDescent="0.3">
      <c r="A2433" s="21" t="s">
        <v>2185</v>
      </c>
      <c r="B2433" s="21">
        <v>1</v>
      </c>
      <c r="C2433" s="39" t="str">
        <f>VLOOKUP(A2433,'COMP-VS-BOM'!$A$2:$C$1625,3,0)</f>
        <v>RES SMD 0.0OHM JUMPER 1/16W 0402</v>
      </c>
      <c r="D2433" s="39" t="str">
        <f t="shared" si="37"/>
        <v>R2542-1</v>
      </c>
      <c r="E2433" s="21" t="s">
        <v>683</v>
      </c>
    </row>
    <row r="2434" spans="1:5" x14ac:dyDescent="0.3">
      <c r="A2434" s="21" t="s">
        <v>2185</v>
      </c>
      <c r="B2434" s="21">
        <v>2</v>
      </c>
      <c r="C2434" s="39" t="str">
        <f>VLOOKUP(A2434,'COMP-VS-BOM'!$A$2:$C$1625,3,0)</f>
        <v>RES SMD 0.0OHM JUMPER 1/16W 0402</v>
      </c>
      <c r="D2434" s="39" t="str">
        <f t="shared" si="37"/>
        <v>R2542-2</v>
      </c>
      <c r="E2434" s="21" t="s">
        <v>946</v>
      </c>
    </row>
    <row r="2435" spans="1:5" x14ac:dyDescent="0.3">
      <c r="A2435" s="21" t="s">
        <v>2186</v>
      </c>
      <c r="B2435" s="21">
        <v>1</v>
      </c>
      <c r="C2435" s="39" t="str">
        <f>VLOOKUP(A2435,'COMP-VS-BOM'!$A$2:$C$1625,3,0)</f>
        <v>RES SMD 10K OHM 5% 1/16W 0402</v>
      </c>
      <c r="D2435" s="39" t="str">
        <f t="shared" si="37"/>
        <v>R2546-1</v>
      </c>
      <c r="E2435" s="21" t="s">
        <v>2187</v>
      </c>
    </row>
    <row r="2436" spans="1:5" x14ac:dyDescent="0.3">
      <c r="A2436" s="21" t="s">
        <v>2186</v>
      </c>
      <c r="B2436" s="21">
        <v>2</v>
      </c>
      <c r="C2436" s="39" t="str">
        <f>VLOOKUP(A2436,'COMP-VS-BOM'!$A$2:$C$1625,3,0)</f>
        <v>RES SMD 10K OHM 5% 1/16W 0402</v>
      </c>
      <c r="D2436" s="39" t="str">
        <f t="shared" ref="D2436:D2499" si="38">CONCATENATE(A2436,"-",B2436)</f>
        <v>R2546-2</v>
      </c>
      <c r="E2436" s="21" t="s">
        <v>320</v>
      </c>
    </row>
    <row r="2437" spans="1:5" x14ac:dyDescent="0.3">
      <c r="A2437" s="21" t="s">
        <v>2188</v>
      </c>
      <c r="B2437" s="21">
        <v>1</v>
      </c>
      <c r="C2437" s="39" t="str">
        <f>VLOOKUP(A2437,'COMP-VS-BOM'!$A$2:$C$1625,3,0)</f>
        <v>RES SMD 10K OHM 5% 1/16W 0402</v>
      </c>
      <c r="D2437" s="39" t="str">
        <f t="shared" si="38"/>
        <v>R2547-1</v>
      </c>
      <c r="E2437" s="21" t="s">
        <v>2189</v>
      </c>
    </row>
    <row r="2438" spans="1:5" x14ac:dyDescent="0.3">
      <c r="A2438" s="21" t="s">
        <v>2188</v>
      </c>
      <c r="B2438" s="21">
        <v>2</v>
      </c>
      <c r="C2438" s="39" t="str">
        <f>VLOOKUP(A2438,'COMP-VS-BOM'!$A$2:$C$1625,3,0)</f>
        <v>RES SMD 10K OHM 5% 1/16W 0402</v>
      </c>
      <c r="D2438" s="39" t="str">
        <f t="shared" si="38"/>
        <v>R2547-2</v>
      </c>
      <c r="E2438" s="21" t="s">
        <v>320</v>
      </c>
    </row>
    <row r="2439" spans="1:5" x14ac:dyDescent="0.3">
      <c r="A2439" s="21" t="s">
        <v>2190</v>
      </c>
      <c r="B2439" s="21">
        <v>1</v>
      </c>
      <c r="C2439" s="39" t="str">
        <f>VLOOKUP(A2439,'COMP-VS-BOM'!$A$2:$C$1625,3,0)</f>
        <v>RES SMD 10K OHM 5% 1/16W 0402</v>
      </c>
      <c r="D2439" s="39" t="str">
        <f t="shared" si="38"/>
        <v>R2548-1</v>
      </c>
      <c r="E2439" s="21" t="s">
        <v>2191</v>
      </c>
    </row>
    <row r="2440" spans="1:5" x14ac:dyDescent="0.3">
      <c r="A2440" s="21" t="s">
        <v>2190</v>
      </c>
      <c r="B2440" s="21">
        <v>2</v>
      </c>
      <c r="C2440" s="39" t="str">
        <f>VLOOKUP(A2440,'COMP-VS-BOM'!$A$2:$C$1625,3,0)</f>
        <v>RES SMD 10K OHM 5% 1/16W 0402</v>
      </c>
      <c r="D2440" s="39" t="str">
        <f t="shared" si="38"/>
        <v>R2548-2</v>
      </c>
      <c r="E2440" s="21" t="s">
        <v>320</v>
      </c>
    </row>
    <row r="2441" spans="1:5" x14ac:dyDescent="0.3">
      <c r="A2441" s="21" t="s">
        <v>2192</v>
      </c>
      <c r="B2441" s="21">
        <v>1</v>
      </c>
      <c r="C2441" s="39" t="str">
        <f>VLOOKUP(A2441,'COMP-VS-BOM'!$A$2:$C$1625,3,0)</f>
        <v>RES SMD 10K OHM 5% 1/16W 0402</v>
      </c>
      <c r="D2441" s="39" t="str">
        <f t="shared" si="38"/>
        <v>R2549-1</v>
      </c>
      <c r="E2441" s="21" t="s">
        <v>1881</v>
      </c>
    </row>
    <row r="2442" spans="1:5" x14ac:dyDescent="0.3">
      <c r="A2442" s="21" t="s">
        <v>2192</v>
      </c>
      <c r="B2442" s="21">
        <v>2</v>
      </c>
      <c r="C2442" s="39" t="str">
        <f>VLOOKUP(A2442,'COMP-VS-BOM'!$A$2:$C$1625,3,0)</f>
        <v>RES SMD 10K OHM 5% 1/16W 0402</v>
      </c>
      <c r="D2442" s="39" t="str">
        <f t="shared" si="38"/>
        <v>R2549-2</v>
      </c>
      <c r="E2442" s="21" t="s">
        <v>320</v>
      </c>
    </row>
    <row r="2443" spans="1:5" x14ac:dyDescent="0.3">
      <c r="A2443" s="21" t="s">
        <v>2193</v>
      </c>
      <c r="B2443" s="21">
        <v>1</v>
      </c>
      <c r="C2443" s="39" t="str">
        <f>VLOOKUP(A2443,'COMP-VS-BOM'!$A$2:$C$1625,3,0)</f>
        <v>RES SMD 10K OHM 5% 1/16W 0402</v>
      </c>
      <c r="D2443" s="39" t="str">
        <f t="shared" si="38"/>
        <v>R2603-1</v>
      </c>
      <c r="E2443" s="21" t="s">
        <v>685</v>
      </c>
    </row>
    <row r="2444" spans="1:5" x14ac:dyDescent="0.3">
      <c r="A2444" s="21" t="s">
        <v>2193</v>
      </c>
      <c r="B2444" s="21">
        <v>2</v>
      </c>
      <c r="C2444" s="39" t="str">
        <f>VLOOKUP(A2444,'COMP-VS-BOM'!$A$2:$C$1625,3,0)</f>
        <v>RES SMD 10K OHM 5% 1/16W 0402</v>
      </c>
      <c r="D2444" s="39" t="str">
        <f t="shared" si="38"/>
        <v>R2603-2</v>
      </c>
      <c r="E2444" s="21" t="s">
        <v>1158</v>
      </c>
    </row>
    <row r="2445" spans="1:5" x14ac:dyDescent="0.3">
      <c r="A2445" s="21" t="s">
        <v>2194</v>
      </c>
      <c r="B2445" s="21">
        <v>1</v>
      </c>
      <c r="C2445" s="39" t="str">
        <f>VLOOKUP(A2445,'COMP-VS-BOM'!$A$2:$C$1625,3,0)</f>
        <v>RES SMD 100 OHM 1% 1/16W 0402</v>
      </c>
      <c r="D2445" s="39" t="str">
        <f t="shared" si="38"/>
        <v>R2604-1</v>
      </c>
      <c r="E2445" s="21" t="s">
        <v>2195</v>
      </c>
    </row>
    <row r="2446" spans="1:5" x14ac:dyDescent="0.3">
      <c r="A2446" s="21" t="s">
        <v>2194</v>
      </c>
      <c r="B2446" s="21">
        <v>2</v>
      </c>
      <c r="C2446" s="39" t="str">
        <f>VLOOKUP(A2446,'COMP-VS-BOM'!$A$2:$C$1625,3,0)</f>
        <v>RES SMD 100 OHM 1% 1/16W 0402</v>
      </c>
      <c r="D2446" s="39" t="str">
        <f t="shared" si="38"/>
        <v>R2604-2</v>
      </c>
      <c r="E2446" s="21" t="s">
        <v>687</v>
      </c>
    </row>
    <row r="2447" spans="1:5" x14ac:dyDescent="0.3">
      <c r="A2447" s="21" t="s">
        <v>2196</v>
      </c>
      <c r="B2447" s="21">
        <v>1</v>
      </c>
      <c r="C2447" s="39" t="str">
        <f>VLOOKUP(A2447,'COMP-VS-BOM'!$A$2:$C$1625,3,0)</f>
        <v>RES SMD 10K OHM 5% 1/16W 0402</v>
      </c>
      <c r="D2447" s="39" t="str">
        <f t="shared" si="38"/>
        <v>R2606-1</v>
      </c>
      <c r="E2447" s="21" t="s">
        <v>689</v>
      </c>
    </row>
    <row r="2448" spans="1:5" x14ac:dyDescent="0.3">
      <c r="A2448" s="21" t="s">
        <v>2196</v>
      </c>
      <c r="B2448" s="21">
        <v>2</v>
      </c>
      <c r="C2448" s="39" t="str">
        <f>VLOOKUP(A2448,'COMP-VS-BOM'!$A$2:$C$1625,3,0)</f>
        <v>RES SMD 10K OHM 5% 1/16W 0402</v>
      </c>
      <c r="D2448" s="39" t="str">
        <f t="shared" si="38"/>
        <v>R2606-2</v>
      </c>
      <c r="E2448" s="21" t="s">
        <v>1161</v>
      </c>
    </row>
    <row r="2449" spans="1:5" x14ac:dyDescent="0.3">
      <c r="A2449" s="21" t="s">
        <v>2197</v>
      </c>
      <c r="B2449" s="21">
        <v>1</v>
      </c>
      <c r="C2449" s="39" t="str">
        <f>VLOOKUP(A2449,'COMP-VS-BOM'!$A$2:$C$1625,3,0)</f>
        <v>RES SMD 100 OHM 1% 1/16W 0402</v>
      </c>
      <c r="D2449" s="39" t="str">
        <f t="shared" si="38"/>
        <v>R2608-1</v>
      </c>
      <c r="E2449" s="21" t="s">
        <v>2198</v>
      </c>
    </row>
    <row r="2450" spans="1:5" x14ac:dyDescent="0.3">
      <c r="A2450" s="21" t="s">
        <v>2197</v>
      </c>
      <c r="B2450" s="21">
        <v>2</v>
      </c>
      <c r="C2450" s="39" t="str">
        <f>VLOOKUP(A2450,'COMP-VS-BOM'!$A$2:$C$1625,3,0)</f>
        <v>RES SMD 100 OHM 1% 1/16W 0402</v>
      </c>
      <c r="D2450" s="39" t="str">
        <f t="shared" si="38"/>
        <v>R2608-2</v>
      </c>
      <c r="E2450" s="21" t="s">
        <v>691</v>
      </c>
    </row>
    <row r="2451" spans="1:5" x14ac:dyDescent="0.3">
      <c r="A2451" s="21" t="s">
        <v>2199</v>
      </c>
      <c r="B2451" s="21">
        <v>1</v>
      </c>
      <c r="C2451" s="39" t="str">
        <f>VLOOKUP(A2451,'COMP-VS-BOM'!$A$2:$C$1625,3,0)</f>
        <v>RES SMD 10K OHM 5% 1/16W 0402</v>
      </c>
      <c r="D2451" s="39" t="str">
        <f t="shared" si="38"/>
        <v>R2613-1</v>
      </c>
      <c r="E2451" s="21" t="s">
        <v>693</v>
      </c>
    </row>
    <row r="2452" spans="1:5" x14ac:dyDescent="0.3">
      <c r="A2452" s="21" t="s">
        <v>2199</v>
      </c>
      <c r="B2452" s="21">
        <v>2</v>
      </c>
      <c r="C2452" s="39" t="str">
        <f>VLOOKUP(A2452,'COMP-VS-BOM'!$A$2:$C$1625,3,0)</f>
        <v>RES SMD 10K OHM 5% 1/16W 0402</v>
      </c>
      <c r="D2452" s="39" t="str">
        <f t="shared" si="38"/>
        <v>R2613-2</v>
      </c>
      <c r="E2452" s="21" t="s">
        <v>1152</v>
      </c>
    </row>
    <row r="2453" spans="1:5" x14ac:dyDescent="0.3">
      <c r="A2453" s="21" t="s">
        <v>2200</v>
      </c>
      <c r="B2453" s="21">
        <v>1</v>
      </c>
      <c r="C2453" s="39" t="str">
        <f>VLOOKUP(A2453,'COMP-VS-BOM'!$A$2:$C$1625,3,0)</f>
        <v>RES SMD 100 OHM 1% 1/16W 0402</v>
      </c>
      <c r="D2453" s="39" t="str">
        <f t="shared" si="38"/>
        <v>R2614-1</v>
      </c>
      <c r="E2453" s="21" t="s">
        <v>2201</v>
      </c>
    </row>
    <row r="2454" spans="1:5" x14ac:dyDescent="0.3">
      <c r="A2454" s="21" t="s">
        <v>2200</v>
      </c>
      <c r="B2454" s="21">
        <v>2</v>
      </c>
      <c r="C2454" s="39" t="str">
        <f>VLOOKUP(A2454,'COMP-VS-BOM'!$A$2:$C$1625,3,0)</f>
        <v>RES SMD 100 OHM 1% 1/16W 0402</v>
      </c>
      <c r="D2454" s="39" t="str">
        <f t="shared" si="38"/>
        <v>R2614-2</v>
      </c>
      <c r="E2454" s="21" t="s">
        <v>695</v>
      </c>
    </row>
    <row r="2455" spans="1:5" x14ac:dyDescent="0.3">
      <c r="A2455" s="21" t="s">
        <v>2202</v>
      </c>
      <c r="B2455" s="21">
        <v>1</v>
      </c>
      <c r="C2455" s="39" t="str">
        <f>VLOOKUP(A2455,'COMP-VS-BOM'!$A$2:$C$1625,3,0)</f>
        <v>RES SMD 10K OHM 5% 1/16W 0402</v>
      </c>
      <c r="D2455" s="39" t="str">
        <f t="shared" si="38"/>
        <v>R2615-1</v>
      </c>
      <c r="E2455" s="21" t="s">
        <v>697</v>
      </c>
    </row>
    <row r="2456" spans="1:5" x14ac:dyDescent="0.3">
      <c r="A2456" s="21" t="s">
        <v>2202</v>
      </c>
      <c r="B2456" s="21">
        <v>2</v>
      </c>
      <c r="C2456" s="39" t="str">
        <f>VLOOKUP(A2456,'COMP-VS-BOM'!$A$2:$C$1625,3,0)</f>
        <v>RES SMD 10K OHM 5% 1/16W 0402</v>
      </c>
      <c r="D2456" s="39" t="str">
        <f t="shared" si="38"/>
        <v>R2615-2</v>
      </c>
      <c r="E2456" s="21" t="s">
        <v>1155</v>
      </c>
    </row>
    <row r="2457" spans="1:5" x14ac:dyDescent="0.3">
      <c r="A2457" s="21" t="s">
        <v>2203</v>
      </c>
      <c r="B2457" s="21">
        <v>1</v>
      </c>
      <c r="C2457" s="39" t="str">
        <f>VLOOKUP(A2457,'COMP-VS-BOM'!$A$2:$C$1625,3,0)</f>
        <v>RES SMD 100 OHM 1% 1/16W 0402</v>
      </c>
      <c r="D2457" s="39" t="str">
        <f t="shared" si="38"/>
        <v>R2616-1</v>
      </c>
      <c r="E2457" s="21" t="s">
        <v>2204</v>
      </c>
    </row>
    <row r="2458" spans="1:5" x14ac:dyDescent="0.3">
      <c r="A2458" s="21" t="s">
        <v>2203</v>
      </c>
      <c r="B2458" s="21">
        <v>2</v>
      </c>
      <c r="C2458" s="39" t="str">
        <f>VLOOKUP(A2458,'COMP-VS-BOM'!$A$2:$C$1625,3,0)</f>
        <v>RES SMD 100 OHM 1% 1/16W 0402</v>
      </c>
      <c r="D2458" s="39" t="str">
        <f t="shared" si="38"/>
        <v>R2616-2</v>
      </c>
      <c r="E2458" s="21" t="s">
        <v>699</v>
      </c>
    </row>
    <row r="2459" spans="1:5" x14ac:dyDescent="0.3">
      <c r="A2459" s="21" t="s">
        <v>2205</v>
      </c>
      <c r="B2459" s="21">
        <v>1</v>
      </c>
      <c r="C2459" s="39" t="str">
        <f>VLOOKUP(A2459,'COMP-VS-BOM'!$A$2:$C$1625,3,0)</f>
        <v>RES SMD 0.0OHM JUMPER 1/16W 0402</v>
      </c>
      <c r="D2459" s="39" t="str">
        <f t="shared" si="38"/>
        <v>R2619-1</v>
      </c>
      <c r="E2459" s="21" t="s">
        <v>693</v>
      </c>
    </row>
    <row r="2460" spans="1:5" x14ac:dyDescent="0.3">
      <c r="A2460" s="21" t="s">
        <v>2205</v>
      </c>
      <c r="B2460" s="21">
        <v>2</v>
      </c>
      <c r="C2460" s="39" t="str">
        <f>VLOOKUP(A2460,'COMP-VS-BOM'!$A$2:$C$1625,3,0)</f>
        <v>RES SMD 0.0OHM JUMPER 1/16W 0402</v>
      </c>
      <c r="D2460" s="39" t="str">
        <f t="shared" si="38"/>
        <v>R2619-2</v>
      </c>
      <c r="E2460" s="21" t="s">
        <v>946</v>
      </c>
    </row>
    <row r="2461" spans="1:5" x14ac:dyDescent="0.3">
      <c r="A2461" s="21" t="s">
        <v>2206</v>
      </c>
      <c r="B2461" s="21">
        <v>1</v>
      </c>
      <c r="C2461" s="39" t="str">
        <f>VLOOKUP(A2461,'COMP-VS-BOM'!$A$2:$C$1625,3,0)</f>
        <v>RES SMD 0.0OHM JUMPER 1/16W 0402</v>
      </c>
      <c r="D2461" s="39" t="str">
        <f t="shared" si="38"/>
        <v>R2620-1</v>
      </c>
      <c r="E2461" s="21" t="s">
        <v>697</v>
      </c>
    </row>
    <row r="2462" spans="1:5" x14ac:dyDescent="0.3">
      <c r="A2462" s="21" t="s">
        <v>2206</v>
      </c>
      <c r="B2462" s="21">
        <v>2</v>
      </c>
      <c r="C2462" s="39" t="str">
        <f>VLOOKUP(A2462,'COMP-VS-BOM'!$A$2:$C$1625,3,0)</f>
        <v>RES SMD 0.0OHM JUMPER 1/16W 0402</v>
      </c>
      <c r="D2462" s="39" t="str">
        <f t="shared" si="38"/>
        <v>R2620-2</v>
      </c>
      <c r="E2462" s="21" t="s">
        <v>946</v>
      </c>
    </row>
    <row r="2463" spans="1:5" x14ac:dyDescent="0.3">
      <c r="A2463" s="21" t="s">
        <v>2207</v>
      </c>
      <c r="B2463" s="21">
        <v>1</v>
      </c>
      <c r="C2463" s="39" t="str">
        <f>VLOOKUP(A2463,'COMP-VS-BOM'!$A$2:$C$1625,3,0)</f>
        <v>RES SMD 0.0OHM JUMPER 1/16W 0402</v>
      </c>
      <c r="D2463" s="39" t="str">
        <f t="shared" si="38"/>
        <v>R2621-1</v>
      </c>
      <c r="E2463" s="21" t="s">
        <v>685</v>
      </c>
    </row>
    <row r="2464" spans="1:5" x14ac:dyDescent="0.3">
      <c r="A2464" s="21" t="s">
        <v>2207</v>
      </c>
      <c r="B2464" s="21">
        <v>2</v>
      </c>
      <c r="C2464" s="39" t="str">
        <f>VLOOKUP(A2464,'COMP-VS-BOM'!$A$2:$C$1625,3,0)</f>
        <v>RES SMD 0.0OHM JUMPER 1/16W 0402</v>
      </c>
      <c r="D2464" s="39" t="str">
        <f t="shared" si="38"/>
        <v>R2621-2</v>
      </c>
      <c r="E2464" s="21" t="s">
        <v>946</v>
      </c>
    </row>
    <row r="2465" spans="1:5" x14ac:dyDescent="0.3">
      <c r="A2465" s="21" t="s">
        <v>2208</v>
      </c>
      <c r="B2465" s="21">
        <v>1</v>
      </c>
      <c r="C2465" s="39" t="str">
        <f>VLOOKUP(A2465,'COMP-VS-BOM'!$A$2:$C$1625,3,0)</f>
        <v>RES SMD 0.0OHM JUMPER 1/16W 0402</v>
      </c>
      <c r="D2465" s="39" t="str">
        <f t="shared" si="38"/>
        <v>R2622-1</v>
      </c>
      <c r="E2465" s="21" t="s">
        <v>689</v>
      </c>
    </row>
    <row r="2466" spans="1:5" x14ac:dyDescent="0.3">
      <c r="A2466" s="21" t="s">
        <v>2208</v>
      </c>
      <c r="B2466" s="21">
        <v>2</v>
      </c>
      <c r="C2466" s="39" t="str">
        <f>VLOOKUP(A2466,'COMP-VS-BOM'!$A$2:$C$1625,3,0)</f>
        <v>RES SMD 0.0OHM JUMPER 1/16W 0402</v>
      </c>
      <c r="D2466" s="39" t="str">
        <f t="shared" si="38"/>
        <v>R2622-2</v>
      </c>
      <c r="E2466" s="21" t="s">
        <v>946</v>
      </c>
    </row>
    <row r="2467" spans="1:5" x14ac:dyDescent="0.3">
      <c r="A2467" s="21" t="s">
        <v>2209</v>
      </c>
      <c r="B2467" s="21">
        <v>1</v>
      </c>
      <c r="C2467" s="39" t="str">
        <f>VLOOKUP(A2467,'COMP-VS-BOM'!$A$2:$C$1625,3,0)</f>
        <v>RES SMD 0.0OHM JUMPER 1/16W 0402</v>
      </c>
      <c r="D2467" s="39" t="str">
        <f t="shared" si="38"/>
        <v>R2800-1</v>
      </c>
      <c r="E2467" s="21" t="s">
        <v>2210</v>
      </c>
    </row>
    <row r="2468" spans="1:5" x14ac:dyDescent="0.3">
      <c r="A2468" s="21" t="s">
        <v>2209</v>
      </c>
      <c r="B2468" s="21">
        <v>2</v>
      </c>
      <c r="C2468" s="39" t="str">
        <f>VLOOKUP(A2468,'COMP-VS-BOM'!$A$2:$C$1625,3,0)</f>
        <v>RES SMD 0.0OHM JUMPER 1/16W 0402</v>
      </c>
      <c r="D2468" s="39" t="str">
        <f t="shared" si="38"/>
        <v>R2800-2</v>
      </c>
      <c r="E2468" s="21" t="s">
        <v>1632</v>
      </c>
    </row>
    <row r="2469" spans="1:5" x14ac:dyDescent="0.3">
      <c r="A2469" s="21" t="s">
        <v>2211</v>
      </c>
      <c r="B2469" s="21">
        <v>1</v>
      </c>
      <c r="C2469" s="39" t="str">
        <f>VLOOKUP(A2469,'COMP-VS-BOM'!$A$2:$C$1625,3,0)</f>
        <v>RES SMD 0.0OHM JUMPER 1/16W 0402</v>
      </c>
      <c r="D2469" s="39" t="str">
        <f t="shared" si="38"/>
        <v>R2801-1</v>
      </c>
      <c r="E2469" s="21" t="s">
        <v>2212</v>
      </c>
    </row>
    <row r="2470" spans="1:5" x14ac:dyDescent="0.3">
      <c r="A2470" s="21" t="s">
        <v>2211</v>
      </c>
      <c r="B2470" s="21">
        <v>2</v>
      </c>
      <c r="C2470" s="39" t="str">
        <f>VLOOKUP(A2470,'COMP-VS-BOM'!$A$2:$C$1625,3,0)</f>
        <v>RES SMD 0.0OHM JUMPER 1/16W 0402</v>
      </c>
      <c r="D2470" s="39" t="str">
        <f t="shared" si="38"/>
        <v>R2801-2</v>
      </c>
      <c r="E2470" s="21" t="s">
        <v>1630</v>
      </c>
    </row>
    <row r="2471" spans="1:5" x14ac:dyDescent="0.3">
      <c r="A2471" s="21" t="s">
        <v>2213</v>
      </c>
      <c r="B2471" s="21">
        <v>1</v>
      </c>
      <c r="C2471" s="39" t="str">
        <f>VLOOKUP(A2471,'COMP-VS-BOM'!$A$2:$C$1625,3,0)</f>
        <v>RES SMD 0.0OHM JUMPER 1/16W 0402</v>
      </c>
      <c r="D2471" s="39" t="str">
        <f t="shared" si="38"/>
        <v>R2802-1</v>
      </c>
      <c r="E2471" s="21" t="s">
        <v>920</v>
      </c>
    </row>
    <row r="2472" spans="1:5" x14ac:dyDescent="0.3">
      <c r="A2472" s="21" t="s">
        <v>2213</v>
      </c>
      <c r="B2472" s="21">
        <v>2</v>
      </c>
      <c r="C2472" s="39" t="str">
        <f>VLOOKUP(A2472,'COMP-VS-BOM'!$A$2:$C$1625,3,0)</f>
        <v>RES SMD 0.0OHM JUMPER 1/16W 0402</v>
      </c>
      <c r="D2472" s="39" t="str">
        <f t="shared" si="38"/>
        <v>R2802-2</v>
      </c>
      <c r="E2472" s="21" t="s">
        <v>1411</v>
      </c>
    </row>
    <row r="2473" spans="1:5" x14ac:dyDescent="0.3">
      <c r="A2473" s="21" t="s">
        <v>2214</v>
      </c>
      <c r="B2473" s="21">
        <v>1</v>
      </c>
      <c r="C2473" s="39" t="str">
        <f>VLOOKUP(A2473,'COMP-VS-BOM'!$A$2:$C$1625,3,0)</f>
        <v>RES SMD 1K OHM 1% 1/16W 0402</v>
      </c>
      <c r="D2473" s="39" t="str">
        <f t="shared" si="38"/>
        <v>R2803-1</v>
      </c>
      <c r="E2473" s="21" t="s">
        <v>2215</v>
      </c>
    </row>
    <row r="2474" spans="1:5" x14ac:dyDescent="0.3">
      <c r="A2474" s="21" t="s">
        <v>2214</v>
      </c>
      <c r="B2474" s="21">
        <v>2</v>
      </c>
      <c r="C2474" s="39" t="str">
        <f>VLOOKUP(A2474,'COMP-VS-BOM'!$A$2:$C$1625,3,0)</f>
        <v>RES SMD 1K OHM 1% 1/16W 0402</v>
      </c>
      <c r="D2474" s="39" t="str">
        <f t="shared" si="38"/>
        <v>R2803-2</v>
      </c>
      <c r="E2474" s="21" t="s">
        <v>1693</v>
      </c>
    </row>
    <row r="2475" spans="1:5" x14ac:dyDescent="0.3">
      <c r="A2475" s="21" t="s">
        <v>2216</v>
      </c>
      <c r="B2475" s="21">
        <v>1</v>
      </c>
      <c r="C2475" s="39" t="str">
        <f>VLOOKUP(A2475,'COMP-VS-BOM'!$A$2:$C$1625,3,0)</f>
        <v>RES SMD 1K OHM 1% 1/16W 0402</v>
      </c>
      <c r="D2475" s="39" t="str">
        <f t="shared" si="38"/>
        <v>R2804-1</v>
      </c>
      <c r="E2475" s="21" t="s">
        <v>2217</v>
      </c>
    </row>
    <row r="2476" spans="1:5" x14ac:dyDescent="0.3">
      <c r="A2476" s="21" t="s">
        <v>2216</v>
      </c>
      <c r="B2476" s="21">
        <v>2</v>
      </c>
      <c r="C2476" s="39" t="str">
        <f>VLOOKUP(A2476,'COMP-VS-BOM'!$A$2:$C$1625,3,0)</f>
        <v>RES SMD 1K OHM 1% 1/16W 0402</v>
      </c>
      <c r="D2476" s="39" t="str">
        <f t="shared" si="38"/>
        <v>R2804-2</v>
      </c>
      <c r="E2476" s="21" t="s">
        <v>1696</v>
      </c>
    </row>
    <row r="2477" spans="1:5" x14ac:dyDescent="0.3">
      <c r="A2477" s="21" t="s">
        <v>2218</v>
      </c>
      <c r="B2477" s="21">
        <v>1</v>
      </c>
      <c r="C2477" s="39" t="str">
        <f>VLOOKUP(A2477,'COMP-VS-BOM'!$A$2:$C$1625,3,0)</f>
        <v>RES SMD 1K OHM 1% 1/16W 0402</v>
      </c>
      <c r="D2477" s="39" t="str">
        <f t="shared" si="38"/>
        <v>R2805-1</v>
      </c>
      <c r="E2477" s="21" t="s">
        <v>2219</v>
      </c>
    </row>
    <row r="2478" spans="1:5" x14ac:dyDescent="0.3">
      <c r="A2478" s="21" t="s">
        <v>2218</v>
      </c>
      <c r="B2478" s="21">
        <v>2</v>
      </c>
      <c r="C2478" s="39" t="str">
        <f>VLOOKUP(A2478,'COMP-VS-BOM'!$A$2:$C$1625,3,0)</f>
        <v>RES SMD 1K OHM 1% 1/16W 0402</v>
      </c>
      <c r="D2478" s="39" t="str">
        <f t="shared" si="38"/>
        <v>R2805-2</v>
      </c>
      <c r="E2478" s="21" t="s">
        <v>1699</v>
      </c>
    </row>
    <row r="2479" spans="1:5" x14ac:dyDescent="0.3">
      <c r="A2479" s="21" t="s">
        <v>2220</v>
      </c>
      <c r="B2479" s="21">
        <v>1</v>
      </c>
      <c r="C2479" s="39" t="str">
        <f>VLOOKUP(A2479,'COMP-VS-BOM'!$A$2:$C$1625,3,0)</f>
        <v>RES SMD 1K OHM 1% 1/16W 0402</v>
      </c>
      <c r="D2479" s="39" t="str">
        <f t="shared" si="38"/>
        <v>R2806-1</v>
      </c>
      <c r="E2479" s="21" t="s">
        <v>2221</v>
      </c>
    </row>
    <row r="2480" spans="1:5" x14ac:dyDescent="0.3">
      <c r="A2480" s="21" t="s">
        <v>2220</v>
      </c>
      <c r="B2480" s="21">
        <v>2</v>
      </c>
      <c r="C2480" s="39" t="str">
        <f>VLOOKUP(A2480,'COMP-VS-BOM'!$A$2:$C$1625,3,0)</f>
        <v>RES SMD 1K OHM 1% 1/16W 0402</v>
      </c>
      <c r="D2480" s="39" t="str">
        <f t="shared" si="38"/>
        <v>R2806-2</v>
      </c>
      <c r="E2480" s="21" t="s">
        <v>1702</v>
      </c>
    </row>
    <row r="2481" spans="1:5" x14ac:dyDescent="0.3">
      <c r="A2481" s="21" t="s">
        <v>2222</v>
      </c>
      <c r="B2481" s="21">
        <v>1</v>
      </c>
      <c r="C2481" s="39" t="str">
        <f>VLOOKUP(A2481,'COMP-VS-BOM'!$A$2:$C$1625,3,0)</f>
        <v>RES SMD 0.0OHM JUMPER 1/16W 0402</v>
      </c>
      <c r="D2481" s="39" t="str">
        <f t="shared" si="38"/>
        <v>R2807-1</v>
      </c>
      <c r="E2481" s="21" t="s">
        <v>703</v>
      </c>
    </row>
    <row r="2482" spans="1:5" x14ac:dyDescent="0.3">
      <c r="A2482" s="21" t="s">
        <v>2222</v>
      </c>
      <c r="B2482" s="21">
        <v>2</v>
      </c>
      <c r="C2482" s="39" t="str">
        <f>VLOOKUP(A2482,'COMP-VS-BOM'!$A$2:$C$1625,3,0)</f>
        <v>RES SMD 0.0OHM JUMPER 1/16W 0402</v>
      </c>
      <c r="D2482" s="39" t="str">
        <f t="shared" si="38"/>
        <v>R2807-2</v>
      </c>
      <c r="E2482" s="21" t="s">
        <v>2223</v>
      </c>
    </row>
    <row r="2483" spans="1:5" x14ac:dyDescent="0.3">
      <c r="A2483" s="21" t="s">
        <v>2224</v>
      </c>
      <c r="B2483" s="21">
        <v>1</v>
      </c>
      <c r="C2483" s="39" t="str">
        <f>VLOOKUP(A2483,'COMP-VS-BOM'!$A$2:$C$1625,3,0)</f>
        <v>RES SMD 1K OHM 1% 1/16W 0402</v>
      </c>
      <c r="D2483" s="39" t="str">
        <f t="shared" si="38"/>
        <v>R2808-1</v>
      </c>
      <c r="E2483" s="21" t="s">
        <v>2225</v>
      </c>
    </row>
    <row r="2484" spans="1:5" x14ac:dyDescent="0.3">
      <c r="A2484" s="21" t="s">
        <v>2224</v>
      </c>
      <c r="B2484" s="21">
        <v>2</v>
      </c>
      <c r="C2484" s="39" t="str">
        <f>VLOOKUP(A2484,'COMP-VS-BOM'!$A$2:$C$1625,3,0)</f>
        <v>RES SMD 1K OHM 1% 1/16W 0402</v>
      </c>
      <c r="D2484" s="39" t="str">
        <f t="shared" si="38"/>
        <v>R2808-2</v>
      </c>
      <c r="E2484" s="21" t="s">
        <v>1705</v>
      </c>
    </row>
    <row r="2485" spans="1:5" x14ac:dyDescent="0.3">
      <c r="A2485" s="21" t="s">
        <v>2226</v>
      </c>
      <c r="B2485" s="21">
        <v>1</v>
      </c>
      <c r="C2485" s="39" t="str">
        <f>VLOOKUP(A2485,'COMP-VS-BOM'!$A$2:$C$1625,3,0)</f>
        <v>RES SMD 0.0OHM JUMPER 1/16W 0402</v>
      </c>
      <c r="D2485" s="39" t="str">
        <f t="shared" si="38"/>
        <v>R2809-1</v>
      </c>
      <c r="E2485" s="21" t="s">
        <v>1064</v>
      </c>
    </row>
    <row r="2486" spans="1:5" x14ac:dyDescent="0.3">
      <c r="A2486" s="21" t="s">
        <v>2226</v>
      </c>
      <c r="B2486" s="21">
        <v>2</v>
      </c>
      <c r="C2486" s="39" t="str">
        <f>VLOOKUP(A2486,'COMP-VS-BOM'!$A$2:$C$1625,3,0)</f>
        <v>RES SMD 0.0OHM JUMPER 1/16W 0402</v>
      </c>
      <c r="D2486" s="39" t="str">
        <f t="shared" si="38"/>
        <v>R2809-2</v>
      </c>
      <c r="E2486" s="21" t="s">
        <v>712</v>
      </c>
    </row>
    <row r="2487" spans="1:5" x14ac:dyDescent="0.3">
      <c r="A2487" s="21" t="s">
        <v>2227</v>
      </c>
      <c r="B2487" s="21">
        <v>1</v>
      </c>
      <c r="C2487" s="39" t="str">
        <f>VLOOKUP(A2487,'COMP-VS-BOM'!$A$2:$C$1625,3,0)</f>
        <v>RES SMD 0.0OHM JUMPER 1/16W 0402</v>
      </c>
      <c r="D2487" s="39" t="str">
        <f t="shared" si="38"/>
        <v>R2810-1</v>
      </c>
      <c r="E2487" s="21" t="s">
        <v>714</v>
      </c>
    </row>
    <row r="2488" spans="1:5" x14ac:dyDescent="0.3">
      <c r="A2488" s="21" t="s">
        <v>2227</v>
      </c>
      <c r="B2488" s="21">
        <v>2</v>
      </c>
      <c r="C2488" s="39" t="str">
        <f>VLOOKUP(A2488,'COMP-VS-BOM'!$A$2:$C$1625,3,0)</f>
        <v>RES SMD 0.0OHM JUMPER 1/16W 0402</v>
      </c>
      <c r="D2488" s="39" t="str">
        <f t="shared" si="38"/>
        <v>R2810-2</v>
      </c>
      <c r="E2488" s="21" t="s">
        <v>1476</v>
      </c>
    </row>
    <row r="2489" spans="1:5" x14ac:dyDescent="0.3">
      <c r="A2489" s="21" t="s">
        <v>2228</v>
      </c>
      <c r="B2489" s="21">
        <v>1</v>
      </c>
      <c r="C2489" s="39" t="str">
        <f>VLOOKUP(A2489,'COMP-VS-BOM'!$A$2:$C$1625,3,0)</f>
        <v>RES SMD 887 OHM 1% 1/16W 0402</v>
      </c>
      <c r="D2489" s="39" t="str">
        <f t="shared" si="38"/>
        <v>R2811-1</v>
      </c>
      <c r="E2489" s="21" t="s">
        <v>1476</v>
      </c>
    </row>
    <row r="2490" spans="1:5" x14ac:dyDescent="0.3">
      <c r="A2490" s="21" t="s">
        <v>2228</v>
      </c>
      <c r="B2490" s="21">
        <v>2</v>
      </c>
      <c r="C2490" s="39" t="str">
        <f>VLOOKUP(A2490,'COMP-VS-BOM'!$A$2:$C$1625,3,0)</f>
        <v>RES SMD 887 OHM 1% 1/16W 0402</v>
      </c>
      <c r="D2490" s="39" t="str">
        <f t="shared" si="38"/>
        <v>R2811-2</v>
      </c>
      <c r="E2490" s="21" t="s">
        <v>320</v>
      </c>
    </row>
    <row r="2491" spans="1:5" x14ac:dyDescent="0.3">
      <c r="A2491" s="21" t="s">
        <v>2229</v>
      </c>
      <c r="B2491" s="21">
        <v>1</v>
      </c>
      <c r="C2491" s="39" t="str">
        <f>VLOOKUP(A2491,'COMP-VS-BOM'!$A$2:$C$1625,3,0)</f>
        <v>RES SMD 887 OHM 1% 1/16W 0402</v>
      </c>
      <c r="D2491" s="39" t="str">
        <f t="shared" si="38"/>
        <v>R2812-1</v>
      </c>
      <c r="E2491" s="21" t="s">
        <v>714</v>
      </c>
    </row>
    <row r="2492" spans="1:5" x14ac:dyDescent="0.3">
      <c r="A2492" s="21" t="s">
        <v>2229</v>
      </c>
      <c r="B2492" s="21">
        <v>2</v>
      </c>
      <c r="C2492" s="39" t="str">
        <f>VLOOKUP(A2492,'COMP-VS-BOM'!$A$2:$C$1625,3,0)</f>
        <v>RES SMD 887 OHM 1% 1/16W 0402</v>
      </c>
      <c r="D2492" s="39" t="str">
        <f t="shared" si="38"/>
        <v>R2812-2</v>
      </c>
      <c r="E2492" s="21" t="s">
        <v>320</v>
      </c>
    </row>
    <row r="2493" spans="1:5" x14ac:dyDescent="0.3">
      <c r="A2493" s="21" t="s">
        <v>2230</v>
      </c>
      <c r="B2493" s="21">
        <v>1</v>
      </c>
      <c r="C2493" s="39" t="str">
        <f>VLOOKUP(A2493,'COMP-VS-BOM'!$A$2:$C$1625,3,0)</f>
        <v>RES SMD 887 OHM 1% 1/16W 0402</v>
      </c>
      <c r="D2493" s="39" t="str">
        <f t="shared" si="38"/>
        <v>R2813-1</v>
      </c>
      <c r="E2493" s="21" t="s">
        <v>712</v>
      </c>
    </row>
    <row r="2494" spans="1:5" x14ac:dyDescent="0.3">
      <c r="A2494" s="21" t="s">
        <v>2230</v>
      </c>
      <c r="B2494" s="21">
        <v>2</v>
      </c>
      <c r="C2494" s="39" t="str">
        <f>VLOOKUP(A2494,'COMP-VS-BOM'!$A$2:$C$1625,3,0)</f>
        <v>RES SMD 887 OHM 1% 1/16W 0402</v>
      </c>
      <c r="D2494" s="39" t="str">
        <f t="shared" si="38"/>
        <v>R2813-2</v>
      </c>
      <c r="E2494" s="21" t="s">
        <v>320</v>
      </c>
    </row>
    <row r="2495" spans="1:5" x14ac:dyDescent="0.3">
      <c r="A2495" s="21" t="s">
        <v>2231</v>
      </c>
      <c r="B2495" s="21">
        <v>1</v>
      </c>
      <c r="C2495" s="39" t="str">
        <f>VLOOKUP(A2495,'COMP-VS-BOM'!$A$2:$C$1625,3,0)</f>
        <v>RES SMD 887 OHM 1% 1/16W 0402</v>
      </c>
      <c r="D2495" s="39" t="str">
        <f t="shared" si="38"/>
        <v>R2814-1</v>
      </c>
      <c r="E2495" s="21" t="s">
        <v>1064</v>
      </c>
    </row>
    <row r="2496" spans="1:5" x14ac:dyDescent="0.3">
      <c r="A2496" s="21" t="s">
        <v>2231</v>
      </c>
      <c r="B2496" s="21">
        <v>2</v>
      </c>
      <c r="C2496" s="39" t="str">
        <f>VLOOKUP(A2496,'COMP-VS-BOM'!$A$2:$C$1625,3,0)</f>
        <v>RES SMD 887 OHM 1% 1/16W 0402</v>
      </c>
      <c r="D2496" s="39" t="str">
        <f t="shared" si="38"/>
        <v>R2814-2</v>
      </c>
      <c r="E2496" s="21" t="s">
        <v>320</v>
      </c>
    </row>
    <row r="2497" spans="1:5" x14ac:dyDescent="0.3">
      <c r="A2497" s="21" t="s">
        <v>2232</v>
      </c>
      <c r="B2497" s="21">
        <v>1</v>
      </c>
      <c r="C2497" s="39" t="str">
        <f>VLOOKUP(A2497,'COMP-VS-BOM'!$A$2:$C$1625,3,0)</f>
        <v>RES SMD 0.0OHM JUMPER 1/16W 0402</v>
      </c>
      <c r="D2497" s="39" t="str">
        <f t="shared" si="38"/>
        <v>R2818-1</v>
      </c>
      <c r="E2497" s="21" t="s">
        <v>930</v>
      </c>
    </row>
    <row r="2498" spans="1:5" x14ac:dyDescent="0.3">
      <c r="A2498" s="21" t="s">
        <v>2232</v>
      </c>
      <c r="B2498" s="21">
        <v>2</v>
      </c>
      <c r="C2498" s="39" t="str">
        <f>VLOOKUP(A2498,'COMP-VS-BOM'!$A$2:$C$1625,3,0)</f>
        <v>RES SMD 0.0OHM JUMPER 1/16W 0402</v>
      </c>
      <c r="D2498" s="39" t="str">
        <f t="shared" si="38"/>
        <v>R2818-2</v>
      </c>
      <c r="E2498" s="21" t="s">
        <v>1413</v>
      </c>
    </row>
    <row r="2499" spans="1:5" x14ac:dyDescent="0.3">
      <c r="A2499" s="21" t="s">
        <v>2233</v>
      </c>
      <c r="B2499" s="21">
        <v>1</v>
      </c>
      <c r="C2499" s="39" t="str">
        <f>VLOOKUP(A2499,'COMP-VS-BOM'!$A$2:$C$1625,3,0)</f>
        <v>RES SMD 3K OHM 5% 1/16W 0402</v>
      </c>
      <c r="D2499" s="39" t="str">
        <f t="shared" si="38"/>
        <v>R2819-1</v>
      </c>
      <c r="E2499" s="21" t="s">
        <v>2234</v>
      </c>
    </row>
    <row r="2500" spans="1:5" x14ac:dyDescent="0.3">
      <c r="A2500" s="21" t="s">
        <v>2233</v>
      </c>
      <c r="B2500" s="21">
        <v>2</v>
      </c>
      <c r="C2500" s="39" t="str">
        <f>VLOOKUP(A2500,'COMP-VS-BOM'!$A$2:$C$1625,3,0)</f>
        <v>RES SMD 3K OHM 5% 1/16W 0402</v>
      </c>
      <c r="D2500" s="39" t="str">
        <f t="shared" ref="D2500:D2563" si="39">CONCATENATE(A2500,"-",B2500)</f>
        <v>R2819-2</v>
      </c>
      <c r="E2500" s="21" t="s">
        <v>320</v>
      </c>
    </row>
    <row r="2501" spans="1:5" x14ac:dyDescent="0.3">
      <c r="A2501" s="21" t="s">
        <v>2235</v>
      </c>
      <c r="B2501" s="21">
        <v>1</v>
      </c>
      <c r="C2501" s="39" t="str">
        <f>VLOOKUP(A2501,'COMP-VS-BOM'!$A$2:$C$1625,3,0)</f>
        <v>RES SMD 1K OHM 1% 1/16W 0402</v>
      </c>
      <c r="D2501" s="39" t="str">
        <f t="shared" si="39"/>
        <v>R2820-1</v>
      </c>
      <c r="E2501" s="21" t="s">
        <v>2236</v>
      </c>
    </row>
    <row r="2502" spans="1:5" x14ac:dyDescent="0.3">
      <c r="A2502" s="21" t="s">
        <v>2235</v>
      </c>
      <c r="B2502" s="21">
        <v>2</v>
      </c>
      <c r="C2502" s="39" t="str">
        <f>VLOOKUP(A2502,'COMP-VS-BOM'!$A$2:$C$1625,3,0)</f>
        <v>RES SMD 1K OHM 1% 1/16W 0402</v>
      </c>
      <c r="D2502" s="39" t="str">
        <f t="shared" si="39"/>
        <v>R2820-2</v>
      </c>
      <c r="E2502" s="21" t="s">
        <v>727</v>
      </c>
    </row>
    <row r="2503" spans="1:5" x14ac:dyDescent="0.3">
      <c r="A2503" s="21" t="s">
        <v>2237</v>
      </c>
      <c r="B2503" s="21">
        <v>1</v>
      </c>
      <c r="C2503" s="39" t="str">
        <f>VLOOKUP(A2503,'COMP-VS-BOM'!$A$2:$C$1625,3,0)</f>
        <v>RES SMD 0.0OHM JUMPER 1/16W 0402</v>
      </c>
      <c r="D2503" s="39" t="str">
        <f t="shared" si="39"/>
        <v>R2821-1</v>
      </c>
      <c r="E2503" s="21" t="s">
        <v>722</v>
      </c>
    </row>
    <row r="2504" spans="1:5" x14ac:dyDescent="0.3">
      <c r="A2504" s="21" t="s">
        <v>2237</v>
      </c>
      <c r="B2504" s="21">
        <v>2</v>
      </c>
      <c r="C2504" s="39" t="str">
        <f>VLOOKUP(A2504,'COMP-VS-BOM'!$A$2:$C$1625,3,0)</f>
        <v>RES SMD 0.0OHM JUMPER 1/16W 0402</v>
      </c>
      <c r="D2504" s="39" t="str">
        <f t="shared" si="39"/>
        <v>R2821-2</v>
      </c>
      <c r="E2504" s="21" t="s">
        <v>2238</v>
      </c>
    </row>
    <row r="2505" spans="1:5" x14ac:dyDescent="0.3">
      <c r="A2505" s="21" t="s">
        <v>2239</v>
      </c>
      <c r="B2505" s="21">
        <v>1</v>
      </c>
      <c r="C2505" s="39" t="str">
        <f>VLOOKUP(A2505,'COMP-VS-BOM'!$A$2:$C$1625,3,0)</f>
        <v>RES SMD 0.0OHM JUMPER 1/16W 0402</v>
      </c>
      <c r="D2505" s="39" t="str">
        <f t="shared" si="39"/>
        <v>R2823-1</v>
      </c>
      <c r="E2505" s="21" t="s">
        <v>1056</v>
      </c>
    </row>
    <row r="2506" spans="1:5" x14ac:dyDescent="0.3">
      <c r="A2506" s="21" t="s">
        <v>2239</v>
      </c>
      <c r="B2506" s="21">
        <v>2</v>
      </c>
      <c r="C2506" s="39" t="str">
        <f>VLOOKUP(A2506,'COMP-VS-BOM'!$A$2:$C$1625,3,0)</f>
        <v>RES SMD 0.0OHM JUMPER 1/16W 0402</v>
      </c>
      <c r="D2506" s="39" t="str">
        <f t="shared" si="39"/>
        <v>R2823-2</v>
      </c>
      <c r="E2506" s="21" t="s">
        <v>1009</v>
      </c>
    </row>
    <row r="2507" spans="1:5" x14ac:dyDescent="0.3">
      <c r="A2507" s="21" t="s">
        <v>2240</v>
      </c>
      <c r="B2507" s="21">
        <v>1</v>
      </c>
      <c r="C2507" s="39" t="str">
        <f>VLOOKUP(A2507,'COMP-VS-BOM'!$A$2:$C$1625,3,0)</f>
        <v>RES SMD 0.0OHM JUMPER 1/16W 0402</v>
      </c>
      <c r="D2507" s="39" t="str">
        <f t="shared" si="39"/>
        <v>R2824-1</v>
      </c>
      <c r="E2507" s="21" t="s">
        <v>734</v>
      </c>
    </row>
    <row r="2508" spans="1:5" x14ac:dyDescent="0.3">
      <c r="A2508" s="21" t="s">
        <v>2240</v>
      </c>
      <c r="B2508" s="21">
        <v>2</v>
      </c>
      <c r="C2508" s="39" t="str">
        <f>VLOOKUP(A2508,'COMP-VS-BOM'!$A$2:$C$1625,3,0)</f>
        <v>RES SMD 0.0OHM JUMPER 1/16W 0402</v>
      </c>
      <c r="D2508" s="39" t="str">
        <f t="shared" si="39"/>
        <v>R2824-2</v>
      </c>
      <c r="E2508" s="21" t="s">
        <v>1478</v>
      </c>
    </row>
    <row r="2509" spans="1:5" x14ac:dyDescent="0.3">
      <c r="A2509" s="21" t="s">
        <v>2241</v>
      </c>
      <c r="B2509" s="21">
        <v>1</v>
      </c>
      <c r="C2509" s="39" t="str">
        <f>VLOOKUP(A2509,'COMP-VS-BOM'!$A$2:$C$1625,3,0)</f>
        <v>RES SMD 887 OHM 1% 1/16W 0402</v>
      </c>
      <c r="D2509" s="39" t="str">
        <f t="shared" si="39"/>
        <v>R2825-1</v>
      </c>
      <c r="E2509" s="21" t="s">
        <v>1478</v>
      </c>
    </row>
    <row r="2510" spans="1:5" x14ac:dyDescent="0.3">
      <c r="A2510" s="21" t="s">
        <v>2241</v>
      </c>
      <c r="B2510" s="21">
        <v>2</v>
      </c>
      <c r="C2510" s="39" t="str">
        <f>VLOOKUP(A2510,'COMP-VS-BOM'!$A$2:$C$1625,3,0)</f>
        <v>RES SMD 887 OHM 1% 1/16W 0402</v>
      </c>
      <c r="D2510" s="39" t="str">
        <f t="shared" si="39"/>
        <v>R2825-2</v>
      </c>
      <c r="E2510" s="21" t="s">
        <v>320</v>
      </c>
    </row>
    <row r="2511" spans="1:5" x14ac:dyDescent="0.3">
      <c r="A2511" s="21" t="s">
        <v>2242</v>
      </c>
      <c r="B2511" s="21">
        <v>1</v>
      </c>
      <c r="C2511" s="39" t="str">
        <f>VLOOKUP(A2511,'COMP-VS-BOM'!$A$2:$C$1625,3,0)</f>
        <v>RES SMD 887 OHM 1% 1/16W 0402</v>
      </c>
      <c r="D2511" s="39" t="str">
        <f t="shared" si="39"/>
        <v>R2826-1</v>
      </c>
      <c r="E2511" s="21" t="s">
        <v>734</v>
      </c>
    </row>
    <row r="2512" spans="1:5" x14ac:dyDescent="0.3">
      <c r="A2512" s="21" t="s">
        <v>2242</v>
      </c>
      <c r="B2512" s="21">
        <v>2</v>
      </c>
      <c r="C2512" s="39" t="str">
        <f>VLOOKUP(A2512,'COMP-VS-BOM'!$A$2:$C$1625,3,0)</f>
        <v>RES SMD 887 OHM 1% 1/16W 0402</v>
      </c>
      <c r="D2512" s="39" t="str">
        <f t="shared" si="39"/>
        <v>R2826-2</v>
      </c>
      <c r="E2512" s="21" t="s">
        <v>320</v>
      </c>
    </row>
    <row r="2513" spans="1:5" x14ac:dyDescent="0.3">
      <c r="A2513" s="21" t="s">
        <v>2243</v>
      </c>
      <c r="B2513" s="21">
        <v>1</v>
      </c>
      <c r="C2513" s="39" t="str">
        <f>VLOOKUP(A2513,'COMP-VS-BOM'!$A$2:$C$1625,3,0)</f>
        <v>RES SMD 887 OHM 1% 1/16W 0402</v>
      </c>
      <c r="D2513" s="39" t="str">
        <f t="shared" si="39"/>
        <v>R2827-1</v>
      </c>
      <c r="E2513" s="21" t="s">
        <v>1009</v>
      </c>
    </row>
    <row r="2514" spans="1:5" x14ac:dyDescent="0.3">
      <c r="A2514" s="21" t="s">
        <v>2243</v>
      </c>
      <c r="B2514" s="21">
        <v>2</v>
      </c>
      <c r="C2514" s="39" t="str">
        <f>VLOOKUP(A2514,'COMP-VS-BOM'!$A$2:$C$1625,3,0)</f>
        <v>RES SMD 887 OHM 1% 1/16W 0402</v>
      </c>
      <c r="D2514" s="39" t="str">
        <f t="shared" si="39"/>
        <v>R2827-2</v>
      </c>
      <c r="E2514" s="21" t="s">
        <v>320</v>
      </c>
    </row>
    <row r="2515" spans="1:5" x14ac:dyDescent="0.3">
      <c r="A2515" s="21" t="s">
        <v>2244</v>
      </c>
      <c r="B2515" s="21">
        <v>1</v>
      </c>
      <c r="C2515" s="39" t="str">
        <f>VLOOKUP(A2515,'COMP-VS-BOM'!$A$2:$C$1625,3,0)</f>
        <v>RES SMD 887 OHM 1% 1/16W 0402</v>
      </c>
      <c r="D2515" s="39" t="str">
        <f t="shared" si="39"/>
        <v>R2828-1</v>
      </c>
      <c r="E2515" s="21" t="s">
        <v>1056</v>
      </c>
    </row>
    <row r="2516" spans="1:5" x14ac:dyDescent="0.3">
      <c r="A2516" s="21" t="s">
        <v>2244</v>
      </c>
      <c r="B2516" s="21">
        <v>2</v>
      </c>
      <c r="C2516" s="39" t="str">
        <f>VLOOKUP(A2516,'COMP-VS-BOM'!$A$2:$C$1625,3,0)</f>
        <v>RES SMD 887 OHM 1% 1/16W 0402</v>
      </c>
      <c r="D2516" s="39" t="str">
        <f t="shared" si="39"/>
        <v>R2828-2</v>
      </c>
      <c r="E2516" s="21" t="s">
        <v>320</v>
      </c>
    </row>
    <row r="2517" spans="1:5" x14ac:dyDescent="0.3">
      <c r="A2517" s="21" t="s">
        <v>2245</v>
      </c>
      <c r="B2517" s="21">
        <v>1</v>
      </c>
      <c r="C2517" s="39" t="str">
        <f>VLOOKUP(A2517,'COMP-VS-BOM'!$A$2:$C$1625,3,0)</f>
        <v>RES SMD 2.2K OHM 5% 1/16W 0402</v>
      </c>
      <c r="D2517" s="39" t="str">
        <f t="shared" si="39"/>
        <v>R2830-1</v>
      </c>
      <c r="E2517" s="21" t="s">
        <v>739</v>
      </c>
    </row>
    <row r="2518" spans="1:5" x14ac:dyDescent="0.3">
      <c r="A2518" s="21" t="s">
        <v>2245</v>
      </c>
      <c r="B2518" s="21">
        <v>2</v>
      </c>
      <c r="C2518" s="39" t="str">
        <f>VLOOKUP(A2518,'COMP-VS-BOM'!$A$2:$C$1625,3,0)</f>
        <v>RES SMD 2.2K OHM 5% 1/16W 0402</v>
      </c>
      <c r="D2518" s="39" t="str">
        <f t="shared" si="39"/>
        <v>R2830-2</v>
      </c>
      <c r="E2518" s="21" t="s">
        <v>2212</v>
      </c>
    </row>
    <row r="2519" spans="1:5" x14ac:dyDescent="0.3">
      <c r="A2519" s="21" t="s">
        <v>2246</v>
      </c>
      <c r="B2519" s="21">
        <v>1</v>
      </c>
      <c r="C2519" s="39" t="str">
        <f>VLOOKUP(A2519,'COMP-VS-BOM'!$A$2:$C$1625,3,0)</f>
        <v>RES SMD 2.2K OHM 5% 1/16W 0402</v>
      </c>
      <c r="D2519" s="39" t="str">
        <f t="shared" si="39"/>
        <v>R2831-1</v>
      </c>
      <c r="E2519" s="21" t="s">
        <v>739</v>
      </c>
    </row>
    <row r="2520" spans="1:5" x14ac:dyDescent="0.3">
      <c r="A2520" s="21" t="s">
        <v>2246</v>
      </c>
      <c r="B2520" s="21">
        <v>2</v>
      </c>
      <c r="C2520" s="39" t="str">
        <f>VLOOKUP(A2520,'COMP-VS-BOM'!$A$2:$C$1625,3,0)</f>
        <v>RES SMD 2.2K OHM 5% 1/16W 0402</v>
      </c>
      <c r="D2520" s="39" t="str">
        <f t="shared" si="39"/>
        <v>R2831-2</v>
      </c>
      <c r="E2520" s="21" t="s">
        <v>2210</v>
      </c>
    </row>
    <row r="2521" spans="1:5" x14ac:dyDescent="0.3">
      <c r="A2521" s="21" t="s">
        <v>2247</v>
      </c>
      <c r="B2521" s="21">
        <v>1</v>
      </c>
      <c r="C2521" s="39" t="str">
        <f>VLOOKUP(A2521,'COMP-VS-BOM'!$A$2:$C$1625,3,0)</f>
        <v>RES SMD 10K OHM 5% 1/16W 0402</v>
      </c>
      <c r="D2521" s="39" t="str">
        <f t="shared" si="39"/>
        <v>R2832-1</v>
      </c>
      <c r="E2521" s="21" t="s">
        <v>1985</v>
      </c>
    </row>
    <row r="2522" spans="1:5" x14ac:dyDescent="0.3">
      <c r="A2522" s="21" t="s">
        <v>2247</v>
      </c>
      <c r="B2522" s="21">
        <v>2</v>
      </c>
      <c r="C2522" s="39" t="str">
        <f>VLOOKUP(A2522,'COMP-VS-BOM'!$A$2:$C$1625,3,0)</f>
        <v>RES SMD 10K OHM 5% 1/16W 0402</v>
      </c>
      <c r="D2522" s="39" t="str">
        <f t="shared" si="39"/>
        <v>R2832-2</v>
      </c>
      <c r="E2522" s="21" t="s">
        <v>1881</v>
      </c>
    </row>
    <row r="2523" spans="1:5" x14ac:dyDescent="0.3">
      <c r="A2523" s="21" t="s">
        <v>2248</v>
      </c>
      <c r="B2523" s="21">
        <v>1</v>
      </c>
      <c r="C2523" s="39" t="str">
        <f>VLOOKUP(A2523,'COMP-VS-BOM'!$A$2:$C$1625,3,0)</f>
        <v>RES SMD 0.0OHM JUMPER 1/16W 0402</v>
      </c>
      <c r="D2523" s="39" t="str">
        <f t="shared" si="39"/>
        <v>R2838-1</v>
      </c>
      <c r="E2523" s="21" t="s">
        <v>2249</v>
      </c>
    </row>
    <row r="2524" spans="1:5" x14ac:dyDescent="0.3">
      <c r="A2524" s="21" t="s">
        <v>2248</v>
      </c>
      <c r="B2524" s="21">
        <v>2</v>
      </c>
      <c r="C2524" s="39" t="str">
        <f>VLOOKUP(A2524,'COMP-VS-BOM'!$A$2:$C$1625,3,0)</f>
        <v>RES SMD 0.0OHM JUMPER 1/16W 0402</v>
      </c>
      <c r="D2524" s="39" t="str">
        <f t="shared" si="39"/>
        <v>R2838-2</v>
      </c>
      <c r="E2524" s="21" t="s">
        <v>320</v>
      </c>
    </row>
    <row r="2525" spans="1:5" x14ac:dyDescent="0.3">
      <c r="A2525" s="21" t="s">
        <v>2250</v>
      </c>
      <c r="B2525" s="21">
        <v>1</v>
      </c>
      <c r="C2525" s="39" t="str">
        <f>VLOOKUP(A2525,'COMP-VS-BOM'!$A$2:$C$1625,3,0)</f>
        <v>RES SMD 0.0OHM JUMPER 1/16W 0402</v>
      </c>
      <c r="D2525" s="39" t="str">
        <f t="shared" si="39"/>
        <v>R2839-1</v>
      </c>
      <c r="E2525" s="21" t="s">
        <v>739</v>
      </c>
    </row>
    <row r="2526" spans="1:5" x14ac:dyDescent="0.3">
      <c r="A2526" s="21" t="s">
        <v>2250</v>
      </c>
      <c r="B2526" s="21">
        <v>2</v>
      </c>
      <c r="C2526" s="39" t="str">
        <f>VLOOKUP(A2526,'COMP-VS-BOM'!$A$2:$C$1625,3,0)</f>
        <v>RES SMD 0.0OHM JUMPER 1/16W 0402</v>
      </c>
      <c r="D2526" s="39" t="str">
        <f t="shared" si="39"/>
        <v>R2839-2</v>
      </c>
      <c r="E2526" s="21" t="s">
        <v>2251</v>
      </c>
    </row>
    <row r="2527" spans="1:5" x14ac:dyDescent="0.3">
      <c r="A2527" s="21" t="s">
        <v>2252</v>
      </c>
      <c r="B2527" s="21">
        <v>1</v>
      </c>
      <c r="C2527" s="39" t="str">
        <f>VLOOKUP(A2527,'COMP-VS-BOM'!$A$2:$C$1625,3,0)</f>
        <v>RES SMD 0.0OHM JUMPER 1/16W 0402</v>
      </c>
      <c r="D2527" s="39" t="str">
        <f t="shared" si="39"/>
        <v>R2840-1</v>
      </c>
      <c r="E2527" s="21" t="s">
        <v>739</v>
      </c>
    </row>
    <row r="2528" spans="1:5" x14ac:dyDescent="0.3">
      <c r="A2528" s="21" t="s">
        <v>2252</v>
      </c>
      <c r="B2528" s="21">
        <v>2</v>
      </c>
      <c r="C2528" s="39" t="str">
        <f>VLOOKUP(A2528,'COMP-VS-BOM'!$A$2:$C$1625,3,0)</f>
        <v>RES SMD 0.0OHM JUMPER 1/16W 0402</v>
      </c>
      <c r="D2528" s="39" t="str">
        <f t="shared" si="39"/>
        <v>R2840-2</v>
      </c>
      <c r="E2528" s="21" t="s">
        <v>2253</v>
      </c>
    </row>
    <row r="2529" spans="1:5" x14ac:dyDescent="0.3">
      <c r="A2529" s="21" t="s">
        <v>2254</v>
      </c>
      <c r="B2529" s="21">
        <v>1</v>
      </c>
      <c r="C2529" s="39" t="str">
        <f>VLOOKUP(A2529,'COMP-VS-BOM'!$A$2:$C$1625,3,0)</f>
        <v>RES SMD 10K OHM 5% 1/16W 0402</v>
      </c>
      <c r="D2529" s="39" t="str">
        <f t="shared" si="39"/>
        <v>R2841-1</v>
      </c>
      <c r="E2529" s="21" t="s">
        <v>739</v>
      </c>
    </row>
    <row r="2530" spans="1:5" x14ac:dyDescent="0.3">
      <c r="A2530" s="21" t="s">
        <v>2254</v>
      </c>
      <c r="B2530" s="21">
        <v>2</v>
      </c>
      <c r="C2530" s="39" t="str">
        <f>VLOOKUP(A2530,'COMP-VS-BOM'!$A$2:$C$1625,3,0)</f>
        <v>RES SMD 10K OHM 5% 1/16W 0402</v>
      </c>
      <c r="D2530" s="39" t="str">
        <f t="shared" si="39"/>
        <v>R2841-2</v>
      </c>
      <c r="E2530" s="21" t="s">
        <v>2249</v>
      </c>
    </row>
    <row r="2531" spans="1:5" x14ac:dyDescent="0.3">
      <c r="A2531" s="21" t="s">
        <v>2255</v>
      </c>
      <c r="B2531" s="21">
        <v>1</v>
      </c>
      <c r="C2531" s="39" t="str">
        <f>VLOOKUP(A2531,'COMP-VS-BOM'!$A$2:$C$1625,3,0)</f>
        <v>RES SMD 10K OHM 5% 1/16W 0402</v>
      </c>
      <c r="D2531" s="39" t="str">
        <f t="shared" si="39"/>
        <v>R2842-1</v>
      </c>
      <c r="E2531" s="21" t="s">
        <v>2251</v>
      </c>
    </row>
    <row r="2532" spans="1:5" x14ac:dyDescent="0.3">
      <c r="A2532" s="21" t="s">
        <v>2255</v>
      </c>
      <c r="B2532" s="21">
        <v>2</v>
      </c>
      <c r="C2532" s="39" t="str">
        <f>VLOOKUP(A2532,'COMP-VS-BOM'!$A$2:$C$1625,3,0)</f>
        <v>RES SMD 10K OHM 5% 1/16W 0402</v>
      </c>
      <c r="D2532" s="39" t="str">
        <f t="shared" si="39"/>
        <v>R2842-2</v>
      </c>
      <c r="E2532" s="21" t="s">
        <v>320</v>
      </c>
    </row>
    <row r="2533" spans="1:5" x14ac:dyDescent="0.3">
      <c r="A2533" s="21" t="s">
        <v>2256</v>
      </c>
      <c r="B2533" s="21">
        <v>1</v>
      </c>
      <c r="C2533" s="39" t="str">
        <f>VLOOKUP(A2533,'COMP-VS-BOM'!$A$2:$C$1625,3,0)</f>
        <v>RES SMD 10K OHM 5% 1/16W 0402</v>
      </c>
      <c r="D2533" s="39" t="str">
        <f t="shared" si="39"/>
        <v>R2843-1</v>
      </c>
      <c r="E2533" s="21" t="s">
        <v>2253</v>
      </c>
    </row>
    <row r="2534" spans="1:5" x14ac:dyDescent="0.3">
      <c r="A2534" s="21" t="s">
        <v>2256</v>
      </c>
      <c r="B2534" s="21">
        <v>2</v>
      </c>
      <c r="C2534" s="39" t="str">
        <f>VLOOKUP(A2534,'COMP-VS-BOM'!$A$2:$C$1625,3,0)</f>
        <v>RES SMD 10K OHM 5% 1/16W 0402</v>
      </c>
      <c r="D2534" s="39" t="str">
        <f t="shared" si="39"/>
        <v>R2843-2</v>
      </c>
      <c r="E2534" s="21" t="s">
        <v>320</v>
      </c>
    </row>
    <row r="2535" spans="1:5" x14ac:dyDescent="0.3">
      <c r="A2535" s="21" t="s">
        <v>2257</v>
      </c>
      <c r="B2535" s="21">
        <v>1</v>
      </c>
      <c r="C2535" s="39" t="str">
        <f>VLOOKUP(A2535,'COMP-VS-BOM'!$A$2:$C$1625,3,0)</f>
        <v>RES SMD 0.0OHM JUMPER 1/16W 0402</v>
      </c>
      <c r="D2535" s="39" t="str">
        <f t="shared" si="39"/>
        <v>R2844-1</v>
      </c>
      <c r="E2535" s="21" t="s">
        <v>1415</v>
      </c>
    </row>
    <row r="2536" spans="1:5" x14ac:dyDescent="0.3">
      <c r="A2536" s="21" t="s">
        <v>2257</v>
      </c>
      <c r="B2536" s="21">
        <v>2</v>
      </c>
      <c r="C2536" s="39" t="str">
        <f>VLOOKUP(A2536,'COMP-VS-BOM'!$A$2:$C$1625,3,0)</f>
        <v>RES SMD 0.0OHM JUMPER 1/16W 0402</v>
      </c>
      <c r="D2536" s="39" t="str">
        <f t="shared" si="39"/>
        <v>R2844-2</v>
      </c>
      <c r="E2536" s="21" t="s">
        <v>940</v>
      </c>
    </row>
    <row r="2537" spans="1:5" x14ac:dyDescent="0.3">
      <c r="A2537" s="21" t="s">
        <v>2258</v>
      </c>
      <c r="B2537" s="21">
        <v>1</v>
      </c>
      <c r="C2537" s="39" t="str">
        <f>VLOOKUP(A2537,'COMP-VS-BOM'!$A$2:$C$1625,3,0)</f>
        <v>RES SMD 0.0OHM JUMPER 1/16W 0402</v>
      </c>
      <c r="D2537" s="39" t="str">
        <f t="shared" si="39"/>
        <v>R2847-1</v>
      </c>
      <c r="E2537" s="21" t="s">
        <v>739</v>
      </c>
    </row>
    <row r="2538" spans="1:5" x14ac:dyDescent="0.3">
      <c r="A2538" s="21" t="s">
        <v>2258</v>
      </c>
      <c r="B2538" s="21">
        <v>2</v>
      </c>
      <c r="C2538" s="39" t="str">
        <f>VLOOKUP(A2538,'COMP-VS-BOM'!$A$2:$C$1625,3,0)</f>
        <v>RES SMD 0.0OHM JUMPER 1/16W 0402</v>
      </c>
      <c r="D2538" s="39" t="str">
        <f t="shared" si="39"/>
        <v>R2847-2</v>
      </c>
      <c r="E2538" s="21" t="s">
        <v>946</v>
      </c>
    </row>
    <row r="2539" spans="1:5" x14ac:dyDescent="0.3">
      <c r="A2539" s="21" t="s">
        <v>2259</v>
      </c>
      <c r="B2539" s="21">
        <v>1</v>
      </c>
      <c r="C2539" s="39" t="str">
        <f>VLOOKUP(A2539,'COMP-VS-BOM'!$A$2:$C$1625,3,0)</f>
        <v>RES SMD 10K OHM 5% 1/16W 0402</v>
      </c>
      <c r="D2539" s="39" t="str">
        <f t="shared" si="39"/>
        <v>R2851-1</v>
      </c>
      <c r="E2539" s="21" t="s">
        <v>2260</v>
      </c>
    </row>
    <row r="2540" spans="1:5" x14ac:dyDescent="0.3">
      <c r="A2540" s="21" t="s">
        <v>2259</v>
      </c>
      <c r="B2540" s="21">
        <v>2</v>
      </c>
      <c r="C2540" s="39" t="str">
        <f>VLOOKUP(A2540,'COMP-VS-BOM'!$A$2:$C$1625,3,0)</f>
        <v>RES SMD 10K OHM 5% 1/16W 0402</v>
      </c>
      <c r="D2540" s="39" t="str">
        <f t="shared" si="39"/>
        <v>R2851-2</v>
      </c>
      <c r="E2540" s="21" t="s">
        <v>320</v>
      </c>
    </row>
    <row r="2541" spans="1:5" x14ac:dyDescent="0.3">
      <c r="A2541" s="21" t="s">
        <v>2261</v>
      </c>
      <c r="B2541" s="21">
        <v>1</v>
      </c>
      <c r="C2541" s="39" t="str">
        <f>VLOOKUP(A2541,'COMP-VS-BOM'!$A$2:$C$1625,3,0)</f>
        <v>RES SMD 10K OHM 5% 1/16W 0402</v>
      </c>
      <c r="D2541" s="39" t="str">
        <f t="shared" si="39"/>
        <v>R2854-1</v>
      </c>
      <c r="E2541" s="21" t="s">
        <v>1881</v>
      </c>
    </row>
    <row r="2542" spans="1:5" x14ac:dyDescent="0.3">
      <c r="A2542" s="21" t="s">
        <v>2261</v>
      </c>
      <c r="B2542" s="21">
        <v>2</v>
      </c>
      <c r="C2542" s="39" t="str">
        <f>VLOOKUP(A2542,'COMP-VS-BOM'!$A$2:$C$1625,3,0)</f>
        <v>RES SMD 10K OHM 5% 1/16W 0402</v>
      </c>
      <c r="D2542" s="39" t="str">
        <f t="shared" si="39"/>
        <v>R2854-2</v>
      </c>
      <c r="E2542" s="21" t="s">
        <v>320</v>
      </c>
    </row>
    <row r="2543" spans="1:5" x14ac:dyDescent="0.3">
      <c r="A2543" s="21" t="s">
        <v>2262</v>
      </c>
      <c r="B2543" s="21">
        <v>1</v>
      </c>
      <c r="C2543" s="39" t="str">
        <f>VLOOKUP(A2543,'COMP-VS-BOM'!$A$2:$C$1625,3,0)</f>
        <v>RES SMD 0.0OHM JUMPER 1/16W 0402</v>
      </c>
      <c r="D2543" s="39" t="str">
        <f t="shared" si="39"/>
        <v>R3104-1</v>
      </c>
      <c r="E2543" s="21" t="s">
        <v>2263</v>
      </c>
    </row>
    <row r="2544" spans="1:5" x14ac:dyDescent="0.3">
      <c r="A2544" s="21" t="s">
        <v>2262</v>
      </c>
      <c r="B2544" s="21">
        <v>2</v>
      </c>
      <c r="C2544" s="39" t="str">
        <f>VLOOKUP(A2544,'COMP-VS-BOM'!$A$2:$C$1625,3,0)</f>
        <v>RES SMD 0.0OHM JUMPER 1/16W 0402</v>
      </c>
      <c r="D2544" s="39" t="str">
        <f t="shared" si="39"/>
        <v>R3104-2</v>
      </c>
      <c r="E2544" s="21" t="s">
        <v>1632</v>
      </c>
    </row>
    <row r="2545" spans="1:5" x14ac:dyDescent="0.3">
      <c r="A2545" s="21" t="s">
        <v>2264</v>
      </c>
      <c r="B2545" s="21">
        <v>1</v>
      </c>
      <c r="C2545" s="39" t="str">
        <f>VLOOKUP(A2545,'COMP-VS-BOM'!$A$2:$C$1625,3,0)</f>
        <v>RES SMD 0.0OHM JUMPER 1/16W 0402</v>
      </c>
      <c r="D2545" s="39" t="str">
        <f t="shared" si="39"/>
        <v>R3105-1</v>
      </c>
      <c r="E2545" s="21" t="s">
        <v>2265</v>
      </c>
    </row>
    <row r="2546" spans="1:5" x14ac:dyDescent="0.3">
      <c r="A2546" s="21" t="s">
        <v>2264</v>
      </c>
      <c r="B2546" s="21">
        <v>2</v>
      </c>
      <c r="C2546" s="39" t="str">
        <f>VLOOKUP(A2546,'COMP-VS-BOM'!$A$2:$C$1625,3,0)</f>
        <v>RES SMD 0.0OHM JUMPER 1/16W 0402</v>
      </c>
      <c r="D2546" s="39" t="str">
        <f t="shared" si="39"/>
        <v>R3105-2</v>
      </c>
      <c r="E2546" s="21" t="s">
        <v>1630</v>
      </c>
    </row>
    <row r="2547" spans="1:5" x14ac:dyDescent="0.3">
      <c r="A2547" s="21" t="s">
        <v>2266</v>
      </c>
      <c r="B2547" s="21">
        <v>1</v>
      </c>
      <c r="C2547" s="39" t="str">
        <f>VLOOKUP(A2547,'COMP-VS-BOM'!$A$2:$C$1625,3,0)</f>
        <v>RES SMD 3K OHM 5% 1/16W 0402</v>
      </c>
      <c r="D2547" s="39" t="str">
        <f t="shared" si="39"/>
        <v>R3110-1</v>
      </c>
      <c r="E2547" s="21" t="s">
        <v>2267</v>
      </c>
    </row>
    <row r="2548" spans="1:5" x14ac:dyDescent="0.3">
      <c r="A2548" s="21" t="s">
        <v>2266</v>
      </c>
      <c r="B2548" s="21">
        <v>2</v>
      </c>
      <c r="C2548" s="39" t="str">
        <f>VLOOKUP(A2548,'COMP-VS-BOM'!$A$2:$C$1625,3,0)</f>
        <v>RES SMD 3K OHM 5% 1/16W 0402</v>
      </c>
      <c r="D2548" s="39" t="str">
        <f t="shared" si="39"/>
        <v>R3110-2</v>
      </c>
      <c r="E2548" s="21" t="s">
        <v>320</v>
      </c>
    </row>
    <row r="2549" spans="1:5" x14ac:dyDescent="0.3">
      <c r="A2549" s="21" t="s">
        <v>2268</v>
      </c>
      <c r="B2549" s="21">
        <v>1</v>
      </c>
      <c r="C2549" s="39" t="str">
        <f>VLOOKUP(A2549,'COMP-VS-BOM'!$A$2:$C$1625,3,0)</f>
        <v>RES SMD 1K OHM 1% 1/16W 0402</v>
      </c>
      <c r="D2549" s="39" t="str">
        <f t="shared" si="39"/>
        <v>R3111-1</v>
      </c>
      <c r="E2549" s="21" t="s">
        <v>835</v>
      </c>
    </row>
    <row r="2550" spans="1:5" x14ac:dyDescent="0.3">
      <c r="A2550" s="21" t="s">
        <v>2268</v>
      </c>
      <c r="B2550" s="21">
        <v>2</v>
      </c>
      <c r="C2550" s="39" t="str">
        <f>VLOOKUP(A2550,'COMP-VS-BOM'!$A$2:$C$1625,3,0)</f>
        <v>RES SMD 1K OHM 1% 1/16W 0402</v>
      </c>
      <c r="D2550" s="39" t="str">
        <f t="shared" si="39"/>
        <v>R3111-2</v>
      </c>
      <c r="E2550" s="21" t="s">
        <v>2269</v>
      </c>
    </row>
    <row r="2551" spans="1:5" x14ac:dyDescent="0.3">
      <c r="A2551" s="21" t="s">
        <v>2270</v>
      </c>
      <c r="B2551" s="21">
        <v>1</v>
      </c>
      <c r="C2551" s="39" t="str">
        <f>VLOOKUP(A2551,'COMP-VS-BOM'!$A$2:$C$1625,3,0)</f>
        <v>RES SMD 1K OHM 1% 1/16W 0402</v>
      </c>
      <c r="D2551" s="39" t="str">
        <f t="shared" si="39"/>
        <v>R3121-1</v>
      </c>
      <c r="E2551" s="21" t="s">
        <v>2271</v>
      </c>
    </row>
    <row r="2552" spans="1:5" x14ac:dyDescent="0.3">
      <c r="A2552" s="21" t="s">
        <v>2270</v>
      </c>
      <c r="B2552" s="21">
        <v>2</v>
      </c>
      <c r="C2552" s="39" t="str">
        <f>VLOOKUP(A2552,'COMP-VS-BOM'!$A$2:$C$1625,3,0)</f>
        <v>RES SMD 1K OHM 1% 1/16W 0402</v>
      </c>
      <c r="D2552" s="39" t="str">
        <f t="shared" si="39"/>
        <v>R3121-2</v>
      </c>
      <c r="E2552" s="21" t="s">
        <v>1778</v>
      </c>
    </row>
    <row r="2553" spans="1:5" x14ac:dyDescent="0.3">
      <c r="A2553" s="21" t="s">
        <v>2272</v>
      </c>
      <c r="B2553" s="21">
        <v>1</v>
      </c>
      <c r="C2553" s="39" t="str">
        <f>VLOOKUP(A2553,'COMP-VS-BOM'!$A$2:$C$1625,3,0)</f>
        <v>RES SMD 1K OHM 1% 1/16W 0402</v>
      </c>
      <c r="D2553" s="39" t="str">
        <f t="shared" si="39"/>
        <v>R3122-1</v>
      </c>
      <c r="E2553" s="21" t="s">
        <v>2273</v>
      </c>
    </row>
    <row r="2554" spans="1:5" x14ac:dyDescent="0.3">
      <c r="A2554" s="21" t="s">
        <v>2272</v>
      </c>
      <c r="B2554" s="21">
        <v>2</v>
      </c>
      <c r="C2554" s="39" t="str">
        <f>VLOOKUP(A2554,'COMP-VS-BOM'!$A$2:$C$1625,3,0)</f>
        <v>RES SMD 1K OHM 1% 1/16W 0402</v>
      </c>
      <c r="D2554" s="39" t="str">
        <f t="shared" si="39"/>
        <v>R3122-2</v>
      </c>
      <c r="E2554" s="21" t="s">
        <v>1780</v>
      </c>
    </row>
    <row r="2555" spans="1:5" x14ac:dyDescent="0.3">
      <c r="A2555" s="21" t="s">
        <v>2274</v>
      </c>
      <c r="B2555" s="21">
        <v>1</v>
      </c>
      <c r="C2555" s="39" t="str">
        <f>VLOOKUP(A2555,'COMP-VS-BOM'!$A$2:$C$1625,3,0)</f>
        <v>RES SMD 1K OHM 1% 1/16W 0402</v>
      </c>
      <c r="D2555" s="39" t="str">
        <f t="shared" si="39"/>
        <v>R3123-1</v>
      </c>
      <c r="E2555" s="21" t="s">
        <v>2275</v>
      </c>
    </row>
    <row r="2556" spans="1:5" x14ac:dyDescent="0.3">
      <c r="A2556" s="21" t="s">
        <v>2274</v>
      </c>
      <c r="B2556" s="21">
        <v>2</v>
      </c>
      <c r="C2556" s="39" t="str">
        <f>VLOOKUP(A2556,'COMP-VS-BOM'!$A$2:$C$1625,3,0)</f>
        <v>RES SMD 1K OHM 1% 1/16W 0402</v>
      </c>
      <c r="D2556" s="39" t="str">
        <f t="shared" si="39"/>
        <v>R3123-2</v>
      </c>
      <c r="E2556" s="21" t="s">
        <v>1782</v>
      </c>
    </row>
    <row r="2557" spans="1:5" x14ac:dyDescent="0.3">
      <c r="A2557" s="21" t="s">
        <v>2276</v>
      </c>
      <c r="B2557" s="21">
        <v>1</v>
      </c>
      <c r="C2557" s="39" t="str">
        <f>VLOOKUP(A2557,'COMP-VS-BOM'!$A$2:$C$1625,3,0)</f>
        <v>RES SMD 1K OHM 1% 1/16W 0402</v>
      </c>
      <c r="D2557" s="39" t="str">
        <f t="shared" si="39"/>
        <v>R3124-1</v>
      </c>
      <c r="E2557" s="21" t="s">
        <v>2277</v>
      </c>
    </row>
    <row r="2558" spans="1:5" x14ac:dyDescent="0.3">
      <c r="A2558" s="21" t="s">
        <v>2276</v>
      </c>
      <c r="B2558" s="21">
        <v>2</v>
      </c>
      <c r="C2558" s="39" t="str">
        <f>VLOOKUP(A2558,'COMP-VS-BOM'!$A$2:$C$1625,3,0)</f>
        <v>RES SMD 1K OHM 1% 1/16W 0402</v>
      </c>
      <c r="D2558" s="39" t="str">
        <f t="shared" si="39"/>
        <v>R3124-2</v>
      </c>
      <c r="E2558" s="21" t="s">
        <v>1785</v>
      </c>
    </row>
    <row r="2559" spans="1:5" x14ac:dyDescent="0.3">
      <c r="A2559" s="21" t="s">
        <v>2278</v>
      </c>
      <c r="B2559" s="21">
        <v>1</v>
      </c>
      <c r="C2559" s="39" t="str">
        <f>VLOOKUP(A2559,'COMP-VS-BOM'!$A$2:$C$1625,3,0)</f>
        <v>RES SMD 2.2K OHM 5% 1/16W 0402</v>
      </c>
      <c r="D2559" s="39" t="str">
        <f t="shared" si="39"/>
        <v>R3125-1</v>
      </c>
      <c r="E2559" s="21" t="s">
        <v>840</v>
      </c>
    </row>
    <row r="2560" spans="1:5" x14ac:dyDescent="0.3">
      <c r="A2560" s="21" t="s">
        <v>2278</v>
      </c>
      <c r="B2560" s="21">
        <v>2</v>
      </c>
      <c r="C2560" s="39" t="str">
        <f>VLOOKUP(A2560,'COMP-VS-BOM'!$A$2:$C$1625,3,0)</f>
        <v>RES SMD 2.2K OHM 5% 1/16W 0402</v>
      </c>
      <c r="D2560" s="39" t="str">
        <f t="shared" si="39"/>
        <v>R3125-2</v>
      </c>
      <c r="E2560" s="21" t="s">
        <v>2265</v>
      </c>
    </row>
    <row r="2561" spans="1:5" x14ac:dyDescent="0.3">
      <c r="A2561" s="21" t="s">
        <v>2279</v>
      </c>
      <c r="B2561" s="21">
        <v>1</v>
      </c>
      <c r="C2561" s="39" t="str">
        <f>VLOOKUP(A2561,'COMP-VS-BOM'!$A$2:$C$1625,3,0)</f>
        <v>RES SMD 2.2K OHM 5% 1/16W 0402</v>
      </c>
      <c r="D2561" s="39" t="str">
        <f t="shared" si="39"/>
        <v>R3126-1</v>
      </c>
      <c r="E2561" s="21" t="s">
        <v>840</v>
      </c>
    </row>
    <row r="2562" spans="1:5" x14ac:dyDescent="0.3">
      <c r="A2562" s="21" t="s">
        <v>2279</v>
      </c>
      <c r="B2562" s="21">
        <v>2</v>
      </c>
      <c r="C2562" s="39" t="str">
        <f>VLOOKUP(A2562,'COMP-VS-BOM'!$A$2:$C$1625,3,0)</f>
        <v>RES SMD 2.2K OHM 5% 1/16W 0402</v>
      </c>
      <c r="D2562" s="39" t="str">
        <f t="shared" si="39"/>
        <v>R3126-2</v>
      </c>
      <c r="E2562" s="21" t="s">
        <v>2263</v>
      </c>
    </row>
    <row r="2563" spans="1:5" x14ac:dyDescent="0.3">
      <c r="A2563" s="21" t="s">
        <v>2280</v>
      </c>
      <c r="B2563" s="21">
        <v>1</v>
      </c>
      <c r="C2563" s="39" t="str">
        <f>VLOOKUP(A2563,'COMP-VS-BOM'!$A$2:$C$1625,3,0)</f>
        <v>RES SMD 10K OHM 5% 1/16W 0402</v>
      </c>
      <c r="D2563" s="39" t="str">
        <f t="shared" si="39"/>
        <v>R3127-1</v>
      </c>
      <c r="E2563" s="21" t="s">
        <v>1985</v>
      </c>
    </row>
    <row r="2564" spans="1:5" x14ac:dyDescent="0.3">
      <c r="A2564" s="21" t="s">
        <v>2280</v>
      </c>
      <c r="B2564" s="21">
        <v>2</v>
      </c>
      <c r="C2564" s="39" t="str">
        <f>VLOOKUP(A2564,'COMP-VS-BOM'!$A$2:$C$1625,3,0)</f>
        <v>RES SMD 10K OHM 5% 1/16W 0402</v>
      </c>
      <c r="D2564" s="39" t="str">
        <f t="shared" ref="D2564:D2627" si="40">CONCATENATE(A2564,"-",B2564)</f>
        <v>R3127-2</v>
      </c>
      <c r="E2564" s="21" t="s">
        <v>1881</v>
      </c>
    </row>
    <row r="2565" spans="1:5" x14ac:dyDescent="0.3">
      <c r="A2565" s="21" t="s">
        <v>2281</v>
      </c>
      <c r="B2565" s="21">
        <v>1</v>
      </c>
      <c r="C2565" s="39" t="str">
        <f>VLOOKUP(A2565,'COMP-VS-BOM'!$A$2:$C$1625,3,0)</f>
        <v>RES SMD 0.0OHM JUMPER 1/16W 0402</v>
      </c>
      <c r="D2565" s="39" t="str">
        <f t="shared" si="40"/>
        <v>R3133-1</v>
      </c>
      <c r="E2565" s="21" t="s">
        <v>2282</v>
      </c>
    </row>
    <row r="2566" spans="1:5" x14ac:dyDescent="0.3">
      <c r="A2566" s="21" t="s">
        <v>2281</v>
      </c>
      <c r="B2566" s="21">
        <v>2</v>
      </c>
      <c r="C2566" s="39" t="str">
        <f>VLOOKUP(A2566,'COMP-VS-BOM'!$A$2:$C$1625,3,0)</f>
        <v>RES SMD 0.0OHM JUMPER 1/16W 0402</v>
      </c>
      <c r="D2566" s="39" t="str">
        <f t="shared" si="40"/>
        <v>R3133-2</v>
      </c>
      <c r="E2566" s="21" t="s">
        <v>320</v>
      </c>
    </row>
    <row r="2567" spans="1:5" x14ac:dyDescent="0.3">
      <c r="A2567" s="21" t="s">
        <v>2283</v>
      </c>
      <c r="B2567" s="21">
        <v>1</v>
      </c>
      <c r="C2567" s="39" t="str">
        <f>VLOOKUP(A2567,'COMP-VS-BOM'!$A$2:$C$1625,3,0)</f>
        <v>RES SMD 0.0OHM JUMPER 1/16W 0402</v>
      </c>
      <c r="D2567" s="39" t="str">
        <f t="shared" si="40"/>
        <v>R3134-1</v>
      </c>
      <c r="E2567" s="21" t="s">
        <v>2284</v>
      </c>
    </row>
    <row r="2568" spans="1:5" x14ac:dyDescent="0.3">
      <c r="A2568" s="21" t="s">
        <v>2283</v>
      </c>
      <c r="B2568" s="21">
        <v>2</v>
      </c>
      <c r="C2568" s="39" t="str">
        <f>VLOOKUP(A2568,'COMP-VS-BOM'!$A$2:$C$1625,3,0)</f>
        <v>RES SMD 0.0OHM JUMPER 1/16W 0402</v>
      </c>
      <c r="D2568" s="39" t="str">
        <f t="shared" si="40"/>
        <v>R3134-2</v>
      </c>
      <c r="E2568" s="21" t="s">
        <v>320</v>
      </c>
    </row>
    <row r="2569" spans="1:5" x14ac:dyDescent="0.3">
      <c r="A2569" s="21" t="s">
        <v>2285</v>
      </c>
      <c r="B2569" s="21">
        <v>1</v>
      </c>
      <c r="C2569" s="39" t="str">
        <f>VLOOKUP(A2569,'COMP-VS-BOM'!$A$2:$C$1625,3,0)</f>
        <v>RES SMD 1K OHM 1% 1/16W 0402</v>
      </c>
      <c r="D2569" s="39" t="str">
        <f t="shared" si="40"/>
        <v>R3135-1</v>
      </c>
      <c r="E2569" s="21" t="s">
        <v>2286</v>
      </c>
    </row>
    <row r="2570" spans="1:5" x14ac:dyDescent="0.3">
      <c r="A2570" s="21" t="s">
        <v>2285</v>
      </c>
      <c r="B2570" s="21">
        <v>2</v>
      </c>
      <c r="C2570" s="39" t="str">
        <f>VLOOKUP(A2570,'COMP-VS-BOM'!$A$2:$C$1625,3,0)</f>
        <v>RES SMD 1K OHM 1% 1/16W 0402</v>
      </c>
      <c r="D2570" s="39" t="str">
        <f t="shared" si="40"/>
        <v>R3135-2</v>
      </c>
      <c r="E2570" s="21" t="s">
        <v>2287</v>
      </c>
    </row>
    <row r="2571" spans="1:5" x14ac:dyDescent="0.3">
      <c r="A2571" s="21" t="s">
        <v>2288</v>
      </c>
      <c r="B2571" s="21">
        <v>1</v>
      </c>
      <c r="C2571" s="39" t="str">
        <f>VLOOKUP(A2571,'COMP-VS-BOM'!$A$2:$C$1625,3,0)</f>
        <v>RES SMD 10K OHM 5% 1/16W 0402</v>
      </c>
      <c r="D2571" s="39" t="str">
        <f t="shared" si="40"/>
        <v>R3136-1</v>
      </c>
      <c r="E2571" s="21" t="s">
        <v>2289</v>
      </c>
    </row>
    <row r="2572" spans="1:5" x14ac:dyDescent="0.3">
      <c r="A2572" s="21" t="s">
        <v>2288</v>
      </c>
      <c r="B2572" s="21">
        <v>2</v>
      </c>
      <c r="C2572" s="39" t="str">
        <f>VLOOKUP(A2572,'COMP-VS-BOM'!$A$2:$C$1625,3,0)</f>
        <v>RES SMD 10K OHM 5% 1/16W 0402</v>
      </c>
      <c r="D2572" s="39" t="str">
        <f t="shared" si="40"/>
        <v>R3136-2</v>
      </c>
      <c r="E2572" s="21" t="s">
        <v>320</v>
      </c>
    </row>
    <row r="2573" spans="1:5" x14ac:dyDescent="0.3">
      <c r="A2573" s="21" t="s">
        <v>2290</v>
      </c>
      <c r="B2573" s="21">
        <v>1</v>
      </c>
      <c r="C2573" s="39" t="str">
        <f>VLOOKUP(A2573,'COMP-VS-BOM'!$A$2:$C$1625,3,0)</f>
        <v>RES SMD 10K OHM 5% 1/16W 0402</v>
      </c>
      <c r="D2573" s="39" t="str">
        <f t="shared" si="40"/>
        <v>R3137-1</v>
      </c>
      <c r="E2573" s="21" t="s">
        <v>840</v>
      </c>
    </row>
    <row r="2574" spans="1:5" x14ac:dyDescent="0.3">
      <c r="A2574" s="21" t="s">
        <v>2290</v>
      </c>
      <c r="B2574" s="21">
        <v>2</v>
      </c>
      <c r="C2574" s="39" t="str">
        <f>VLOOKUP(A2574,'COMP-VS-BOM'!$A$2:$C$1625,3,0)</f>
        <v>RES SMD 10K OHM 5% 1/16W 0402</v>
      </c>
      <c r="D2574" s="39" t="str">
        <f t="shared" si="40"/>
        <v>R3137-2</v>
      </c>
      <c r="E2574" s="21" t="s">
        <v>2282</v>
      </c>
    </row>
    <row r="2575" spans="1:5" x14ac:dyDescent="0.3">
      <c r="A2575" s="21" t="s">
        <v>2291</v>
      </c>
      <c r="B2575" s="21">
        <v>1</v>
      </c>
      <c r="C2575" s="39" t="str">
        <f>VLOOKUP(A2575,'COMP-VS-BOM'!$A$2:$C$1625,3,0)</f>
        <v>RES SMD 0.0OHM JUMPER 1/16W 0402</v>
      </c>
      <c r="D2575" s="39" t="str">
        <f t="shared" si="40"/>
        <v>R3138-1</v>
      </c>
      <c r="E2575" s="21" t="s">
        <v>840</v>
      </c>
    </row>
    <row r="2576" spans="1:5" x14ac:dyDescent="0.3">
      <c r="A2576" s="21" t="s">
        <v>2291</v>
      </c>
      <c r="B2576" s="21">
        <v>2</v>
      </c>
      <c r="C2576" s="39" t="str">
        <f>VLOOKUP(A2576,'COMP-VS-BOM'!$A$2:$C$1625,3,0)</f>
        <v>RES SMD 0.0OHM JUMPER 1/16W 0402</v>
      </c>
      <c r="D2576" s="39" t="str">
        <f t="shared" si="40"/>
        <v>R3138-2</v>
      </c>
      <c r="E2576" s="21" t="s">
        <v>2289</v>
      </c>
    </row>
    <row r="2577" spans="1:5" x14ac:dyDescent="0.3">
      <c r="A2577" s="21" t="s">
        <v>2292</v>
      </c>
      <c r="B2577" s="21">
        <v>1</v>
      </c>
      <c r="C2577" s="39" t="str">
        <f>VLOOKUP(A2577,'COMP-VS-BOM'!$A$2:$C$1625,3,0)</f>
        <v>RES SMD 10K OHM 5% 1/16W 0402</v>
      </c>
      <c r="D2577" s="39" t="str">
        <f t="shared" si="40"/>
        <v>R3139-1</v>
      </c>
      <c r="E2577" s="21" t="s">
        <v>840</v>
      </c>
    </row>
    <row r="2578" spans="1:5" x14ac:dyDescent="0.3">
      <c r="A2578" s="21" t="s">
        <v>2292</v>
      </c>
      <c r="B2578" s="21">
        <v>2</v>
      </c>
      <c r="C2578" s="39" t="str">
        <f>VLOOKUP(A2578,'COMP-VS-BOM'!$A$2:$C$1625,3,0)</f>
        <v>RES SMD 10K OHM 5% 1/16W 0402</v>
      </c>
      <c r="D2578" s="39" t="str">
        <f t="shared" si="40"/>
        <v>R3139-2</v>
      </c>
      <c r="E2578" s="21" t="s">
        <v>2284</v>
      </c>
    </row>
    <row r="2579" spans="1:5" x14ac:dyDescent="0.3">
      <c r="A2579" s="21" t="s">
        <v>2293</v>
      </c>
      <c r="B2579" s="21">
        <v>1</v>
      </c>
      <c r="C2579" s="39" t="str">
        <f>VLOOKUP(A2579,'COMP-VS-BOM'!$A$2:$C$1625,3,0)</f>
        <v>RES SMD 0.0OHM JUMPER 1/16W 0402</v>
      </c>
      <c r="D2579" s="39" t="str">
        <f t="shared" si="40"/>
        <v>R3141-1</v>
      </c>
      <c r="E2579" s="21" t="s">
        <v>835</v>
      </c>
    </row>
    <row r="2580" spans="1:5" x14ac:dyDescent="0.3">
      <c r="A2580" s="21" t="s">
        <v>2293</v>
      </c>
      <c r="B2580" s="21">
        <v>2</v>
      </c>
      <c r="C2580" s="39" t="str">
        <f>VLOOKUP(A2580,'COMP-VS-BOM'!$A$2:$C$1625,3,0)</f>
        <v>RES SMD 0.0OHM JUMPER 1/16W 0402</v>
      </c>
      <c r="D2580" s="39" t="str">
        <f t="shared" si="40"/>
        <v>R3141-2</v>
      </c>
      <c r="E2580" s="21" t="s">
        <v>946</v>
      </c>
    </row>
    <row r="2581" spans="1:5" x14ac:dyDescent="0.3">
      <c r="A2581" s="21" t="s">
        <v>2294</v>
      </c>
      <c r="B2581" s="21">
        <v>1</v>
      </c>
      <c r="C2581" s="39" t="str">
        <f>VLOOKUP(A2581,'COMP-VS-BOM'!$A$2:$C$1625,3,0)</f>
        <v>RES SMD 0.0OHM JUMPER 1/16W 0402</v>
      </c>
      <c r="D2581" s="39" t="str">
        <f t="shared" si="40"/>
        <v>R3142-1</v>
      </c>
      <c r="E2581" s="21" t="s">
        <v>840</v>
      </c>
    </row>
    <row r="2582" spans="1:5" x14ac:dyDescent="0.3">
      <c r="A2582" s="21" t="s">
        <v>2294</v>
      </c>
      <c r="B2582" s="21">
        <v>2</v>
      </c>
      <c r="C2582" s="39" t="str">
        <f>VLOOKUP(A2582,'COMP-VS-BOM'!$A$2:$C$1625,3,0)</f>
        <v>RES SMD 0.0OHM JUMPER 1/16W 0402</v>
      </c>
      <c r="D2582" s="39" t="str">
        <f t="shared" si="40"/>
        <v>R3142-2</v>
      </c>
      <c r="E2582" s="21" t="s">
        <v>946</v>
      </c>
    </row>
    <row r="2583" spans="1:5" x14ac:dyDescent="0.3">
      <c r="A2583" s="21" t="s">
        <v>2295</v>
      </c>
      <c r="B2583" s="21">
        <v>1</v>
      </c>
      <c r="C2583" s="39" t="str">
        <f>VLOOKUP(A2583,'COMP-VS-BOM'!$A$2:$C$1625,3,0)</f>
        <v>RES SMD 10K OHM 5% 1/16W 0402</v>
      </c>
      <c r="D2583" s="39" t="str">
        <f t="shared" si="40"/>
        <v>R3146-1</v>
      </c>
      <c r="E2583" s="21" t="s">
        <v>2296</v>
      </c>
    </row>
    <row r="2584" spans="1:5" x14ac:dyDescent="0.3">
      <c r="A2584" s="21" t="s">
        <v>2295</v>
      </c>
      <c r="B2584" s="21">
        <v>2</v>
      </c>
      <c r="C2584" s="39" t="str">
        <f>VLOOKUP(A2584,'COMP-VS-BOM'!$A$2:$C$1625,3,0)</f>
        <v>RES SMD 10K OHM 5% 1/16W 0402</v>
      </c>
      <c r="D2584" s="39" t="str">
        <f t="shared" si="40"/>
        <v>R3146-2</v>
      </c>
      <c r="E2584" s="21" t="s">
        <v>320</v>
      </c>
    </row>
    <row r="2585" spans="1:5" x14ac:dyDescent="0.3">
      <c r="A2585" s="21" t="s">
        <v>2297</v>
      </c>
      <c r="B2585" s="21">
        <v>1</v>
      </c>
      <c r="C2585" s="39" t="str">
        <f>VLOOKUP(A2585,'COMP-VS-BOM'!$A$2:$C$1625,3,0)</f>
        <v>RES SMD 10K OHM 5% 1/16W 0402</v>
      </c>
      <c r="D2585" s="39" t="str">
        <f t="shared" si="40"/>
        <v>R3147-1</v>
      </c>
      <c r="E2585" s="21" t="s">
        <v>2298</v>
      </c>
    </row>
    <row r="2586" spans="1:5" x14ac:dyDescent="0.3">
      <c r="A2586" s="21" t="s">
        <v>2297</v>
      </c>
      <c r="B2586" s="21">
        <v>2</v>
      </c>
      <c r="C2586" s="39" t="str">
        <f>VLOOKUP(A2586,'COMP-VS-BOM'!$A$2:$C$1625,3,0)</f>
        <v>RES SMD 10K OHM 5% 1/16W 0402</v>
      </c>
      <c r="D2586" s="39" t="str">
        <f t="shared" si="40"/>
        <v>R3147-2</v>
      </c>
      <c r="E2586" s="21" t="s">
        <v>320</v>
      </c>
    </row>
    <row r="2587" spans="1:5" x14ac:dyDescent="0.3">
      <c r="A2587" s="21" t="s">
        <v>2299</v>
      </c>
      <c r="B2587" s="21">
        <v>1</v>
      </c>
      <c r="C2587" s="39" t="str">
        <f>VLOOKUP(A2587,'COMP-VS-BOM'!$A$2:$C$1625,3,0)</f>
        <v>RES SMD 10K OHM 5% 1/16W 0402</v>
      </c>
      <c r="D2587" s="39" t="str">
        <f t="shared" si="40"/>
        <v>R3148-1</v>
      </c>
      <c r="E2587" s="21" t="s">
        <v>2300</v>
      </c>
    </row>
    <row r="2588" spans="1:5" x14ac:dyDescent="0.3">
      <c r="A2588" s="21" t="s">
        <v>2299</v>
      </c>
      <c r="B2588" s="21">
        <v>2</v>
      </c>
      <c r="C2588" s="39" t="str">
        <f>VLOOKUP(A2588,'COMP-VS-BOM'!$A$2:$C$1625,3,0)</f>
        <v>RES SMD 10K OHM 5% 1/16W 0402</v>
      </c>
      <c r="D2588" s="39" t="str">
        <f t="shared" si="40"/>
        <v>R3148-2</v>
      </c>
      <c r="E2588" s="21" t="s">
        <v>320</v>
      </c>
    </row>
    <row r="2589" spans="1:5" x14ac:dyDescent="0.3">
      <c r="A2589" s="21" t="s">
        <v>2301</v>
      </c>
      <c r="B2589" s="21">
        <v>1</v>
      </c>
      <c r="C2589" s="39" t="str">
        <f>VLOOKUP(A2589,'COMP-VS-BOM'!$A$2:$C$1625,3,0)</f>
        <v>RES SMD 10K OHM 5% 1/16W 0402</v>
      </c>
      <c r="D2589" s="39" t="str">
        <f t="shared" si="40"/>
        <v>R3149-1</v>
      </c>
      <c r="E2589" s="21" t="s">
        <v>1881</v>
      </c>
    </row>
    <row r="2590" spans="1:5" x14ac:dyDescent="0.3">
      <c r="A2590" s="21" t="s">
        <v>2301</v>
      </c>
      <c r="B2590" s="21">
        <v>2</v>
      </c>
      <c r="C2590" s="39" t="str">
        <f>VLOOKUP(A2590,'COMP-VS-BOM'!$A$2:$C$1625,3,0)</f>
        <v>RES SMD 10K OHM 5% 1/16W 0402</v>
      </c>
      <c r="D2590" s="39" t="str">
        <f t="shared" si="40"/>
        <v>R3149-2</v>
      </c>
      <c r="E2590" s="21" t="s">
        <v>320</v>
      </c>
    </row>
    <row r="2591" spans="1:5" x14ac:dyDescent="0.3">
      <c r="A2591" s="21" t="s">
        <v>2302</v>
      </c>
      <c r="B2591" s="21">
        <v>1</v>
      </c>
      <c r="C2591" s="39" t="str">
        <f>VLOOKUP(A2591,'COMP-VS-BOM'!$A$2:$C$1625,3,0)</f>
        <v>RES SMD 10K OHM 5% 1/16W 0402</v>
      </c>
      <c r="D2591" s="39" t="str">
        <f t="shared" si="40"/>
        <v>R3203-1</v>
      </c>
      <c r="E2591" s="21" t="s">
        <v>842</v>
      </c>
    </row>
    <row r="2592" spans="1:5" x14ac:dyDescent="0.3">
      <c r="A2592" s="21" t="s">
        <v>2302</v>
      </c>
      <c r="B2592" s="21">
        <v>2</v>
      </c>
      <c r="C2592" s="39" t="str">
        <f>VLOOKUP(A2592,'COMP-VS-BOM'!$A$2:$C$1625,3,0)</f>
        <v>RES SMD 10K OHM 5% 1/16W 0402</v>
      </c>
      <c r="D2592" s="39" t="str">
        <f t="shared" si="40"/>
        <v>R3203-2</v>
      </c>
      <c r="E2592" s="21" t="s">
        <v>1217</v>
      </c>
    </row>
    <row r="2593" spans="1:5" x14ac:dyDescent="0.3">
      <c r="A2593" s="21" t="s">
        <v>2303</v>
      </c>
      <c r="B2593" s="21">
        <v>1</v>
      </c>
      <c r="C2593" s="39" t="str">
        <f>VLOOKUP(A2593,'COMP-VS-BOM'!$A$2:$C$1625,3,0)</f>
        <v>RES SMD 100 OHM 1% 1/16W 0402</v>
      </c>
      <c r="D2593" s="39" t="str">
        <f t="shared" si="40"/>
        <v>R3204-1</v>
      </c>
      <c r="E2593" s="21" t="s">
        <v>2304</v>
      </c>
    </row>
    <row r="2594" spans="1:5" x14ac:dyDescent="0.3">
      <c r="A2594" s="21" t="s">
        <v>2303</v>
      </c>
      <c r="B2594" s="21">
        <v>2</v>
      </c>
      <c r="C2594" s="39" t="str">
        <f>VLOOKUP(A2594,'COMP-VS-BOM'!$A$2:$C$1625,3,0)</f>
        <v>RES SMD 100 OHM 1% 1/16W 0402</v>
      </c>
      <c r="D2594" s="39" t="str">
        <f t="shared" si="40"/>
        <v>R3204-2</v>
      </c>
      <c r="E2594" s="21" t="s">
        <v>844</v>
      </c>
    </row>
    <row r="2595" spans="1:5" x14ac:dyDescent="0.3">
      <c r="A2595" s="21" t="s">
        <v>2305</v>
      </c>
      <c r="B2595" s="21">
        <v>1</v>
      </c>
      <c r="C2595" s="39" t="str">
        <f>VLOOKUP(A2595,'COMP-VS-BOM'!$A$2:$C$1625,3,0)</f>
        <v>RES SMD 10K OHM 5% 1/16W 0402</v>
      </c>
      <c r="D2595" s="39" t="str">
        <f t="shared" si="40"/>
        <v>R3206-1</v>
      </c>
      <c r="E2595" s="21" t="s">
        <v>846</v>
      </c>
    </row>
    <row r="2596" spans="1:5" x14ac:dyDescent="0.3">
      <c r="A2596" s="21" t="s">
        <v>2305</v>
      </c>
      <c r="B2596" s="21">
        <v>2</v>
      </c>
      <c r="C2596" s="39" t="str">
        <f>VLOOKUP(A2596,'COMP-VS-BOM'!$A$2:$C$1625,3,0)</f>
        <v>RES SMD 10K OHM 5% 1/16W 0402</v>
      </c>
      <c r="D2596" s="39" t="str">
        <f t="shared" si="40"/>
        <v>R3206-2</v>
      </c>
      <c r="E2596" s="21" t="s">
        <v>1220</v>
      </c>
    </row>
    <row r="2597" spans="1:5" x14ac:dyDescent="0.3">
      <c r="A2597" s="21" t="s">
        <v>2306</v>
      </c>
      <c r="B2597" s="21">
        <v>1</v>
      </c>
      <c r="C2597" s="39" t="str">
        <f>VLOOKUP(A2597,'COMP-VS-BOM'!$A$2:$C$1625,3,0)</f>
        <v>RES SMD 100 OHM 1% 1/16W 0402</v>
      </c>
      <c r="D2597" s="39" t="str">
        <f t="shared" si="40"/>
        <v>R3208-1</v>
      </c>
      <c r="E2597" s="21" t="s">
        <v>2307</v>
      </c>
    </row>
    <row r="2598" spans="1:5" x14ac:dyDescent="0.3">
      <c r="A2598" s="21" t="s">
        <v>2306</v>
      </c>
      <c r="B2598" s="21">
        <v>2</v>
      </c>
      <c r="C2598" s="39" t="str">
        <f>VLOOKUP(A2598,'COMP-VS-BOM'!$A$2:$C$1625,3,0)</f>
        <v>RES SMD 100 OHM 1% 1/16W 0402</v>
      </c>
      <c r="D2598" s="39" t="str">
        <f t="shared" si="40"/>
        <v>R3208-2</v>
      </c>
      <c r="E2598" s="21" t="s">
        <v>848</v>
      </c>
    </row>
    <row r="2599" spans="1:5" x14ac:dyDescent="0.3">
      <c r="A2599" s="21" t="s">
        <v>2308</v>
      </c>
      <c r="B2599" s="21">
        <v>1</v>
      </c>
      <c r="C2599" s="39" t="str">
        <f>VLOOKUP(A2599,'COMP-VS-BOM'!$A$2:$C$1625,3,0)</f>
        <v>RES SMD 100K OHM 1% 1/16W 0402</v>
      </c>
      <c r="D2599" s="39" t="str">
        <f t="shared" si="40"/>
        <v>R3210-1</v>
      </c>
      <c r="E2599" s="21" t="s">
        <v>2309</v>
      </c>
    </row>
    <row r="2600" spans="1:5" x14ac:dyDescent="0.3">
      <c r="A2600" s="21" t="s">
        <v>2308</v>
      </c>
      <c r="B2600" s="21">
        <v>2</v>
      </c>
      <c r="C2600" s="39" t="str">
        <f>VLOOKUP(A2600,'COMP-VS-BOM'!$A$2:$C$1625,3,0)</f>
        <v>RES SMD 100K OHM 1% 1/16W 0402</v>
      </c>
      <c r="D2600" s="39" t="str">
        <f t="shared" si="40"/>
        <v>R3210-2</v>
      </c>
      <c r="E2600" s="21" t="s">
        <v>2310</v>
      </c>
    </row>
    <row r="2601" spans="1:5" x14ac:dyDescent="0.3">
      <c r="A2601" s="21" t="s">
        <v>2311</v>
      </c>
      <c r="B2601" s="21">
        <v>1</v>
      </c>
      <c r="C2601" s="39" t="str">
        <f>VLOOKUP(A2601,'COMP-VS-BOM'!$A$2:$C$1625,3,0)</f>
        <v>RES SMD 100K OHM 1% 1/16W 0402</v>
      </c>
      <c r="D2601" s="39" t="str">
        <f t="shared" si="40"/>
        <v>R3211-1</v>
      </c>
      <c r="E2601" s="21" t="s">
        <v>2309</v>
      </c>
    </row>
    <row r="2602" spans="1:5" x14ac:dyDescent="0.3">
      <c r="A2602" s="21" t="s">
        <v>2311</v>
      </c>
      <c r="B2602" s="21">
        <v>2</v>
      </c>
      <c r="C2602" s="39" t="str">
        <f>VLOOKUP(A2602,'COMP-VS-BOM'!$A$2:$C$1625,3,0)</f>
        <v>RES SMD 100K OHM 1% 1/16W 0402</v>
      </c>
      <c r="D2602" s="39" t="str">
        <f t="shared" si="40"/>
        <v>R3211-2</v>
      </c>
      <c r="E2602" s="21" t="s">
        <v>2312</v>
      </c>
    </row>
    <row r="2603" spans="1:5" x14ac:dyDescent="0.3">
      <c r="A2603" s="21" t="s">
        <v>2313</v>
      </c>
      <c r="B2603" s="21">
        <v>1</v>
      </c>
      <c r="C2603" s="39" t="str">
        <f>VLOOKUP(A2603,'COMP-VS-BOM'!$A$2:$C$1625,3,0)</f>
        <v>RES SMD 1K OHM 1% 1/16W 0402</v>
      </c>
      <c r="D2603" s="39" t="str">
        <f t="shared" si="40"/>
        <v>R3212-1</v>
      </c>
      <c r="E2603" s="21" t="s">
        <v>2310</v>
      </c>
    </row>
    <row r="2604" spans="1:5" x14ac:dyDescent="0.3">
      <c r="A2604" s="21" t="s">
        <v>2313</v>
      </c>
      <c r="B2604" s="21">
        <v>2</v>
      </c>
      <c r="C2604" s="39" t="str">
        <f>VLOOKUP(A2604,'COMP-VS-BOM'!$A$2:$C$1625,3,0)</f>
        <v>RES SMD 1K OHM 1% 1/16W 0402</v>
      </c>
      <c r="D2604" s="39" t="str">
        <f t="shared" si="40"/>
        <v>R3212-2</v>
      </c>
      <c r="E2604" s="21" t="s">
        <v>2314</v>
      </c>
    </row>
    <row r="2605" spans="1:5" x14ac:dyDescent="0.3">
      <c r="A2605" s="21" t="s">
        <v>2315</v>
      </c>
      <c r="B2605" s="21">
        <v>1</v>
      </c>
      <c r="C2605" s="39" t="str">
        <f>VLOOKUP(A2605,'COMP-VS-BOM'!$A$2:$C$1625,3,0)</f>
        <v>RES SMD 10K OHM 5% 1/16W 0402</v>
      </c>
      <c r="D2605" s="39" t="str">
        <f t="shared" si="40"/>
        <v>R3213-1</v>
      </c>
      <c r="E2605" s="21" t="s">
        <v>852</v>
      </c>
    </row>
    <row r="2606" spans="1:5" x14ac:dyDescent="0.3">
      <c r="A2606" s="21" t="s">
        <v>2315</v>
      </c>
      <c r="B2606" s="21">
        <v>2</v>
      </c>
      <c r="C2606" s="39" t="str">
        <f>VLOOKUP(A2606,'COMP-VS-BOM'!$A$2:$C$1625,3,0)</f>
        <v>RES SMD 10K OHM 5% 1/16W 0402</v>
      </c>
      <c r="D2606" s="39" t="str">
        <f t="shared" si="40"/>
        <v>R3213-2</v>
      </c>
      <c r="E2606" s="21" t="s">
        <v>1211</v>
      </c>
    </row>
    <row r="2607" spans="1:5" x14ac:dyDescent="0.3">
      <c r="A2607" s="21" t="s">
        <v>2316</v>
      </c>
      <c r="B2607" s="21">
        <v>1</v>
      </c>
      <c r="C2607" s="39" t="str">
        <f>VLOOKUP(A2607,'COMP-VS-BOM'!$A$2:$C$1625,3,0)</f>
        <v>RES SMD 100 OHM 1% 1/16W 0402</v>
      </c>
      <c r="D2607" s="39" t="str">
        <f t="shared" si="40"/>
        <v>R3214-1</v>
      </c>
      <c r="E2607" s="21" t="s">
        <v>2317</v>
      </c>
    </row>
    <row r="2608" spans="1:5" x14ac:dyDescent="0.3">
      <c r="A2608" s="21" t="s">
        <v>2316</v>
      </c>
      <c r="B2608" s="21">
        <v>2</v>
      </c>
      <c r="C2608" s="39" t="str">
        <f>VLOOKUP(A2608,'COMP-VS-BOM'!$A$2:$C$1625,3,0)</f>
        <v>RES SMD 100 OHM 1% 1/16W 0402</v>
      </c>
      <c r="D2608" s="39" t="str">
        <f t="shared" si="40"/>
        <v>R3214-2</v>
      </c>
      <c r="E2608" s="21" t="s">
        <v>854</v>
      </c>
    </row>
    <row r="2609" spans="1:5" x14ac:dyDescent="0.3">
      <c r="A2609" s="21" t="s">
        <v>2318</v>
      </c>
      <c r="B2609" s="21">
        <v>1</v>
      </c>
      <c r="C2609" s="39" t="str">
        <f>VLOOKUP(A2609,'COMP-VS-BOM'!$A$2:$C$1625,3,0)</f>
        <v>RES SMD 10K OHM 5% 1/16W 0402</v>
      </c>
      <c r="D2609" s="39" t="str">
        <f t="shared" si="40"/>
        <v>R3215-1</v>
      </c>
      <c r="E2609" s="21" t="s">
        <v>856</v>
      </c>
    </row>
    <row r="2610" spans="1:5" x14ac:dyDescent="0.3">
      <c r="A2610" s="21" t="s">
        <v>2318</v>
      </c>
      <c r="B2610" s="21">
        <v>2</v>
      </c>
      <c r="C2610" s="39" t="str">
        <f>VLOOKUP(A2610,'COMP-VS-BOM'!$A$2:$C$1625,3,0)</f>
        <v>RES SMD 10K OHM 5% 1/16W 0402</v>
      </c>
      <c r="D2610" s="39" t="str">
        <f t="shared" si="40"/>
        <v>R3215-2</v>
      </c>
      <c r="E2610" s="21" t="s">
        <v>1214</v>
      </c>
    </row>
    <row r="2611" spans="1:5" x14ac:dyDescent="0.3">
      <c r="A2611" s="21" t="s">
        <v>2319</v>
      </c>
      <c r="B2611" s="21">
        <v>1</v>
      </c>
      <c r="C2611" s="39" t="str">
        <f>VLOOKUP(A2611,'COMP-VS-BOM'!$A$2:$C$1625,3,0)</f>
        <v>RES SMD 100 OHM 1% 1/16W 0402</v>
      </c>
      <c r="D2611" s="39" t="str">
        <f t="shared" si="40"/>
        <v>R3216-1</v>
      </c>
      <c r="E2611" s="21" t="s">
        <v>2320</v>
      </c>
    </row>
    <row r="2612" spans="1:5" x14ac:dyDescent="0.3">
      <c r="A2612" s="21" t="s">
        <v>2319</v>
      </c>
      <c r="B2612" s="21">
        <v>2</v>
      </c>
      <c r="C2612" s="39" t="str">
        <f>VLOOKUP(A2612,'COMP-VS-BOM'!$A$2:$C$1625,3,0)</f>
        <v>RES SMD 100 OHM 1% 1/16W 0402</v>
      </c>
      <c r="D2612" s="39" t="str">
        <f t="shared" si="40"/>
        <v>R3216-2</v>
      </c>
      <c r="E2612" s="21" t="s">
        <v>858</v>
      </c>
    </row>
    <row r="2613" spans="1:5" x14ac:dyDescent="0.3">
      <c r="A2613" s="21" t="s">
        <v>2321</v>
      </c>
      <c r="B2613" s="21">
        <v>1</v>
      </c>
      <c r="C2613" s="39" t="str">
        <f>VLOOKUP(A2613,'COMP-VS-BOM'!$A$2:$C$1625,3,0)</f>
        <v>RES SMD 0.0OHM JUMPER 1/16W 0402</v>
      </c>
      <c r="D2613" s="39" t="str">
        <f t="shared" si="40"/>
        <v>R3219-1</v>
      </c>
      <c r="E2613" s="21" t="s">
        <v>852</v>
      </c>
    </row>
    <row r="2614" spans="1:5" x14ac:dyDescent="0.3">
      <c r="A2614" s="21" t="s">
        <v>2321</v>
      </c>
      <c r="B2614" s="21">
        <v>2</v>
      </c>
      <c r="C2614" s="39" t="str">
        <f>VLOOKUP(A2614,'COMP-VS-BOM'!$A$2:$C$1625,3,0)</f>
        <v>RES SMD 0.0OHM JUMPER 1/16W 0402</v>
      </c>
      <c r="D2614" s="39" t="str">
        <f t="shared" si="40"/>
        <v>R3219-2</v>
      </c>
      <c r="E2614" s="21" t="s">
        <v>946</v>
      </c>
    </row>
    <row r="2615" spans="1:5" x14ac:dyDescent="0.3">
      <c r="A2615" s="21" t="s">
        <v>2322</v>
      </c>
      <c r="B2615" s="21">
        <v>1</v>
      </c>
      <c r="C2615" s="39" t="str">
        <f>VLOOKUP(A2615,'COMP-VS-BOM'!$A$2:$C$1625,3,0)</f>
        <v>RES SMD 0.0OHM JUMPER 1/16W 0402</v>
      </c>
      <c r="D2615" s="39" t="str">
        <f t="shared" si="40"/>
        <v>R3220-1</v>
      </c>
      <c r="E2615" s="21" t="s">
        <v>856</v>
      </c>
    </row>
    <row r="2616" spans="1:5" x14ac:dyDescent="0.3">
      <c r="A2616" s="21" t="s">
        <v>2322</v>
      </c>
      <c r="B2616" s="21">
        <v>2</v>
      </c>
      <c r="C2616" s="39" t="str">
        <f>VLOOKUP(A2616,'COMP-VS-BOM'!$A$2:$C$1625,3,0)</f>
        <v>RES SMD 0.0OHM JUMPER 1/16W 0402</v>
      </c>
      <c r="D2616" s="39" t="str">
        <f t="shared" si="40"/>
        <v>R3220-2</v>
      </c>
      <c r="E2616" s="21" t="s">
        <v>946</v>
      </c>
    </row>
    <row r="2617" spans="1:5" x14ac:dyDescent="0.3">
      <c r="A2617" s="21" t="s">
        <v>2323</v>
      </c>
      <c r="B2617" s="21">
        <v>1</v>
      </c>
      <c r="C2617" s="39" t="str">
        <f>VLOOKUP(A2617,'COMP-VS-BOM'!$A$2:$C$1625,3,0)</f>
        <v>RES SMD 0.0OHM JUMPER 1/16W 0402</v>
      </c>
      <c r="D2617" s="39" t="str">
        <f t="shared" si="40"/>
        <v>R3221-1</v>
      </c>
      <c r="E2617" s="21" t="s">
        <v>842</v>
      </c>
    </row>
    <row r="2618" spans="1:5" x14ac:dyDescent="0.3">
      <c r="A2618" s="21" t="s">
        <v>2323</v>
      </c>
      <c r="B2618" s="21">
        <v>2</v>
      </c>
      <c r="C2618" s="39" t="str">
        <f>VLOOKUP(A2618,'COMP-VS-BOM'!$A$2:$C$1625,3,0)</f>
        <v>RES SMD 0.0OHM JUMPER 1/16W 0402</v>
      </c>
      <c r="D2618" s="39" t="str">
        <f t="shared" si="40"/>
        <v>R3221-2</v>
      </c>
      <c r="E2618" s="21" t="s">
        <v>946</v>
      </c>
    </row>
    <row r="2619" spans="1:5" x14ac:dyDescent="0.3">
      <c r="A2619" s="21" t="s">
        <v>2324</v>
      </c>
      <c r="B2619" s="21">
        <v>1</v>
      </c>
      <c r="C2619" s="39" t="str">
        <f>VLOOKUP(A2619,'COMP-VS-BOM'!$A$2:$C$1625,3,0)</f>
        <v>RES SMD 0.0OHM JUMPER 1/16W 0402</v>
      </c>
      <c r="D2619" s="39" t="str">
        <f t="shared" si="40"/>
        <v>R3222-1</v>
      </c>
      <c r="E2619" s="21" t="s">
        <v>846</v>
      </c>
    </row>
    <row r="2620" spans="1:5" x14ac:dyDescent="0.3">
      <c r="A2620" s="21" t="s">
        <v>2324</v>
      </c>
      <c r="B2620" s="21">
        <v>2</v>
      </c>
      <c r="C2620" s="39" t="str">
        <f>VLOOKUP(A2620,'COMP-VS-BOM'!$A$2:$C$1625,3,0)</f>
        <v>RES SMD 0.0OHM JUMPER 1/16W 0402</v>
      </c>
      <c r="D2620" s="39" t="str">
        <f t="shared" si="40"/>
        <v>R3222-2</v>
      </c>
      <c r="E2620" s="21" t="s">
        <v>946</v>
      </c>
    </row>
    <row r="2621" spans="1:5" x14ac:dyDescent="0.3">
      <c r="A2621" s="21" t="s">
        <v>2325</v>
      </c>
      <c r="B2621" s="21">
        <v>1</v>
      </c>
      <c r="C2621" s="39" t="str">
        <f>VLOOKUP(A2621,'COMP-VS-BOM'!$A$2:$C$1625,3,0)</f>
        <v>RES SMD 100K OHM 0.1% 1/16W 0402</v>
      </c>
      <c r="D2621" s="39" t="str">
        <f t="shared" si="40"/>
        <v>R3500-1</v>
      </c>
      <c r="E2621" s="21" t="s">
        <v>517</v>
      </c>
    </row>
    <row r="2622" spans="1:5" x14ac:dyDescent="0.3">
      <c r="A2622" s="21" t="s">
        <v>2325</v>
      </c>
      <c r="B2622" s="21">
        <v>2</v>
      </c>
      <c r="C2622" s="39" t="str">
        <f>VLOOKUP(A2622,'COMP-VS-BOM'!$A$2:$C$1625,3,0)</f>
        <v>RES SMD 100K OHM 0.1% 1/16W 0402</v>
      </c>
      <c r="D2622" s="39" t="str">
        <f t="shared" si="40"/>
        <v>R3500-2</v>
      </c>
      <c r="E2622" s="21" t="s">
        <v>1395</v>
      </c>
    </row>
    <row r="2623" spans="1:5" x14ac:dyDescent="0.3">
      <c r="A2623" s="21" t="s">
        <v>2326</v>
      </c>
      <c r="B2623" s="21">
        <v>1</v>
      </c>
      <c r="C2623" s="39" t="str">
        <f>VLOOKUP(A2623,'COMP-VS-BOM'!$A$2:$C$1625,3,0)</f>
        <v>RES SMD 10K OHM 5% 1/10W 0402</v>
      </c>
      <c r="D2623" s="39" t="str">
        <f t="shared" si="40"/>
        <v>R3501-1</v>
      </c>
      <c r="E2623" s="21" t="s">
        <v>873</v>
      </c>
    </row>
    <row r="2624" spans="1:5" x14ac:dyDescent="0.3">
      <c r="A2624" s="21" t="s">
        <v>2326</v>
      </c>
      <c r="B2624" s="21">
        <v>2</v>
      </c>
      <c r="C2624" s="39" t="str">
        <f>VLOOKUP(A2624,'COMP-VS-BOM'!$A$2:$C$1625,3,0)</f>
        <v>RES SMD 10K OHM 5% 1/10W 0402</v>
      </c>
      <c r="D2624" s="39" t="str">
        <f t="shared" si="40"/>
        <v>R3501-2</v>
      </c>
      <c r="E2624" s="21" t="s">
        <v>2327</v>
      </c>
    </row>
    <row r="2625" spans="1:5" x14ac:dyDescent="0.3">
      <c r="A2625" s="21" t="s">
        <v>2328</v>
      </c>
      <c r="B2625" s="21">
        <v>1</v>
      </c>
      <c r="C2625" s="39" t="str">
        <f>VLOOKUP(A2625,'COMP-VS-BOM'!$A$2:$C$1625,3,0)</f>
        <v>RES 0.0 OHM 1/10W JUMP 0402 SMD</v>
      </c>
      <c r="D2625" s="39" t="str">
        <f t="shared" si="40"/>
        <v>R3502-1</v>
      </c>
      <c r="E2625" s="21" t="s">
        <v>2327</v>
      </c>
    </row>
    <row r="2626" spans="1:5" x14ac:dyDescent="0.3">
      <c r="A2626" s="21" t="s">
        <v>2328</v>
      </c>
      <c r="B2626" s="21">
        <v>2</v>
      </c>
      <c r="C2626" s="39" t="str">
        <f>VLOOKUP(A2626,'COMP-VS-BOM'!$A$2:$C$1625,3,0)</f>
        <v>RES 0.0 OHM 1/10W JUMP 0402 SMD</v>
      </c>
      <c r="D2626" s="39" t="str">
        <f t="shared" si="40"/>
        <v>R3502-2</v>
      </c>
      <c r="E2626" s="21" t="s">
        <v>2329</v>
      </c>
    </row>
    <row r="2627" spans="1:5" x14ac:dyDescent="0.3">
      <c r="A2627" s="21" t="s">
        <v>2330</v>
      </c>
      <c r="B2627" s="21">
        <v>1</v>
      </c>
      <c r="C2627" s="39" t="str">
        <f>VLOOKUP(A2627,'COMP-VS-BOM'!$A$2:$C$1625,3,0)</f>
        <v>RES 0.0 OHM 1/10W JUMP 0402 SMD</v>
      </c>
      <c r="D2627" s="39" t="str">
        <f t="shared" si="40"/>
        <v>R3503-1</v>
      </c>
      <c r="E2627" s="21" t="s">
        <v>2331</v>
      </c>
    </row>
    <row r="2628" spans="1:5" x14ac:dyDescent="0.3">
      <c r="A2628" s="21" t="s">
        <v>2330</v>
      </c>
      <c r="B2628" s="21">
        <v>2</v>
      </c>
      <c r="C2628" s="39" t="str">
        <f>VLOOKUP(A2628,'COMP-VS-BOM'!$A$2:$C$1625,3,0)</f>
        <v>RES 0.0 OHM 1/10W JUMP 0402 SMD</v>
      </c>
      <c r="D2628" s="39" t="str">
        <f t="shared" ref="D2628:D2691" si="41">CONCATENATE(A2628,"-",B2628)</f>
        <v>R3503-2</v>
      </c>
      <c r="E2628" s="21" t="s">
        <v>867</v>
      </c>
    </row>
    <row r="2629" spans="1:5" x14ac:dyDescent="0.3">
      <c r="A2629" s="21" t="s">
        <v>2332</v>
      </c>
      <c r="B2629" s="21">
        <v>1</v>
      </c>
      <c r="C2629" s="39" t="str">
        <f>VLOOKUP(A2629,'COMP-VS-BOM'!$A$2:$C$1625,3,0)</f>
        <v>RES SMD 12K OHM 0.1% 1/16W 0402</v>
      </c>
      <c r="D2629" s="39" t="str">
        <f t="shared" si="41"/>
        <v>R3504-1</v>
      </c>
      <c r="E2629" s="21" t="s">
        <v>1395</v>
      </c>
    </row>
    <row r="2630" spans="1:5" x14ac:dyDescent="0.3">
      <c r="A2630" s="21" t="s">
        <v>2332</v>
      </c>
      <c r="B2630" s="21">
        <v>2</v>
      </c>
      <c r="C2630" s="39" t="str">
        <f>VLOOKUP(A2630,'COMP-VS-BOM'!$A$2:$C$1625,3,0)</f>
        <v>RES SMD 12K OHM 0.1% 1/16W 0402</v>
      </c>
      <c r="D2630" s="39" t="str">
        <f t="shared" si="41"/>
        <v>R3504-2</v>
      </c>
      <c r="E2630" s="21" t="s">
        <v>320</v>
      </c>
    </row>
    <row r="2631" spans="1:5" x14ac:dyDescent="0.3">
      <c r="A2631" s="21" t="s">
        <v>2333</v>
      </c>
      <c r="B2631" s="21">
        <v>1</v>
      </c>
      <c r="C2631" s="39" t="str">
        <f>VLOOKUP(A2631,'COMP-VS-BOM'!$A$2:$C$1625,3,0)</f>
        <v>RES 0.0 OHM 1/10W JUMP 0402 SMD</v>
      </c>
      <c r="D2631" s="39" t="str">
        <f t="shared" si="41"/>
        <v>R3505-1</v>
      </c>
      <c r="E2631" s="21" t="s">
        <v>2334</v>
      </c>
    </row>
    <row r="2632" spans="1:5" x14ac:dyDescent="0.3">
      <c r="A2632" s="21" t="s">
        <v>2333</v>
      </c>
      <c r="B2632" s="21">
        <v>2</v>
      </c>
      <c r="C2632" s="39" t="str">
        <f>VLOOKUP(A2632,'COMP-VS-BOM'!$A$2:$C$1625,3,0)</f>
        <v>RES 0.0 OHM 1/10W JUMP 0402 SMD</v>
      </c>
      <c r="D2632" s="39" t="str">
        <f t="shared" si="41"/>
        <v>R3505-2</v>
      </c>
      <c r="E2632" s="21" t="s">
        <v>1647</v>
      </c>
    </row>
    <row r="2633" spans="1:5" x14ac:dyDescent="0.3">
      <c r="A2633" s="21" t="s">
        <v>2335</v>
      </c>
      <c r="B2633" s="21">
        <v>1</v>
      </c>
      <c r="C2633" s="39" t="str">
        <f>VLOOKUP(A2633,'COMP-VS-BOM'!$A$2:$C$1625,3,0)</f>
        <v>RES SMD 649K OHM 1% 1/16W 0402</v>
      </c>
      <c r="D2633" s="39" t="str">
        <f t="shared" si="41"/>
        <v>R3506-1</v>
      </c>
      <c r="E2633" s="21" t="s">
        <v>877</v>
      </c>
    </row>
    <row r="2634" spans="1:5" x14ac:dyDescent="0.3">
      <c r="A2634" s="21" t="s">
        <v>2335</v>
      </c>
      <c r="B2634" s="21">
        <v>2</v>
      </c>
      <c r="C2634" s="39" t="str">
        <f>VLOOKUP(A2634,'COMP-VS-BOM'!$A$2:$C$1625,3,0)</f>
        <v>RES SMD 649K OHM 1% 1/16W 0402</v>
      </c>
      <c r="D2634" s="39" t="str">
        <f t="shared" si="41"/>
        <v>R3506-2</v>
      </c>
      <c r="E2634" s="21" t="s">
        <v>867</v>
      </c>
    </row>
    <row r="2635" spans="1:5" x14ac:dyDescent="0.3">
      <c r="A2635" s="21" t="s">
        <v>2336</v>
      </c>
      <c r="B2635" s="21">
        <v>1</v>
      </c>
      <c r="C2635" s="39" t="str">
        <f>VLOOKUP(A2635,'COMP-VS-BOM'!$A$2:$C$1625,3,0)</f>
        <v>RES SMD 10K OHM 5% 1/10W 0402</v>
      </c>
      <c r="D2635" s="39" t="str">
        <f t="shared" si="41"/>
        <v>R3507-1</v>
      </c>
      <c r="E2635" s="21" t="s">
        <v>2327</v>
      </c>
    </row>
    <row r="2636" spans="1:5" x14ac:dyDescent="0.3">
      <c r="A2636" s="21" t="s">
        <v>2336</v>
      </c>
      <c r="B2636" s="21">
        <v>2</v>
      </c>
      <c r="C2636" s="39" t="str">
        <f>VLOOKUP(A2636,'COMP-VS-BOM'!$A$2:$C$1625,3,0)</f>
        <v>RES SMD 10K OHM 5% 1/10W 0402</v>
      </c>
      <c r="D2636" s="39" t="str">
        <f t="shared" si="41"/>
        <v>R3507-2</v>
      </c>
      <c r="E2636" s="21" t="s">
        <v>320</v>
      </c>
    </row>
    <row r="2637" spans="1:5" x14ac:dyDescent="0.3">
      <c r="A2637" s="21" t="s">
        <v>2337</v>
      </c>
      <c r="B2637" s="21">
        <v>1</v>
      </c>
      <c r="C2637" s="39" t="str">
        <f>VLOOKUP(A2637,'COMP-VS-BOM'!$A$2:$C$1625,3,0)</f>
        <v>RES SMD 41.2K OHM 1% 1/16W 0402</v>
      </c>
      <c r="D2637" s="39" t="str">
        <f t="shared" si="41"/>
        <v>R3508-1</v>
      </c>
      <c r="E2637" s="21" t="s">
        <v>2338</v>
      </c>
    </row>
    <row r="2638" spans="1:5" x14ac:dyDescent="0.3">
      <c r="A2638" s="21" t="s">
        <v>2337</v>
      </c>
      <c r="B2638" s="21">
        <v>2</v>
      </c>
      <c r="C2638" s="39" t="str">
        <f>VLOOKUP(A2638,'COMP-VS-BOM'!$A$2:$C$1625,3,0)</f>
        <v>RES SMD 41.2K OHM 1% 1/16W 0402</v>
      </c>
      <c r="D2638" s="39" t="str">
        <f t="shared" si="41"/>
        <v>R3508-2</v>
      </c>
      <c r="E2638" s="21" t="s">
        <v>320</v>
      </c>
    </row>
    <row r="2639" spans="1:5" x14ac:dyDescent="0.3">
      <c r="A2639" s="21" t="s">
        <v>2339</v>
      </c>
      <c r="B2639" s="21">
        <v>1</v>
      </c>
      <c r="C2639" s="39" t="str">
        <f>VLOOKUP(A2639,'COMP-VS-BOM'!$A$2:$C$1625,3,0)</f>
        <v>RES SMD 133K OHM 1% 1/16W 0402</v>
      </c>
      <c r="D2639" s="39" t="str">
        <f t="shared" si="41"/>
        <v>R3509-1</v>
      </c>
      <c r="E2639" s="21" t="s">
        <v>877</v>
      </c>
    </row>
    <row r="2640" spans="1:5" x14ac:dyDescent="0.3">
      <c r="A2640" s="21" t="s">
        <v>2339</v>
      </c>
      <c r="B2640" s="21">
        <v>2</v>
      </c>
      <c r="C2640" s="39" t="str">
        <f>VLOOKUP(A2640,'COMP-VS-BOM'!$A$2:$C$1625,3,0)</f>
        <v>RES SMD 133K OHM 1% 1/16W 0402</v>
      </c>
      <c r="D2640" s="39" t="str">
        <f t="shared" si="41"/>
        <v>R3509-2</v>
      </c>
      <c r="E2640" s="21" t="s">
        <v>320</v>
      </c>
    </row>
    <row r="2641" spans="1:5" x14ac:dyDescent="0.3">
      <c r="A2641" s="21" t="s">
        <v>2340</v>
      </c>
      <c r="B2641" s="21">
        <v>1</v>
      </c>
      <c r="C2641" s="39" t="str">
        <f>VLOOKUP(A2641,'COMP-VS-BOM'!$A$2:$C$1625,3,0)</f>
        <v>RES SMD 100K OHM 0.1% 1/16W 0402</v>
      </c>
      <c r="D2641" s="39" t="str">
        <f t="shared" si="41"/>
        <v>R3510-1</v>
      </c>
      <c r="E2641" s="21" t="s">
        <v>517</v>
      </c>
    </row>
    <row r="2642" spans="1:5" x14ac:dyDescent="0.3">
      <c r="A2642" s="21" t="s">
        <v>2340</v>
      </c>
      <c r="B2642" s="21">
        <v>2</v>
      </c>
      <c r="C2642" s="39" t="str">
        <f>VLOOKUP(A2642,'COMP-VS-BOM'!$A$2:$C$1625,3,0)</f>
        <v>RES SMD 100K OHM 0.1% 1/16W 0402</v>
      </c>
      <c r="D2642" s="39" t="str">
        <f t="shared" si="41"/>
        <v>R3510-2</v>
      </c>
      <c r="E2642" s="21" t="s">
        <v>1392</v>
      </c>
    </row>
    <row r="2643" spans="1:5" x14ac:dyDescent="0.3">
      <c r="A2643" s="21" t="s">
        <v>2341</v>
      </c>
      <c r="B2643" s="21">
        <v>1</v>
      </c>
      <c r="C2643" s="39" t="str">
        <f>VLOOKUP(A2643,'COMP-VS-BOM'!$A$2:$C$1625,3,0)</f>
        <v>RES SMD 10K OHM 5% 1/10W 0402</v>
      </c>
      <c r="D2643" s="39" t="str">
        <f t="shared" si="41"/>
        <v>R3511-1</v>
      </c>
      <c r="E2643" s="21" t="s">
        <v>892</v>
      </c>
    </row>
    <row r="2644" spans="1:5" x14ac:dyDescent="0.3">
      <c r="A2644" s="21" t="s">
        <v>2341</v>
      </c>
      <c r="B2644" s="21">
        <v>2</v>
      </c>
      <c r="C2644" s="39" t="str">
        <f>VLOOKUP(A2644,'COMP-VS-BOM'!$A$2:$C$1625,3,0)</f>
        <v>RES SMD 10K OHM 5% 1/10W 0402</v>
      </c>
      <c r="D2644" s="39" t="str">
        <f t="shared" si="41"/>
        <v>R3511-2</v>
      </c>
      <c r="E2644" s="21" t="s">
        <v>2342</v>
      </c>
    </row>
    <row r="2645" spans="1:5" x14ac:dyDescent="0.3">
      <c r="A2645" s="21" t="s">
        <v>2343</v>
      </c>
      <c r="B2645" s="21">
        <v>1</v>
      </c>
      <c r="C2645" s="39" t="str">
        <f>VLOOKUP(A2645,'COMP-VS-BOM'!$A$2:$C$1625,3,0)</f>
        <v>RES 0.0 OHM 1/10W JUMP 0402 SMD</v>
      </c>
      <c r="D2645" s="39" t="str">
        <f t="shared" si="41"/>
        <v>R3512-1</v>
      </c>
      <c r="E2645" s="21" t="s">
        <v>2342</v>
      </c>
    </row>
    <row r="2646" spans="1:5" x14ac:dyDescent="0.3">
      <c r="A2646" s="21" t="s">
        <v>2343</v>
      </c>
      <c r="B2646" s="21">
        <v>2</v>
      </c>
      <c r="C2646" s="39" t="str">
        <f>VLOOKUP(A2646,'COMP-VS-BOM'!$A$2:$C$1625,3,0)</f>
        <v>RES 0.0 OHM 1/10W JUMP 0402 SMD</v>
      </c>
      <c r="D2646" s="39" t="str">
        <f t="shared" si="41"/>
        <v>R3512-2</v>
      </c>
      <c r="E2646" s="21" t="s">
        <v>2344</v>
      </c>
    </row>
    <row r="2647" spans="1:5" x14ac:dyDescent="0.3">
      <c r="A2647" s="21" t="s">
        <v>2345</v>
      </c>
      <c r="B2647" s="21">
        <v>1</v>
      </c>
      <c r="C2647" s="39" t="str">
        <f>VLOOKUP(A2647,'COMP-VS-BOM'!$A$2:$C$1625,3,0)</f>
        <v>RES 0.0 OHM 1/10W JUMP 0402 SMD</v>
      </c>
      <c r="D2647" s="39" t="str">
        <f t="shared" si="41"/>
        <v>R3513-1</v>
      </c>
      <c r="E2647" s="21" t="s">
        <v>2346</v>
      </c>
    </row>
    <row r="2648" spans="1:5" x14ac:dyDescent="0.3">
      <c r="A2648" s="21" t="s">
        <v>2345</v>
      </c>
      <c r="B2648" s="21">
        <v>2</v>
      </c>
      <c r="C2648" s="39" t="str">
        <f>VLOOKUP(A2648,'COMP-VS-BOM'!$A$2:$C$1625,3,0)</f>
        <v>RES 0.0 OHM 1/10W JUMP 0402 SMD</v>
      </c>
      <c r="D2648" s="39" t="str">
        <f t="shared" si="41"/>
        <v>R3513-2</v>
      </c>
      <c r="E2648" s="21" t="s">
        <v>886</v>
      </c>
    </row>
    <row r="2649" spans="1:5" x14ac:dyDescent="0.3">
      <c r="A2649" s="21" t="s">
        <v>2347</v>
      </c>
      <c r="B2649" s="21">
        <v>1</v>
      </c>
      <c r="C2649" s="39" t="str">
        <f>VLOOKUP(A2649,'COMP-VS-BOM'!$A$2:$C$1625,3,0)</f>
        <v>RES SMD 12K OHM 0.1% 1/16W 0402</v>
      </c>
      <c r="D2649" s="39" t="str">
        <f t="shared" si="41"/>
        <v>R3514-1</v>
      </c>
      <c r="E2649" s="21" t="s">
        <v>1392</v>
      </c>
    </row>
    <row r="2650" spans="1:5" x14ac:dyDescent="0.3">
      <c r="A2650" s="21" t="s">
        <v>2347</v>
      </c>
      <c r="B2650" s="21">
        <v>2</v>
      </c>
      <c r="C2650" s="39" t="str">
        <f>VLOOKUP(A2650,'COMP-VS-BOM'!$A$2:$C$1625,3,0)</f>
        <v>RES SMD 12K OHM 0.1% 1/16W 0402</v>
      </c>
      <c r="D2650" s="39" t="str">
        <f t="shared" si="41"/>
        <v>R3514-2</v>
      </c>
      <c r="E2650" s="21" t="s">
        <v>320</v>
      </c>
    </row>
    <row r="2651" spans="1:5" x14ac:dyDescent="0.3">
      <c r="A2651" s="21" t="s">
        <v>2348</v>
      </c>
      <c r="B2651" s="21">
        <v>1</v>
      </c>
      <c r="C2651" s="39" t="str">
        <f>VLOOKUP(A2651,'COMP-VS-BOM'!$A$2:$C$1625,3,0)</f>
        <v>RES 0.0 OHM 1/10W JUMP 0402 SMD</v>
      </c>
      <c r="D2651" s="39" t="str">
        <f t="shared" si="41"/>
        <v>R3515-1</v>
      </c>
      <c r="E2651" s="21" t="s">
        <v>2349</v>
      </c>
    </row>
    <row r="2652" spans="1:5" x14ac:dyDescent="0.3">
      <c r="A2652" s="21" t="s">
        <v>2348</v>
      </c>
      <c r="B2652" s="21">
        <v>2</v>
      </c>
      <c r="C2652" s="39" t="str">
        <f>VLOOKUP(A2652,'COMP-VS-BOM'!$A$2:$C$1625,3,0)</f>
        <v>RES 0.0 OHM 1/10W JUMP 0402 SMD</v>
      </c>
      <c r="D2652" s="39" t="str">
        <f t="shared" si="41"/>
        <v>R3515-2</v>
      </c>
      <c r="E2652" s="21" t="s">
        <v>1648</v>
      </c>
    </row>
    <row r="2653" spans="1:5" x14ac:dyDescent="0.3">
      <c r="A2653" s="21" t="s">
        <v>2350</v>
      </c>
      <c r="B2653" s="21">
        <v>1</v>
      </c>
      <c r="C2653" s="39" t="str">
        <f>VLOOKUP(A2653,'COMP-VS-BOM'!$A$2:$C$1625,3,0)</f>
        <v>RES SMD 649K OHM 1% 1/16W 0402</v>
      </c>
      <c r="D2653" s="39" t="str">
        <f t="shared" si="41"/>
        <v>R3516-1</v>
      </c>
      <c r="E2653" s="21" t="s">
        <v>896</v>
      </c>
    </row>
    <row r="2654" spans="1:5" x14ac:dyDescent="0.3">
      <c r="A2654" s="21" t="s">
        <v>2350</v>
      </c>
      <c r="B2654" s="21">
        <v>2</v>
      </c>
      <c r="C2654" s="39" t="str">
        <f>VLOOKUP(A2654,'COMP-VS-BOM'!$A$2:$C$1625,3,0)</f>
        <v>RES SMD 649K OHM 1% 1/16W 0402</v>
      </c>
      <c r="D2654" s="39" t="str">
        <f t="shared" si="41"/>
        <v>R3516-2</v>
      </c>
      <c r="E2654" s="21" t="s">
        <v>886</v>
      </c>
    </row>
    <row r="2655" spans="1:5" x14ac:dyDescent="0.3">
      <c r="A2655" s="21" t="s">
        <v>2351</v>
      </c>
      <c r="B2655" s="21">
        <v>1</v>
      </c>
      <c r="C2655" s="39" t="str">
        <f>VLOOKUP(A2655,'COMP-VS-BOM'!$A$2:$C$1625,3,0)</f>
        <v>RES SMD 10K OHM 5% 1/10W 0402</v>
      </c>
      <c r="D2655" s="39" t="str">
        <f t="shared" si="41"/>
        <v>R3517-1</v>
      </c>
      <c r="E2655" s="21" t="s">
        <v>2342</v>
      </c>
    </row>
    <row r="2656" spans="1:5" x14ac:dyDescent="0.3">
      <c r="A2656" s="21" t="s">
        <v>2351</v>
      </c>
      <c r="B2656" s="21">
        <v>2</v>
      </c>
      <c r="C2656" s="39" t="str">
        <f>VLOOKUP(A2656,'COMP-VS-BOM'!$A$2:$C$1625,3,0)</f>
        <v>RES SMD 10K OHM 5% 1/10W 0402</v>
      </c>
      <c r="D2656" s="39" t="str">
        <f t="shared" si="41"/>
        <v>R3517-2</v>
      </c>
      <c r="E2656" s="21" t="s">
        <v>320</v>
      </c>
    </row>
    <row r="2657" spans="1:5" x14ac:dyDescent="0.3">
      <c r="A2657" s="21" t="s">
        <v>2352</v>
      </c>
      <c r="B2657" s="21">
        <v>1</v>
      </c>
      <c r="C2657" s="39" t="str">
        <f>VLOOKUP(A2657,'COMP-VS-BOM'!$A$2:$C$1625,3,0)</f>
        <v>RES SMD 41.2K OHM 1% 1/16W 0402</v>
      </c>
      <c r="D2657" s="39" t="str">
        <f t="shared" si="41"/>
        <v>R3518-1</v>
      </c>
      <c r="E2657" s="21" t="s">
        <v>2353</v>
      </c>
    </row>
    <row r="2658" spans="1:5" x14ac:dyDescent="0.3">
      <c r="A2658" s="21" t="s">
        <v>2352</v>
      </c>
      <c r="B2658" s="21">
        <v>2</v>
      </c>
      <c r="C2658" s="39" t="str">
        <f>VLOOKUP(A2658,'COMP-VS-BOM'!$A$2:$C$1625,3,0)</f>
        <v>RES SMD 41.2K OHM 1% 1/16W 0402</v>
      </c>
      <c r="D2658" s="39" t="str">
        <f t="shared" si="41"/>
        <v>R3518-2</v>
      </c>
      <c r="E2658" s="21" t="s">
        <v>320</v>
      </c>
    </row>
    <row r="2659" spans="1:5" x14ac:dyDescent="0.3">
      <c r="A2659" s="21" t="s">
        <v>2354</v>
      </c>
      <c r="B2659" s="21">
        <v>1</v>
      </c>
      <c r="C2659" s="39" t="str">
        <f>VLOOKUP(A2659,'COMP-VS-BOM'!$A$2:$C$1625,3,0)</f>
        <v>RES SMD 133K OHM 1% 1/16W 0402</v>
      </c>
      <c r="D2659" s="39" t="str">
        <f t="shared" si="41"/>
        <v>R3519-1</v>
      </c>
      <c r="E2659" s="21" t="s">
        <v>896</v>
      </c>
    </row>
    <row r="2660" spans="1:5" x14ac:dyDescent="0.3">
      <c r="A2660" s="21" t="s">
        <v>2354</v>
      </c>
      <c r="B2660" s="21">
        <v>2</v>
      </c>
      <c r="C2660" s="39" t="str">
        <f>VLOOKUP(A2660,'COMP-VS-BOM'!$A$2:$C$1625,3,0)</f>
        <v>RES SMD 133K OHM 1% 1/16W 0402</v>
      </c>
      <c r="D2660" s="39" t="str">
        <f t="shared" si="41"/>
        <v>R3519-2</v>
      </c>
      <c r="E2660" s="21" t="s">
        <v>320</v>
      </c>
    </row>
    <row r="2661" spans="1:5" x14ac:dyDescent="0.3">
      <c r="A2661" s="21" t="s">
        <v>2355</v>
      </c>
      <c r="B2661" s="21">
        <v>1</v>
      </c>
      <c r="C2661" s="39" t="str">
        <f>VLOOKUP(A2661,'COMP-VS-BOM'!$A$2:$C$1625,3,0)</f>
        <v>RES SMD 10K OHM 5% 1/16W 0402</v>
      </c>
      <c r="D2661" s="39" t="str">
        <f t="shared" si="41"/>
        <v>R3520-1</v>
      </c>
      <c r="E2661" s="21" t="s">
        <v>946</v>
      </c>
    </row>
    <row r="2662" spans="1:5" x14ac:dyDescent="0.3">
      <c r="A2662" s="21" t="s">
        <v>2355</v>
      </c>
      <c r="B2662" s="21">
        <v>2</v>
      </c>
      <c r="C2662" s="39" t="str">
        <f>VLOOKUP(A2662,'COMP-VS-BOM'!$A$2:$C$1625,3,0)</f>
        <v>RES SMD 10K OHM 5% 1/16W 0402</v>
      </c>
      <c r="D2662" s="39" t="str">
        <f t="shared" si="41"/>
        <v>R3520-2</v>
      </c>
      <c r="E2662" s="21" t="s">
        <v>1647</v>
      </c>
    </row>
    <row r="2663" spans="1:5" x14ac:dyDescent="0.3">
      <c r="A2663" s="21" t="s">
        <v>2356</v>
      </c>
      <c r="B2663" s="21">
        <v>1</v>
      </c>
      <c r="C2663" s="39" t="str">
        <f>VLOOKUP(A2663,'COMP-VS-BOM'!$A$2:$C$1625,3,0)</f>
        <v>RES SMD 10K OHM 5% 1/16W 0402</v>
      </c>
      <c r="D2663" s="39" t="str">
        <f t="shared" si="41"/>
        <v>R3521-1</v>
      </c>
      <c r="E2663" s="21" t="s">
        <v>946</v>
      </c>
    </row>
    <row r="2664" spans="1:5" x14ac:dyDescent="0.3">
      <c r="A2664" s="21" t="s">
        <v>2356</v>
      </c>
      <c r="B2664" s="21">
        <v>2</v>
      </c>
      <c r="C2664" s="39" t="str">
        <f>VLOOKUP(A2664,'COMP-VS-BOM'!$A$2:$C$1625,3,0)</f>
        <v>RES SMD 10K OHM 5% 1/16W 0402</v>
      </c>
      <c r="D2664" s="39" t="str">
        <f t="shared" si="41"/>
        <v>R3521-2</v>
      </c>
      <c r="E2664" s="21" t="s">
        <v>1648</v>
      </c>
    </row>
    <row r="2665" spans="1:5" x14ac:dyDescent="0.3">
      <c r="A2665" s="21" t="s">
        <v>2357</v>
      </c>
      <c r="B2665" s="21">
        <v>1</v>
      </c>
      <c r="C2665" s="39" t="str">
        <f>VLOOKUP(A2665,'COMP-VS-BOM'!$A$2:$C$1625,3,0)</f>
        <v>RES SMD 29.4K OHM 1% 1/16W 0402</v>
      </c>
      <c r="D2665" s="39" t="str">
        <f t="shared" si="41"/>
        <v>R3600-1</v>
      </c>
      <c r="E2665" s="21" t="s">
        <v>898</v>
      </c>
    </row>
    <row r="2666" spans="1:5" x14ac:dyDescent="0.3">
      <c r="A2666" s="21" t="s">
        <v>2357</v>
      </c>
      <c r="B2666" s="21">
        <v>2</v>
      </c>
      <c r="C2666" s="39" t="str">
        <f>VLOOKUP(A2666,'COMP-VS-BOM'!$A$2:$C$1625,3,0)</f>
        <v>RES SMD 29.4K OHM 1% 1/16W 0402</v>
      </c>
      <c r="D2666" s="39" t="str">
        <f t="shared" si="41"/>
        <v>R3600-2</v>
      </c>
      <c r="E2666" s="21" t="s">
        <v>2358</v>
      </c>
    </row>
    <row r="2667" spans="1:5" x14ac:dyDescent="0.3">
      <c r="A2667" s="21" t="s">
        <v>2359</v>
      </c>
      <c r="B2667" s="21">
        <v>1</v>
      </c>
      <c r="C2667" s="39" t="str">
        <f>VLOOKUP(A2667,'COMP-VS-BOM'!$A$2:$C$1625,3,0)</f>
        <v>RES SMD 105K OHM 1% 1/16W 0402</v>
      </c>
      <c r="D2667" s="39" t="str">
        <f t="shared" si="41"/>
        <v>R3601-1</v>
      </c>
      <c r="E2667" s="21" t="s">
        <v>900</v>
      </c>
    </row>
    <row r="2668" spans="1:5" x14ac:dyDescent="0.3">
      <c r="A2668" s="21" t="s">
        <v>2359</v>
      </c>
      <c r="B2668" s="21">
        <v>2</v>
      </c>
      <c r="C2668" s="39" t="str">
        <f>VLOOKUP(A2668,'COMP-VS-BOM'!$A$2:$C$1625,3,0)</f>
        <v>RES SMD 105K OHM 1% 1/16W 0402</v>
      </c>
      <c r="D2668" s="39" t="str">
        <f t="shared" si="41"/>
        <v>R3601-2</v>
      </c>
      <c r="E2668" s="21" t="s">
        <v>901</v>
      </c>
    </row>
    <row r="2669" spans="1:5" x14ac:dyDescent="0.3">
      <c r="A2669" s="21" t="s">
        <v>2360</v>
      </c>
      <c r="B2669" s="21">
        <v>1</v>
      </c>
      <c r="C2669" s="39" t="str">
        <f>VLOOKUP(A2669,'COMP-VS-BOM'!$A$2:$C$1625,3,0)</f>
        <v>RES SMD 100K OHM 1% 1/16W 0402</v>
      </c>
      <c r="D2669" s="39" t="str">
        <f t="shared" si="41"/>
        <v>R3602-1</v>
      </c>
      <c r="E2669" s="21" t="s">
        <v>1985</v>
      </c>
    </row>
    <row r="2670" spans="1:5" x14ac:dyDescent="0.3">
      <c r="A2670" s="21" t="s">
        <v>2360</v>
      </c>
      <c r="B2670" s="21">
        <v>2</v>
      </c>
      <c r="C2670" s="39" t="str">
        <f>VLOOKUP(A2670,'COMP-VS-BOM'!$A$2:$C$1625,3,0)</f>
        <v>RES SMD 100K OHM 1% 1/16W 0402</v>
      </c>
      <c r="D2670" s="39" t="str">
        <f t="shared" si="41"/>
        <v>R3602-2</v>
      </c>
      <c r="E2670" s="21" t="s">
        <v>2361</v>
      </c>
    </row>
    <row r="2671" spans="1:5" x14ac:dyDescent="0.3">
      <c r="A2671" s="21" t="s">
        <v>2362</v>
      </c>
      <c r="B2671" s="21">
        <v>1</v>
      </c>
      <c r="C2671" s="39" t="str">
        <f>VLOOKUP(A2671,'COMP-VS-BOM'!$A$2:$C$1625,3,0)</f>
        <v>RES SMD 0.0OHM JUMPER 1/16W 0402</v>
      </c>
      <c r="D2671" s="39" t="str">
        <f t="shared" si="41"/>
        <v>R3603-1</v>
      </c>
      <c r="E2671" s="21" t="s">
        <v>2361</v>
      </c>
    </row>
    <row r="2672" spans="1:5" x14ac:dyDescent="0.3">
      <c r="A2672" s="21" t="s">
        <v>2362</v>
      </c>
      <c r="B2672" s="21">
        <v>2</v>
      </c>
      <c r="C2672" s="39" t="str">
        <f>VLOOKUP(A2672,'COMP-VS-BOM'!$A$2:$C$1625,3,0)</f>
        <v>RES SMD 0.0OHM JUMPER 1/16W 0402</v>
      </c>
      <c r="D2672" s="39" t="str">
        <f t="shared" si="41"/>
        <v>R3603-2</v>
      </c>
      <c r="E2672" s="21" t="s">
        <v>2363</v>
      </c>
    </row>
    <row r="2673" spans="1:5" x14ac:dyDescent="0.3">
      <c r="A2673" s="21" t="s">
        <v>2364</v>
      </c>
      <c r="B2673" s="21">
        <v>1</v>
      </c>
      <c r="C2673" s="39" t="str">
        <f>VLOOKUP(A2673,'COMP-VS-BOM'!$A$2:$C$1625,3,0)</f>
        <v>RES SMD 10K OHM 5% 1/16W 0402</v>
      </c>
      <c r="D2673" s="39" t="str">
        <f t="shared" si="41"/>
        <v>R3604-1</v>
      </c>
      <c r="E2673" s="21" t="s">
        <v>2358</v>
      </c>
    </row>
    <row r="2674" spans="1:5" x14ac:dyDescent="0.3">
      <c r="A2674" s="21" t="s">
        <v>2364</v>
      </c>
      <c r="B2674" s="21">
        <v>2</v>
      </c>
      <c r="C2674" s="39" t="str">
        <f>VLOOKUP(A2674,'COMP-VS-BOM'!$A$2:$C$1625,3,0)</f>
        <v>RES SMD 10K OHM 5% 1/16W 0402</v>
      </c>
      <c r="D2674" s="39" t="str">
        <f t="shared" si="41"/>
        <v>R3604-2</v>
      </c>
      <c r="E2674" s="21" t="s">
        <v>320</v>
      </c>
    </row>
    <row r="2675" spans="1:5" x14ac:dyDescent="0.3">
      <c r="A2675" s="21" t="s">
        <v>2365</v>
      </c>
      <c r="B2675" s="21">
        <v>1</v>
      </c>
      <c r="C2675" s="39" t="str">
        <f>VLOOKUP(A2675,'COMP-VS-BOM'!$A$2:$C$1625,3,0)</f>
        <v>RES SMD 20K OHM 5% 1/16W 0402</v>
      </c>
      <c r="D2675" s="39" t="str">
        <f t="shared" si="41"/>
        <v>R3606-1</v>
      </c>
      <c r="E2675" s="21" t="s">
        <v>901</v>
      </c>
    </row>
    <row r="2676" spans="1:5" x14ac:dyDescent="0.3">
      <c r="A2676" s="21" t="s">
        <v>2365</v>
      </c>
      <c r="B2676" s="21">
        <v>2</v>
      </c>
      <c r="C2676" s="39" t="str">
        <f>VLOOKUP(A2676,'COMP-VS-BOM'!$A$2:$C$1625,3,0)</f>
        <v>RES SMD 20K OHM 5% 1/16W 0402</v>
      </c>
      <c r="D2676" s="39" t="str">
        <f t="shared" si="41"/>
        <v>R3606-2</v>
      </c>
      <c r="E2676" s="21" t="s">
        <v>320</v>
      </c>
    </row>
    <row r="2677" spans="1:5" x14ac:dyDescent="0.3">
      <c r="A2677" s="21" t="s">
        <v>2366</v>
      </c>
      <c r="B2677" s="21">
        <v>1</v>
      </c>
      <c r="C2677" s="39" t="str">
        <f>VLOOKUP(A2677,'COMP-VS-BOM'!$A$2:$C$1625,3,0)</f>
        <v>RES SMD 29.4K OHM 1% 1/16W 0402</v>
      </c>
      <c r="D2677" s="39" t="str">
        <f t="shared" si="41"/>
        <v>R3607-1</v>
      </c>
      <c r="E2677" s="21" t="s">
        <v>908</v>
      </c>
    </row>
    <row r="2678" spans="1:5" x14ac:dyDescent="0.3">
      <c r="A2678" s="21" t="s">
        <v>2366</v>
      </c>
      <c r="B2678" s="21">
        <v>2</v>
      </c>
      <c r="C2678" s="39" t="str">
        <f>VLOOKUP(A2678,'COMP-VS-BOM'!$A$2:$C$1625,3,0)</f>
        <v>RES SMD 29.4K OHM 1% 1/16W 0402</v>
      </c>
      <c r="D2678" s="39" t="str">
        <f t="shared" si="41"/>
        <v>R3607-2</v>
      </c>
      <c r="E2678" s="21" t="s">
        <v>2367</v>
      </c>
    </row>
    <row r="2679" spans="1:5" x14ac:dyDescent="0.3">
      <c r="A2679" s="21" t="s">
        <v>2368</v>
      </c>
      <c r="B2679" s="21">
        <v>1</v>
      </c>
      <c r="C2679" s="39" t="str">
        <f>VLOOKUP(A2679,'COMP-VS-BOM'!$A$2:$C$1625,3,0)</f>
        <v>RES SMD 105K OHM 1% 1/16W 0402</v>
      </c>
      <c r="D2679" s="39" t="str">
        <f t="shared" si="41"/>
        <v>R3608-1</v>
      </c>
      <c r="E2679" s="21" t="s">
        <v>910</v>
      </c>
    </row>
    <row r="2680" spans="1:5" x14ac:dyDescent="0.3">
      <c r="A2680" s="21" t="s">
        <v>2368</v>
      </c>
      <c r="B2680" s="21">
        <v>2</v>
      </c>
      <c r="C2680" s="39" t="str">
        <f>VLOOKUP(A2680,'COMP-VS-BOM'!$A$2:$C$1625,3,0)</f>
        <v>RES SMD 105K OHM 1% 1/16W 0402</v>
      </c>
      <c r="D2680" s="39" t="str">
        <f t="shared" si="41"/>
        <v>R3608-2</v>
      </c>
      <c r="E2680" s="21" t="s">
        <v>911</v>
      </c>
    </row>
    <row r="2681" spans="1:5" x14ac:dyDescent="0.3">
      <c r="A2681" s="21" t="s">
        <v>2369</v>
      </c>
      <c r="B2681" s="21">
        <v>1</v>
      </c>
      <c r="C2681" s="39" t="str">
        <f>VLOOKUP(A2681,'COMP-VS-BOM'!$A$2:$C$1625,3,0)</f>
        <v>RES SMD 100K OHM 1% 1/16W 0402</v>
      </c>
      <c r="D2681" s="39" t="str">
        <f t="shared" si="41"/>
        <v>R3609-1</v>
      </c>
      <c r="E2681" s="21" t="s">
        <v>1985</v>
      </c>
    </row>
    <row r="2682" spans="1:5" x14ac:dyDescent="0.3">
      <c r="A2682" s="21" t="s">
        <v>2369</v>
      </c>
      <c r="B2682" s="21">
        <v>2</v>
      </c>
      <c r="C2682" s="39" t="str">
        <f>VLOOKUP(A2682,'COMP-VS-BOM'!$A$2:$C$1625,3,0)</f>
        <v>RES SMD 100K OHM 1% 1/16W 0402</v>
      </c>
      <c r="D2682" s="39" t="str">
        <f t="shared" si="41"/>
        <v>R3609-2</v>
      </c>
      <c r="E2682" s="21" t="s">
        <v>2370</v>
      </c>
    </row>
    <row r="2683" spans="1:5" x14ac:dyDescent="0.3">
      <c r="A2683" s="21" t="s">
        <v>2371</v>
      </c>
      <c r="B2683" s="21">
        <v>1</v>
      </c>
      <c r="C2683" s="39" t="str">
        <f>VLOOKUP(A2683,'COMP-VS-BOM'!$A$2:$C$1625,3,0)</f>
        <v>RES SMD 10K OHM 5% 1/16W 0402</v>
      </c>
      <c r="D2683" s="39" t="str">
        <f t="shared" si="41"/>
        <v>R3610-1</v>
      </c>
      <c r="E2683" s="21" t="s">
        <v>2367</v>
      </c>
    </row>
    <row r="2684" spans="1:5" x14ac:dyDescent="0.3">
      <c r="A2684" s="21" t="s">
        <v>2371</v>
      </c>
      <c r="B2684" s="21">
        <v>2</v>
      </c>
      <c r="C2684" s="39" t="str">
        <f>VLOOKUP(A2684,'COMP-VS-BOM'!$A$2:$C$1625,3,0)</f>
        <v>RES SMD 10K OHM 5% 1/16W 0402</v>
      </c>
      <c r="D2684" s="39" t="str">
        <f t="shared" si="41"/>
        <v>R3610-2</v>
      </c>
      <c r="E2684" s="21" t="s">
        <v>320</v>
      </c>
    </row>
    <row r="2685" spans="1:5" x14ac:dyDescent="0.3">
      <c r="A2685" s="21" t="s">
        <v>2372</v>
      </c>
      <c r="B2685" s="21">
        <v>1</v>
      </c>
      <c r="C2685" s="39" t="str">
        <f>VLOOKUP(A2685,'COMP-VS-BOM'!$A$2:$C$1625,3,0)</f>
        <v>RES SMD 0.0OHM JUMPER 1/16W 0402</v>
      </c>
      <c r="D2685" s="39" t="str">
        <f t="shared" si="41"/>
        <v>R3612-1</v>
      </c>
      <c r="E2685" s="21" t="s">
        <v>2370</v>
      </c>
    </row>
    <row r="2686" spans="1:5" x14ac:dyDescent="0.3">
      <c r="A2686" s="21" t="s">
        <v>2372</v>
      </c>
      <c r="B2686" s="21">
        <v>2</v>
      </c>
      <c r="C2686" s="39" t="str">
        <f>VLOOKUP(A2686,'COMP-VS-BOM'!$A$2:$C$1625,3,0)</f>
        <v>RES SMD 0.0OHM JUMPER 1/16W 0402</v>
      </c>
      <c r="D2686" s="39" t="str">
        <f t="shared" si="41"/>
        <v>R3612-2</v>
      </c>
      <c r="E2686" s="21" t="s">
        <v>2363</v>
      </c>
    </row>
    <row r="2687" spans="1:5" x14ac:dyDescent="0.3">
      <c r="A2687" s="21" t="s">
        <v>2373</v>
      </c>
      <c r="B2687" s="21">
        <v>1</v>
      </c>
      <c r="C2687" s="39" t="str">
        <f>VLOOKUP(A2687,'COMP-VS-BOM'!$A$2:$C$1625,3,0)</f>
        <v>RES SMD 20K OHM 5% 1/16W 0402</v>
      </c>
      <c r="D2687" s="39" t="str">
        <f t="shared" si="41"/>
        <v>R3613-1</v>
      </c>
      <c r="E2687" s="21" t="s">
        <v>911</v>
      </c>
    </row>
    <row r="2688" spans="1:5" x14ac:dyDescent="0.3">
      <c r="A2688" s="21" t="s">
        <v>2373</v>
      </c>
      <c r="B2688" s="21">
        <v>2</v>
      </c>
      <c r="C2688" s="39" t="str">
        <f>VLOOKUP(A2688,'COMP-VS-BOM'!$A$2:$C$1625,3,0)</f>
        <v>RES SMD 20K OHM 5% 1/16W 0402</v>
      </c>
      <c r="D2688" s="39" t="str">
        <f t="shared" si="41"/>
        <v>R3613-2</v>
      </c>
      <c r="E2688" s="21" t="s">
        <v>320</v>
      </c>
    </row>
    <row r="2689" spans="1:5" x14ac:dyDescent="0.3">
      <c r="A2689" s="21" t="s">
        <v>2374</v>
      </c>
      <c r="B2689" s="21">
        <v>1</v>
      </c>
      <c r="C2689" s="39" t="str">
        <f>VLOOKUP(A2689,'COMP-VS-BOM'!$A$2:$C$1625,3,0)</f>
        <v>RES SMD 0.0OHM JUMPER 1/16W 0402</v>
      </c>
      <c r="D2689" s="39" t="str">
        <f t="shared" si="41"/>
        <v>R3616-1</v>
      </c>
      <c r="E2689" s="21" t="s">
        <v>898</v>
      </c>
    </row>
    <row r="2690" spans="1:5" x14ac:dyDescent="0.3">
      <c r="A2690" s="21" t="s">
        <v>2374</v>
      </c>
      <c r="B2690" s="21">
        <v>2</v>
      </c>
      <c r="C2690" s="39" t="str">
        <f>VLOOKUP(A2690,'COMP-VS-BOM'!$A$2:$C$1625,3,0)</f>
        <v>RES SMD 0.0OHM JUMPER 1/16W 0402</v>
      </c>
      <c r="D2690" s="39" t="str">
        <f t="shared" si="41"/>
        <v>R3616-2</v>
      </c>
      <c r="E2690" s="21" t="s">
        <v>1453</v>
      </c>
    </row>
    <row r="2691" spans="1:5" x14ac:dyDescent="0.3">
      <c r="A2691" s="21" t="s">
        <v>2375</v>
      </c>
      <c r="B2691" s="21">
        <v>1</v>
      </c>
      <c r="C2691" s="39" t="str">
        <f>VLOOKUP(A2691,'COMP-VS-BOM'!$A$2:$C$1625,3,0)</f>
        <v>RES SMD 0.0OHM JUMPER 1/16W 0402</v>
      </c>
      <c r="D2691" s="39" t="str">
        <f t="shared" si="41"/>
        <v>R3617-1</v>
      </c>
      <c r="E2691" s="21" t="s">
        <v>908</v>
      </c>
    </row>
    <row r="2692" spans="1:5" x14ac:dyDescent="0.3">
      <c r="A2692" s="21" t="s">
        <v>2375</v>
      </c>
      <c r="B2692" s="21">
        <v>2</v>
      </c>
      <c r="C2692" s="39" t="str">
        <f>VLOOKUP(A2692,'COMP-VS-BOM'!$A$2:$C$1625,3,0)</f>
        <v>RES SMD 0.0OHM JUMPER 1/16W 0402</v>
      </c>
      <c r="D2692" s="39" t="str">
        <f t="shared" ref="D2692:D2755" si="42">CONCATENATE(A2692,"-",B2692)</f>
        <v>R3617-2</v>
      </c>
      <c r="E2692" s="21" t="s">
        <v>1453</v>
      </c>
    </row>
    <row r="2693" spans="1:5" x14ac:dyDescent="0.3">
      <c r="A2693" s="21" t="s">
        <v>2376</v>
      </c>
      <c r="B2693" s="21">
        <v>1</v>
      </c>
      <c r="C2693" s="39" t="str">
        <f>VLOOKUP(A2693,'COMP-VS-BOM'!$A$2:$C$1625,3,0)</f>
        <v>RES SMD 0.0OHM JUMPER 1/16W 0402</v>
      </c>
      <c r="D2693" s="39" t="str">
        <f t="shared" si="42"/>
        <v>R3720-1</v>
      </c>
      <c r="E2693" s="21" t="s">
        <v>2363</v>
      </c>
    </row>
    <row r="2694" spans="1:5" x14ac:dyDescent="0.3">
      <c r="A2694" s="21" t="s">
        <v>2376</v>
      </c>
      <c r="B2694" s="21">
        <v>2</v>
      </c>
      <c r="C2694" s="39" t="str">
        <f>VLOOKUP(A2694,'COMP-VS-BOM'!$A$2:$C$1625,3,0)</f>
        <v>RES SMD 0.0OHM JUMPER 1/16W 0402</v>
      </c>
      <c r="D2694" s="39" t="str">
        <f t="shared" si="42"/>
        <v>R3720-2</v>
      </c>
      <c r="E2694" s="21" t="s">
        <v>3025</v>
      </c>
    </row>
    <row r="2695" spans="1:5" x14ac:dyDescent="0.3">
      <c r="A2695" s="21" t="s">
        <v>2377</v>
      </c>
      <c r="B2695" s="21">
        <v>1</v>
      </c>
      <c r="C2695" s="39" t="str">
        <f>VLOOKUP(A2695,'COMP-VS-BOM'!$A$2:$C$1625,3,0)</f>
        <v>RES SMD 29.4K OHM 1% 1/16W 0402</v>
      </c>
      <c r="D2695" s="39" t="str">
        <f t="shared" si="42"/>
        <v>R3800-1</v>
      </c>
      <c r="E2695" s="21" t="s">
        <v>918</v>
      </c>
    </row>
    <row r="2696" spans="1:5" x14ac:dyDescent="0.3">
      <c r="A2696" s="21" t="s">
        <v>2377</v>
      </c>
      <c r="B2696" s="21">
        <v>2</v>
      </c>
      <c r="C2696" s="39" t="str">
        <f>VLOOKUP(A2696,'COMP-VS-BOM'!$A$2:$C$1625,3,0)</f>
        <v>RES SMD 29.4K OHM 1% 1/16W 0402</v>
      </c>
      <c r="D2696" s="39" t="str">
        <f t="shared" si="42"/>
        <v>R3800-2</v>
      </c>
      <c r="E2696" s="21" t="s">
        <v>2378</v>
      </c>
    </row>
    <row r="2697" spans="1:5" x14ac:dyDescent="0.3">
      <c r="A2697" s="21" t="s">
        <v>2379</v>
      </c>
      <c r="B2697" s="21">
        <v>1</v>
      </c>
      <c r="C2697" s="39" t="str">
        <f>VLOOKUP(A2697,'COMP-VS-BOM'!$A$2:$C$1625,3,0)</f>
        <v>RES SMD 105K OHM 1% 1/16W 0402</v>
      </c>
      <c r="D2697" s="39" t="str">
        <f t="shared" si="42"/>
        <v>R3801-1</v>
      </c>
      <c r="E2697" s="21" t="s">
        <v>920</v>
      </c>
    </row>
    <row r="2698" spans="1:5" x14ac:dyDescent="0.3">
      <c r="A2698" s="21" t="s">
        <v>2379</v>
      </c>
      <c r="B2698" s="21">
        <v>2</v>
      </c>
      <c r="C2698" s="39" t="str">
        <f>VLOOKUP(A2698,'COMP-VS-BOM'!$A$2:$C$1625,3,0)</f>
        <v>RES SMD 105K OHM 1% 1/16W 0402</v>
      </c>
      <c r="D2698" s="39" t="str">
        <f t="shared" si="42"/>
        <v>R3801-2</v>
      </c>
      <c r="E2698" s="21" t="s">
        <v>921</v>
      </c>
    </row>
    <row r="2699" spans="1:5" x14ac:dyDescent="0.3">
      <c r="A2699" s="21" t="s">
        <v>2380</v>
      </c>
      <c r="B2699" s="21">
        <v>1</v>
      </c>
      <c r="C2699" s="39" t="str">
        <f>VLOOKUP(A2699,'COMP-VS-BOM'!$A$2:$C$1625,3,0)</f>
        <v>RES SMD 100K OHM 1% 1/16W 0402</v>
      </c>
      <c r="D2699" s="39" t="str">
        <f t="shared" si="42"/>
        <v>R3802-1</v>
      </c>
      <c r="E2699" s="21" t="s">
        <v>1985</v>
      </c>
    </row>
    <row r="2700" spans="1:5" x14ac:dyDescent="0.3">
      <c r="A2700" s="21" t="s">
        <v>2380</v>
      </c>
      <c r="B2700" s="21">
        <v>2</v>
      </c>
      <c r="C2700" s="39" t="str">
        <f>VLOOKUP(A2700,'COMP-VS-BOM'!$A$2:$C$1625,3,0)</f>
        <v>RES SMD 100K OHM 1% 1/16W 0402</v>
      </c>
      <c r="D2700" s="39" t="str">
        <f t="shared" si="42"/>
        <v>R3802-2</v>
      </c>
      <c r="E2700" s="21" t="s">
        <v>2381</v>
      </c>
    </row>
    <row r="2701" spans="1:5" x14ac:dyDescent="0.3">
      <c r="A2701" s="21" t="s">
        <v>2382</v>
      </c>
      <c r="B2701" s="21">
        <v>1</v>
      </c>
      <c r="C2701" s="39" t="str">
        <f>VLOOKUP(A2701,'COMP-VS-BOM'!$A$2:$C$1625,3,0)</f>
        <v>RES SMD 10K OHM 5% 1/16W 0402</v>
      </c>
      <c r="D2701" s="39" t="str">
        <f t="shared" si="42"/>
        <v>R3803-1</v>
      </c>
      <c r="E2701" s="21" t="s">
        <v>2378</v>
      </c>
    </row>
    <row r="2702" spans="1:5" x14ac:dyDescent="0.3">
      <c r="A2702" s="21" t="s">
        <v>2382</v>
      </c>
      <c r="B2702" s="21">
        <v>2</v>
      </c>
      <c r="C2702" s="39" t="str">
        <f>VLOOKUP(A2702,'COMP-VS-BOM'!$A$2:$C$1625,3,0)</f>
        <v>RES SMD 10K OHM 5% 1/16W 0402</v>
      </c>
      <c r="D2702" s="39" t="str">
        <f t="shared" si="42"/>
        <v>R3803-2</v>
      </c>
      <c r="E2702" s="21" t="s">
        <v>320</v>
      </c>
    </row>
    <row r="2703" spans="1:5" x14ac:dyDescent="0.3">
      <c r="A2703" s="21" t="s">
        <v>2383</v>
      </c>
      <c r="B2703" s="21">
        <v>1</v>
      </c>
      <c r="C2703" s="39" t="str">
        <f>VLOOKUP(A2703,'COMP-VS-BOM'!$A$2:$C$1625,3,0)</f>
        <v>RES SMD 0.0OHM JUMPER 1/16W 0402</v>
      </c>
      <c r="D2703" s="39" t="str">
        <f t="shared" si="42"/>
        <v>R3805-1</v>
      </c>
      <c r="E2703" s="21" t="s">
        <v>2381</v>
      </c>
    </row>
    <row r="2704" spans="1:5" x14ac:dyDescent="0.3">
      <c r="A2704" s="21" t="s">
        <v>2383</v>
      </c>
      <c r="B2704" s="21">
        <v>2</v>
      </c>
      <c r="C2704" s="39" t="str">
        <f>VLOOKUP(A2704,'COMP-VS-BOM'!$A$2:$C$1625,3,0)</f>
        <v>RES SMD 0.0OHM JUMPER 1/16W 0402</v>
      </c>
      <c r="D2704" s="39" t="str">
        <f t="shared" si="42"/>
        <v>R3805-2</v>
      </c>
      <c r="E2704" s="21" t="s">
        <v>2363</v>
      </c>
    </row>
    <row r="2705" spans="1:5" x14ac:dyDescent="0.3">
      <c r="A2705" s="21" t="s">
        <v>2384</v>
      </c>
      <c r="B2705" s="21">
        <v>1</v>
      </c>
      <c r="C2705" s="39" t="str">
        <f>VLOOKUP(A2705,'COMP-VS-BOM'!$A$2:$C$1625,3,0)</f>
        <v>RES SMD 20K OHM 5% 1/16W 0402</v>
      </c>
      <c r="D2705" s="39" t="str">
        <f t="shared" si="42"/>
        <v>R3806-1</v>
      </c>
      <c r="E2705" s="21" t="s">
        <v>921</v>
      </c>
    </row>
    <row r="2706" spans="1:5" x14ac:dyDescent="0.3">
      <c r="A2706" s="21" t="s">
        <v>2384</v>
      </c>
      <c r="B2706" s="21">
        <v>2</v>
      </c>
      <c r="C2706" s="39" t="str">
        <f>VLOOKUP(A2706,'COMP-VS-BOM'!$A$2:$C$1625,3,0)</f>
        <v>RES SMD 20K OHM 5% 1/16W 0402</v>
      </c>
      <c r="D2706" s="39" t="str">
        <f t="shared" si="42"/>
        <v>R3806-2</v>
      </c>
      <c r="E2706" s="21" t="s">
        <v>320</v>
      </c>
    </row>
    <row r="2707" spans="1:5" x14ac:dyDescent="0.3">
      <c r="A2707" s="21" t="s">
        <v>2385</v>
      </c>
      <c r="B2707" s="21">
        <v>1</v>
      </c>
      <c r="C2707" s="39" t="str">
        <f>VLOOKUP(A2707,'COMP-VS-BOM'!$A$2:$C$1625,3,0)</f>
        <v>RES SMD 29.4K OHM 1% 1/16W 0402</v>
      </c>
      <c r="D2707" s="39" t="str">
        <f t="shared" si="42"/>
        <v>R3807-1</v>
      </c>
      <c r="E2707" s="21" t="s">
        <v>928</v>
      </c>
    </row>
    <row r="2708" spans="1:5" x14ac:dyDescent="0.3">
      <c r="A2708" s="21" t="s">
        <v>2385</v>
      </c>
      <c r="B2708" s="21">
        <v>2</v>
      </c>
      <c r="C2708" s="39" t="str">
        <f>VLOOKUP(A2708,'COMP-VS-BOM'!$A$2:$C$1625,3,0)</f>
        <v>RES SMD 29.4K OHM 1% 1/16W 0402</v>
      </c>
      <c r="D2708" s="39" t="str">
        <f t="shared" si="42"/>
        <v>R3807-2</v>
      </c>
      <c r="E2708" s="21" t="s">
        <v>2386</v>
      </c>
    </row>
    <row r="2709" spans="1:5" x14ac:dyDescent="0.3">
      <c r="A2709" s="21" t="s">
        <v>2387</v>
      </c>
      <c r="B2709" s="21">
        <v>1</v>
      </c>
      <c r="C2709" s="39" t="str">
        <f>VLOOKUP(A2709,'COMP-VS-BOM'!$A$2:$C$1625,3,0)</f>
        <v>RES SMD 105K OHM 1% 1/16W 0402</v>
      </c>
      <c r="D2709" s="39" t="str">
        <f t="shared" si="42"/>
        <v>R3808-1</v>
      </c>
      <c r="E2709" s="21" t="s">
        <v>930</v>
      </c>
    </row>
    <row r="2710" spans="1:5" x14ac:dyDescent="0.3">
      <c r="A2710" s="21" t="s">
        <v>2387</v>
      </c>
      <c r="B2710" s="21">
        <v>2</v>
      </c>
      <c r="C2710" s="39" t="str">
        <f>VLOOKUP(A2710,'COMP-VS-BOM'!$A$2:$C$1625,3,0)</f>
        <v>RES SMD 105K OHM 1% 1/16W 0402</v>
      </c>
      <c r="D2710" s="39" t="str">
        <f t="shared" si="42"/>
        <v>R3808-2</v>
      </c>
      <c r="E2710" s="21" t="s">
        <v>931</v>
      </c>
    </row>
    <row r="2711" spans="1:5" x14ac:dyDescent="0.3">
      <c r="A2711" s="21" t="s">
        <v>2388</v>
      </c>
      <c r="B2711" s="21">
        <v>1</v>
      </c>
      <c r="C2711" s="39" t="str">
        <f>VLOOKUP(A2711,'COMP-VS-BOM'!$A$2:$C$1625,3,0)</f>
        <v>RES SMD 100K OHM 1% 1/16W 0402</v>
      </c>
      <c r="D2711" s="39" t="str">
        <f t="shared" si="42"/>
        <v>R3809-1</v>
      </c>
      <c r="E2711" s="21" t="s">
        <v>1985</v>
      </c>
    </row>
    <row r="2712" spans="1:5" x14ac:dyDescent="0.3">
      <c r="A2712" s="21" t="s">
        <v>2388</v>
      </c>
      <c r="B2712" s="21">
        <v>2</v>
      </c>
      <c r="C2712" s="39" t="str">
        <f>VLOOKUP(A2712,'COMP-VS-BOM'!$A$2:$C$1625,3,0)</f>
        <v>RES SMD 100K OHM 1% 1/16W 0402</v>
      </c>
      <c r="D2712" s="39" t="str">
        <f t="shared" si="42"/>
        <v>R3809-2</v>
      </c>
      <c r="E2712" s="21" t="s">
        <v>2389</v>
      </c>
    </row>
    <row r="2713" spans="1:5" x14ac:dyDescent="0.3">
      <c r="A2713" s="21" t="s">
        <v>2390</v>
      </c>
      <c r="B2713" s="21">
        <v>1</v>
      </c>
      <c r="C2713" s="39" t="str">
        <f>VLOOKUP(A2713,'COMP-VS-BOM'!$A$2:$C$1625,3,0)</f>
        <v>RES SMD 10K OHM 5% 1/16W 0402</v>
      </c>
      <c r="D2713" s="39" t="str">
        <f t="shared" si="42"/>
        <v>R3810-1</v>
      </c>
      <c r="E2713" s="21" t="s">
        <v>2386</v>
      </c>
    </row>
    <row r="2714" spans="1:5" x14ac:dyDescent="0.3">
      <c r="A2714" s="21" t="s">
        <v>2390</v>
      </c>
      <c r="B2714" s="21">
        <v>2</v>
      </c>
      <c r="C2714" s="39" t="str">
        <f>VLOOKUP(A2714,'COMP-VS-BOM'!$A$2:$C$1625,3,0)</f>
        <v>RES SMD 10K OHM 5% 1/16W 0402</v>
      </c>
      <c r="D2714" s="39" t="str">
        <f t="shared" si="42"/>
        <v>R3810-2</v>
      </c>
      <c r="E2714" s="21" t="s">
        <v>320</v>
      </c>
    </row>
    <row r="2715" spans="1:5" x14ac:dyDescent="0.3">
      <c r="A2715" s="21" t="s">
        <v>2391</v>
      </c>
      <c r="B2715" s="21">
        <v>1</v>
      </c>
      <c r="C2715" s="39" t="str">
        <f>VLOOKUP(A2715,'COMP-VS-BOM'!$A$2:$C$1625,3,0)</f>
        <v>RES SMD 0.0OHM JUMPER 1/16W 0402</v>
      </c>
      <c r="D2715" s="39" t="str">
        <f t="shared" si="42"/>
        <v>R3811-1</v>
      </c>
      <c r="E2715" s="21" t="s">
        <v>2389</v>
      </c>
    </row>
    <row r="2716" spans="1:5" x14ac:dyDescent="0.3">
      <c r="A2716" s="21" t="s">
        <v>2391</v>
      </c>
      <c r="B2716" s="21">
        <v>2</v>
      </c>
      <c r="C2716" s="39" t="str">
        <f>VLOOKUP(A2716,'COMP-VS-BOM'!$A$2:$C$1625,3,0)</f>
        <v>RES SMD 0.0OHM JUMPER 1/16W 0402</v>
      </c>
      <c r="D2716" s="39" t="str">
        <f t="shared" si="42"/>
        <v>R3811-2</v>
      </c>
      <c r="E2716" s="21" t="s">
        <v>2363</v>
      </c>
    </row>
    <row r="2717" spans="1:5" x14ac:dyDescent="0.3">
      <c r="A2717" s="21" t="s">
        <v>2392</v>
      </c>
      <c r="B2717" s="21">
        <v>1</v>
      </c>
      <c r="C2717" s="39" t="str">
        <f>VLOOKUP(A2717,'COMP-VS-BOM'!$A$2:$C$1625,3,0)</f>
        <v>RES SMD 20K OHM 5% 1/16W 0402</v>
      </c>
      <c r="D2717" s="39" t="str">
        <f t="shared" si="42"/>
        <v>R3813-1</v>
      </c>
      <c r="E2717" s="21" t="s">
        <v>931</v>
      </c>
    </row>
    <row r="2718" spans="1:5" x14ac:dyDescent="0.3">
      <c r="A2718" s="21" t="s">
        <v>2392</v>
      </c>
      <c r="B2718" s="21">
        <v>2</v>
      </c>
      <c r="C2718" s="39" t="str">
        <f>VLOOKUP(A2718,'COMP-VS-BOM'!$A$2:$C$1625,3,0)</f>
        <v>RES SMD 20K OHM 5% 1/16W 0402</v>
      </c>
      <c r="D2718" s="39" t="str">
        <f t="shared" si="42"/>
        <v>R3813-2</v>
      </c>
      <c r="E2718" s="21" t="s">
        <v>320</v>
      </c>
    </row>
    <row r="2719" spans="1:5" x14ac:dyDescent="0.3">
      <c r="A2719" s="21" t="s">
        <v>2393</v>
      </c>
      <c r="B2719" s="21">
        <v>1</v>
      </c>
      <c r="C2719" s="39" t="str">
        <f>VLOOKUP(A2719,'COMP-VS-BOM'!$A$2:$C$1625,3,0)</f>
        <v>RES SMD 0.0OHM JUMPER 1/16W 0402</v>
      </c>
      <c r="D2719" s="39" t="str">
        <f t="shared" si="42"/>
        <v>R3816-1</v>
      </c>
      <c r="E2719" s="21" t="s">
        <v>918</v>
      </c>
    </row>
    <row r="2720" spans="1:5" x14ac:dyDescent="0.3">
      <c r="A2720" s="21" t="s">
        <v>2393</v>
      </c>
      <c r="B2720" s="21">
        <v>2</v>
      </c>
      <c r="C2720" s="39" t="str">
        <f>VLOOKUP(A2720,'COMP-VS-BOM'!$A$2:$C$1625,3,0)</f>
        <v>RES SMD 0.0OHM JUMPER 1/16W 0402</v>
      </c>
      <c r="D2720" s="39" t="str">
        <f t="shared" si="42"/>
        <v>R3816-2</v>
      </c>
      <c r="E2720" s="21" t="s">
        <v>1440</v>
      </c>
    </row>
    <row r="2721" spans="1:5" x14ac:dyDescent="0.3">
      <c r="A2721" s="21" t="s">
        <v>2394</v>
      </c>
      <c r="B2721" s="21">
        <v>1</v>
      </c>
      <c r="C2721" s="39" t="str">
        <f>VLOOKUP(A2721,'COMP-VS-BOM'!$A$2:$C$1625,3,0)</f>
        <v>RES SMD 0.0OHM JUMPER 1/16W 0402</v>
      </c>
      <c r="D2721" s="39" t="str">
        <f t="shared" si="42"/>
        <v>R3817-1</v>
      </c>
      <c r="E2721" s="21" t="s">
        <v>928</v>
      </c>
    </row>
    <row r="2722" spans="1:5" x14ac:dyDescent="0.3">
      <c r="A2722" s="21" t="s">
        <v>2394</v>
      </c>
      <c r="B2722" s="21">
        <v>2</v>
      </c>
      <c r="C2722" s="39" t="str">
        <f>VLOOKUP(A2722,'COMP-VS-BOM'!$A$2:$C$1625,3,0)</f>
        <v>RES SMD 0.0OHM JUMPER 1/16W 0402</v>
      </c>
      <c r="D2722" s="39" t="str">
        <f t="shared" si="42"/>
        <v>R3817-2</v>
      </c>
      <c r="E2722" s="21" t="s">
        <v>1440</v>
      </c>
    </row>
    <row r="2723" spans="1:5" x14ac:dyDescent="0.3">
      <c r="A2723" s="21" t="s">
        <v>2395</v>
      </c>
      <c r="B2723" s="21">
        <v>1</v>
      </c>
      <c r="C2723" s="39" t="str">
        <f>VLOOKUP(A2723,'COMP-VS-BOM'!$A$2:$C$1625,3,0)</f>
        <v>RES SMD 52.3K OHM 1% 1/16W 0402</v>
      </c>
      <c r="D2723" s="39" t="str">
        <f t="shared" si="42"/>
        <v>R4010-1</v>
      </c>
      <c r="E2723" s="21" t="s">
        <v>940</v>
      </c>
    </row>
    <row r="2724" spans="1:5" x14ac:dyDescent="0.3">
      <c r="A2724" s="21" t="s">
        <v>2395</v>
      </c>
      <c r="B2724" s="21">
        <v>2</v>
      </c>
      <c r="C2724" s="39" t="str">
        <f>VLOOKUP(A2724,'COMP-VS-BOM'!$A$2:$C$1625,3,0)</f>
        <v>RES SMD 52.3K OHM 1% 1/16W 0402</v>
      </c>
      <c r="D2724" s="39" t="str">
        <f t="shared" si="42"/>
        <v>R4010-2</v>
      </c>
      <c r="E2724" s="21" t="s">
        <v>2396</v>
      </c>
    </row>
    <row r="2725" spans="1:5" x14ac:dyDescent="0.3">
      <c r="A2725" s="21" t="s">
        <v>2397</v>
      </c>
      <c r="B2725" s="21">
        <v>1</v>
      </c>
      <c r="C2725" s="39" t="str">
        <f>VLOOKUP(A2725,'COMP-VS-BOM'!$A$2:$C$1625,3,0)</f>
        <v>RES SMD 29.4K OHM 1% 1/16W 0402</v>
      </c>
      <c r="D2725" s="39" t="str">
        <f t="shared" si="42"/>
        <v>R4011-1</v>
      </c>
      <c r="E2725" s="21" t="s">
        <v>938</v>
      </c>
    </row>
    <row r="2726" spans="1:5" x14ac:dyDescent="0.3">
      <c r="A2726" s="21" t="s">
        <v>2397</v>
      </c>
      <c r="B2726" s="21">
        <v>2</v>
      </c>
      <c r="C2726" s="39" t="str">
        <f>VLOOKUP(A2726,'COMP-VS-BOM'!$A$2:$C$1625,3,0)</f>
        <v>RES SMD 29.4K OHM 1% 1/16W 0402</v>
      </c>
      <c r="D2726" s="39" t="str">
        <f t="shared" si="42"/>
        <v>R4011-2</v>
      </c>
      <c r="E2726" s="21" t="s">
        <v>2398</v>
      </c>
    </row>
    <row r="2727" spans="1:5" x14ac:dyDescent="0.3">
      <c r="A2727" s="21" t="s">
        <v>2399</v>
      </c>
      <c r="B2727" s="21">
        <v>1</v>
      </c>
      <c r="C2727" s="39" t="str">
        <f>VLOOKUP(A2727,'COMP-VS-BOM'!$A$2:$C$1625,3,0)</f>
        <v>RES SMD 0.0OHM JUMPER 1/16W 0402</v>
      </c>
      <c r="D2727" s="39" t="str">
        <f t="shared" si="42"/>
        <v>R4012-1</v>
      </c>
      <c r="E2727" s="21" t="s">
        <v>2398</v>
      </c>
    </row>
    <row r="2728" spans="1:5" x14ac:dyDescent="0.3">
      <c r="A2728" s="21" t="s">
        <v>2399</v>
      </c>
      <c r="B2728" s="21">
        <v>2</v>
      </c>
      <c r="C2728" s="39" t="str">
        <f>VLOOKUP(A2728,'COMP-VS-BOM'!$A$2:$C$1625,3,0)</f>
        <v>RES SMD 0.0OHM JUMPER 1/16W 0402</v>
      </c>
      <c r="D2728" s="39" t="str">
        <f t="shared" si="42"/>
        <v>R4012-2</v>
      </c>
      <c r="E2728" s="21" t="s">
        <v>2400</v>
      </c>
    </row>
    <row r="2729" spans="1:5" x14ac:dyDescent="0.3">
      <c r="A2729" s="21" t="s">
        <v>2401</v>
      </c>
      <c r="B2729" s="21">
        <v>1</v>
      </c>
      <c r="C2729" s="39" t="str">
        <f>VLOOKUP(A2729,'COMP-VS-BOM'!$A$2:$C$1625,3,0)</f>
        <v>RES SMD 10K OHM 5% 1/16W 0402</v>
      </c>
      <c r="D2729" s="39" t="str">
        <f t="shared" si="42"/>
        <v>R4013-1</v>
      </c>
      <c r="E2729" s="21" t="s">
        <v>320</v>
      </c>
    </row>
    <row r="2730" spans="1:5" x14ac:dyDescent="0.3">
      <c r="A2730" s="21" t="s">
        <v>2401</v>
      </c>
      <c r="B2730" s="21">
        <v>2</v>
      </c>
      <c r="C2730" s="39" t="str">
        <f>VLOOKUP(A2730,'COMP-VS-BOM'!$A$2:$C$1625,3,0)</f>
        <v>RES SMD 10K OHM 5% 1/16W 0402</v>
      </c>
      <c r="D2730" s="39" t="str">
        <f t="shared" si="42"/>
        <v>R4013-2</v>
      </c>
      <c r="E2730" s="21" t="s">
        <v>2396</v>
      </c>
    </row>
    <row r="2731" spans="1:5" x14ac:dyDescent="0.3">
      <c r="A2731" s="21" t="s">
        <v>2402</v>
      </c>
      <c r="B2731" s="21">
        <v>1</v>
      </c>
      <c r="C2731" s="39" t="str">
        <f>VLOOKUP(A2731,'COMP-VS-BOM'!$A$2:$C$1625,3,0)</f>
        <v>RES SMD 10K OHM 5% 1/16W 0402</v>
      </c>
      <c r="D2731" s="39" t="str">
        <f t="shared" si="42"/>
        <v>R4014-1</v>
      </c>
      <c r="E2731" s="21" t="s">
        <v>320</v>
      </c>
    </row>
    <row r="2732" spans="1:5" x14ac:dyDescent="0.3">
      <c r="A2732" s="21" t="s">
        <v>2402</v>
      </c>
      <c r="B2732" s="21">
        <v>2</v>
      </c>
      <c r="C2732" s="39" t="str">
        <f>VLOOKUP(A2732,'COMP-VS-BOM'!$A$2:$C$1625,3,0)</f>
        <v>RES SMD 10K OHM 5% 1/16W 0402</v>
      </c>
      <c r="D2732" s="39" t="str">
        <f t="shared" si="42"/>
        <v>R4014-2</v>
      </c>
      <c r="E2732" s="21" t="s">
        <v>2398</v>
      </c>
    </row>
    <row r="2733" spans="1:5" x14ac:dyDescent="0.3">
      <c r="A2733" s="21" t="s">
        <v>2403</v>
      </c>
      <c r="B2733" s="21">
        <v>1</v>
      </c>
      <c r="C2733" s="39" t="str">
        <f>VLOOKUP(A2733,'COMP-VS-BOM'!$A$2:$C$1625,3,0)</f>
        <v>RES SMD 29.4K OHM 1% 1/16W 0402</v>
      </c>
      <c r="D2733" s="39" t="str">
        <f t="shared" si="42"/>
        <v>R4100-1</v>
      </c>
      <c r="E2733" s="21" t="s">
        <v>944</v>
      </c>
    </row>
    <row r="2734" spans="1:5" x14ac:dyDescent="0.3">
      <c r="A2734" s="21" t="s">
        <v>2403</v>
      </c>
      <c r="B2734" s="21">
        <v>2</v>
      </c>
      <c r="C2734" s="39" t="str">
        <f>VLOOKUP(A2734,'COMP-VS-BOM'!$A$2:$C$1625,3,0)</f>
        <v>RES SMD 29.4K OHM 1% 1/16W 0402</v>
      </c>
      <c r="D2734" s="39" t="str">
        <f t="shared" si="42"/>
        <v>R4100-2</v>
      </c>
      <c r="E2734" s="21" t="s">
        <v>2404</v>
      </c>
    </row>
    <row r="2735" spans="1:5" x14ac:dyDescent="0.3">
      <c r="A2735" s="21" t="s">
        <v>2405</v>
      </c>
      <c r="B2735" s="21">
        <v>1</v>
      </c>
      <c r="C2735" s="39" t="str">
        <f>VLOOKUP(A2735,'COMP-VS-BOM'!$A$2:$C$1625,3,0)</f>
        <v>RES SMD 0.0OHM JUMPER 1/16W 0402</v>
      </c>
      <c r="D2735" s="39" t="str">
        <f t="shared" si="42"/>
        <v>R4101-1</v>
      </c>
      <c r="E2735" s="21" t="s">
        <v>2404</v>
      </c>
    </row>
    <row r="2736" spans="1:5" x14ac:dyDescent="0.3">
      <c r="A2736" s="21" t="s">
        <v>2405</v>
      </c>
      <c r="B2736" s="21">
        <v>2</v>
      </c>
      <c r="C2736" s="39" t="str">
        <f>VLOOKUP(A2736,'COMP-VS-BOM'!$A$2:$C$1625,3,0)</f>
        <v>RES SMD 0.0OHM JUMPER 1/16W 0402</v>
      </c>
      <c r="D2736" s="39" t="str">
        <f t="shared" si="42"/>
        <v>R4101-2</v>
      </c>
      <c r="E2736" s="21" t="s">
        <v>2406</v>
      </c>
    </row>
    <row r="2737" spans="1:5" x14ac:dyDescent="0.3">
      <c r="A2737" s="21" t="s">
        <v>2407</v>
      </c>
      <c r="B2737" s="21">
        <v>1</v>
      </c>
      <c r="C2737" s="39" t="str">
        <f>VLOOKUP(A2737,'COMP-VS-BOM'!$A$2:$C$1625,3,0)</f>
        <v>RES SMD 10K OHM 5% 1/16W 0402</v>
      </c>
      <c r="D2737" s="39" t="str">
        <f t="shared" si="42"/>
        <v>R4102-1</v>
      </c>
      <c r="E2737" s="21" t="s">
        <v>2404</v>
      </c>
    </row>
    <row r="2738" spans="1:5" x14ac:dyDescent="0.3">
      <c r="A2738" s="21" t="s">
        <v>2407</v>
      </c>
      <c r="B2738" s="21">
        <v>2</v>
      </c>
      <c r="C2738" s="39" t="str">
        <f>VLOOKUP(A2738,'COMP-VS-BOM'!$A$2:$C$1625,3,0)</f>
        <v>RES SMD 10K OHM 5% 1/16W 0402</v>
      </c>
      <c r="D2738" s="39" t="str">
        <f t="shared" si="42"/>
        <v>R4102-2</v>
      </c>
      <c r="E2738" s="21" t="s">
        <v>320</v>
      </c>
    </row>
    <row r="2739" spans="1:5" x14ac:dyDescent="0.3">
      <c r="A2739" s="21" t="s">
        <v>2408</v>
      </c>
      <c r="B2739" s="21">
        <v>1</v>
      </c>
      <c r="C2739" s="39" t="str">
        <f>VLOOKUP(A2739,'COMP-VS-BOM'!$A$2:$C$1625,3,0)</f>
        <v>RES SMD 100K OHM 1% 1/16W 0402</v>
      </c>
      <c r="D2739" s="39" t="str">
        <f t="shared" si="42"/>
        <v>R4103-1</v>
      </c>
      <c r="E2739" s="21" t="s">
        <v>1985</v>
      </c>
    </row>
    <row r="2740" spans="1:5" x14ac:dyDescent="0.3">
      <c r="A2740" s="21" t="s">
        <v>2408</v>
      </c>
      <c r="B2740" s="21">
        <v>2</v>
      </c>
      <c r="C2740" s="39" t="str">
        <f>VLOOKUP(A2740,'COMP-VS-BOM'!$A$2:$C$1625,3,0)</f>
        <v>RES SMD 100K OHM 1% 1/16W 0402</v>
      </c>
      <c r="D2740" s="39" t="str">
        <f t="shared" si="42"/>
        <v>R4103-2</v>
      </c>
      <c r="E2740" s="21" t="s">
        <v>1649</v>
      </c>
    </row>
    <row r="2741" spans="1:5" x14ac:dyDescent="0.3">
      <c r="A2741" s="21" t="s">
        <v>2409</v>
      </c>
      <c r="B2741" s="21">
        <v>1</v>
      </c>
      <c r="C2741" s="39" t="str">
        <f>VLOOKUP(A2741,'COMP-VS-BOM'!$A$2:$C$1625,3,0)</f>
        <v>RES SMD 0.0OHM JUMPER 1/16W 0402</v>
      </c>
      <c r="D2741" s="39" t="str">
        <f t="shared" si="42"/>
        <v>R4110-1</v>
      </c>
      <c r="E2741" s="21" t="s">
        <v>2309</v>
      </c>
    </row>
    <row r="2742" spans="1:5" x14ac:dyDescent="0.3">
      <c r="A2742" s="21" t="s">
        <v>2409</v>
      </c>
      <c r="B2742" s="21">
        <v>2</v>
      </c>
      <c r="C2742" s="39" t="str">
        <f>VLOOKUP(A2742,'COMP-VS-BOM'!$A$2:$C$1625,3,0)</f>
        <v>RES SMD 0.0OHM JUMPER 1/16W 0402</v>
      </c>
      <c r="D2742" s="39" t="str">
        <f t="shared" si="42"/>
        <v>R4110-2</v>
      </c>
      <c r="E2742" s="21" t="s">
        <v>1083</v>
      </c>
    </row>
    <row r="2743" spans="1:5" x14ac:dyDescent="0.3">
      <c r="A2743" s="21" t="s">
        <v>2410</v>
      </c>
      <c r="B2743" s="21">
        <v>1</v>
      </c>
      <c r="C2743" s="39" t="str">
        <f>VLOOKUP(A2743,'COMP-VS-BOM'!$A$2:$C$1625,3,0)</f>
        <v>RES SMD 120E OHM 1% 0.5W 0805</v>
      </c>
      <c r="D2743" s="39" t="str">
        <f t="shared" si="42"/>
        <v>R4200-1</v>
      </c>
      <c r="E2743" s="21" t="s">
        <v>900</v>
      </c>
    </row>
    <row r="2744" spans="1:5" x14ac:dyDescent="0.3">
      <c r="A2744" s="21" t="s">
        <v>2410</v>
      </c>
      <c r="B2744" s="21">
        <v>2</v>
      </c>
      <c r="C2744" s="39" t="str">
        <f>VLOOKUP(A2744,'COMP-VS-BOM'!$A$2:$C$1625,3,0)</f>
        <v>RES SMD 120E OHM 1% 0.5W 0805</v>
      </c>
      <c r="D2744" s="39" t="str">
        <f t="shared" si="42"/>
        <v>R4200-2</v>
      </c>
      <c r="E2744" s="21" t="s">
        <v>1618</v>
      </c>
    </row>
    <row r="2745" spans="1:5" x14ac:dyDescent="0.3">
      <c r="A2745" s="21" t="s">
        <v>2411</v>
      </c>
      <c r="B2745" s="21">
        <v>1</v>
      </c>
      <c r="C2745" s="39" t="str">
        <f>VLOOKUP(A2745,'COMP-VS-BOM'!$A$2:$C$1625,3,0)</f>
        <v>RES SMD 0.0OHM JUMPER 1/16W 0402</v>
      </c>
      <c r="D2745" s="39" t="str">
        <f t="shared" si="42"/>
        <v>R4201-1</v>
      </c>
      <c r="E2745" s="21" t="s">
        <v>955</v>
      </c>
    </row>
    <row r="2746" spans="1:5" x14ac:dyDescent="0.3">
      <c r="A2746" s="21" t="s">
        <v>2411</v>
      </c>
      <c r="B2746" s="21">
        <v>2</v>
      </c>
      <c r="C2746" s="39" t="str">
        <f>VLOOKUP(A2746,'COMP-VS-BOM'!$A$2:$C$1625,3,0)</f>
        <v>RES SMD 0.0OHM JUMPER 1/16W 0402</v>
      </c>
      <c r="D2746" s="39" t="str">
        <f t="shared" si="42"/>
        <v>R4201-2</v>
      </c>
      <c r="E2746" s="21" t="s">
        <v>946</v>
      </c>
    </row>
    <row r="2747" spans="1:5" x14ac:dyDescent="0.3">
      <c r="A2747" s="21" t="s">
        <v>2412</v>
      </c>
      <c r="B2747" s="21">
        <v>1</v>
      </c>
      <c r="C2747" s="39" t="str">
        <f>VLOOKUP(A2747,'COMP-VS-BOM'!$A$2:$C$1625,3,0)</f>
        <v>RES SMD 0.0OHM JUMPER 1/16W 0402</v>
      </c>
      <c r="D2747" s="39" t="str">
        <f t="shared" si="42"/>
        <v>R4202-1</v>
      </c>
      <c r="E2747" s="21" t="s">
        <v>1618</v>
      </c>
    </row>
    <row r="2748" spans="1:5" x14ac:dyDescent="0.3">
      <c r="A2748" s="21" t="s">
        <v>2412</v>
      </c>
      <c r="B2748" s="21">
        <v>2</v>
      </c>
      <c r="C2748" s="39" t="str">
        <f>VLOOKUP(A2748,'COMP-VS-BOM'!$A$2:$C$1625,3,0)</f>
        <v>RES SMD 0.0OHM JUMPER 1/16W 0402</v>
      </c>
      <c r="D2748" s="39" t="str">
        <f t="shared" si="42"/>
        <v>R4202-2</v>
      </c>
      <c r="E2748" s="21" t="s">
        <v>1424</v>
      </c>
    </row>
    <row r="2749" spans="1:5" x14ac:dyDescent="0.3">
      <c r="A2749" s="21" t="s">
        <v>2413</v>
      </c>
      <c r="B2749" s="21">
        <v>1</v>
      </c>
      <c r="C2749" s="39" t="str">
        <f>VLOOKUP(A2749,'COMP-VS-BOM'!$A$2:$C$1625,3,0)</f>
        <v>RES SMD 0.0OHM JUMPER 1/16W 0402</v>
      </c>
      <c r="D2749" s="39" t="str">
        <f t="shared" si="42"/>
        <v>R4203-1</v>
      </c>
      <c r="E2749" s="21" t="s">
        <v>1618</v>
      </c>
    </row>
    <row r="2750" spans="1:5" x14ac:dyDescent="0.3">
      <c r="A2750" s="21" t="s">
        <v>2413</v>
      </c>
      <c r="B2750" s="21">
        <v>2</v>
      </c>
      <c r="C2750" s="39" t="str">
        <f>VLOOKUP(A2750,'COMP-VS-BOM'!$A$2:$C$1625,3,0)</f>
        <v>RES SMD 0.0OHM JUMPER 1/16W 0402</v>
      </c>
      <c r="D2750" s="39" t="str">
        <f t="shared" si="42"/>
        <v>R4203-2</v>
      </c>
      <c r="E2750" s="21" t="s">
        <v>1426</v>
      </c>
    </row>
    <row r="2751" spans="1:5" x14ac:dyDescent="0.3">
      <c r="A2751" s="21" t="s">
        <v>2414</v>
      </c>
      <c r="B2751" s="21">
        <v>1</v>
      </c>
      <c r="C2751" s="39" t="str">
        <f>VLOOKUP(A2751,'COMP-VS-BOM'!$A$2:$C$1625,3,0)</f>
        <v>RES SMD 160 OHM 5% 1/16W 0402</v>
      </c>
      <c r="D2751" s="39" t="str">
        <f t="shared" si="42"/>
        <v>R4204-1</v>
      </c>
      <c r="E2751" s="21" t="s">
        <v>1909</v>
      </c>
    </row>
    <row r="2752" spans="1:5" x14ac:dyDescent="0.3">
      <c r="A2752" s="21" t="s">
        <v>2414</v>
      </c>
      <c r="B2752" s="21">
        <v>2</v>
      </c>
      <c r="C2752" s="39" t="str">
        <f>VLOOKUP(A2752,'COMP-VS-BOM'!$A$2:$C$1625,3,0)</f>
        <v>RES SMD 160 OHM 5% 1/16W 0402</v>
      </c>
      <c r="D2752" s="39" t="str">
        <f t="shared" si="42"/>
        <v>R4204-2</v>
      </c>
      <c r="E2752" s="21" t="s">
        <v>2415</v>
      </c>
    </row>
    <row r="2753" spans="1:5" x14ac:dyDescent="0.3">
      <c r="A2753" s="21" t="s">
        <v>2416</v>
      </c>
      <c r="B2753" s="21">
        <v>1</v>
      </c>
      <c r="C2753" s="39" t="str">
        <f>VLOOKUP(A2753,'COMP-VS-BOM'!$A$2:$C$1625,3,0)</f>
        <v>RES SMD 120E OHM 1% 0.5W 0805</v>
      </c>
      <c r="D2753" s="39" t="str">
        <f t="shared" si="42"/>
        <v>R4205-1</v>
      </c>
      <c r="E2753" s="21" t="s">
        <v>910</v>
      </c>
    </row>
    <row r="2754" spans="1:5" x14ac:dyDescent="0.3">
      <c r="A2754" s="21" t="s">
        <v>2416</v>
      </c>
      <c r="B2754" s="21">
        <v>2</v>
      </c>
      <c r="C2754" s="39" t="str">
        <f>VLOOKUP(A2754,'COMP-VS-BOM'!$A$2:$C$1625,3,0)</f>
        <v>RES SMD 120E OHM 1% 0.5W 0805</v>
      </c>
      <c r="D2754" s="39" t="str">
        <f t="shared" si="42"/>
        <v>R4205-2</v>
      </c>
      <c r="E2754" s="21" t="s">
        <v>1621</v>
      </c>
    </row>
    <row r="2755" spans="1:5" x14ac:dyDescent="0.3">
      <c r="A2755" s="21" t="s">
        <v>2417</v>
      </c>
      <c r="B2755" s="21">
        <v>1</v>
      </c>
      <c r="C2755" s="39" t="str">
        <f>VLOOKUP(A2755,'COMP-VS-BOM'!$A$2:$C$1625,3,0)</f>
        <v>RES SMD 0.0OHM JUMPER 1/16W 0402</v>
      </c>
      <c r="D2755" s="39" t="str">
        <f t="shared" si="42"/>
        <v>R4206-1</v>
      </c>
      <c r="E2755" s="21" t="s">
        <v>1621</v>
      </c>
    </row>
    <row r="2756" spans="1:5" x14ac:dyDescent="0.3">
      <c r="A2756" s="21" t="s">
        <v>2417</v>
      </c>
      <c r="B2756" s="21">
        <v>2</v>
      </c>
      <c r="C2756" s="39" t="str">
        <f>VLOOKUP(A2756,'COMP-VS-BOM'!$A$2:$C$1625,3,0)</f>
        <v>RES SMD 0.0OHM JUMPER 1/16W 0402</v>
      </c>
      <c r="D2756" s="39" t="str">
        <f t="shared" ref="D2756:D2819" si="43">CONCATENATE(A2756,"-",B2756)</f>
        <v>R4206-2</v>
      </c>
      <c r="E2756" s="21" t="s">
        <v>1428</v>
      </c>
    </row>
    <row r="2757" spans="1:5" x14ac:dyDescent="0.3">
      <c r="A2757" s="21" t="s">
        <v>2418</v>
      </c>
      <c r="B2757" s="21">
        <v>1</v>
      </c>
      <c r="C2757" s="39" t="str">
        <f>VLOOKUP(A2757,'COMP-VS-BOM'!$A$2:$C$1625,3,0)</f>
        <v>RES SMD 160 OHM 5% 1/16W 0402</v>
      </c>
      <c r="D2757" s="39" t="str">
        <f t="shared" si="43"/>
        <v>R4207-1</v>
      </c>
      <c r="E2757" s="21" t="s">
        <v>1912</v>
      </c>
    </row>
    <row r="2758" spans="1:5" x14ac:dyDescent="0.3">
      <c r="A2758" s="21" t="s">
        <v>2418</v>
      </c>
      <c r="B2758" s="21">
        <v>2</v>
      </c>
      <c r="C2758" s="39" t="str">
        <f>VLOOKUP(A2758,'COMP-VS-BOM'!$A$2:$C$1625,3,0)</f>
        <v>RES SMD 160 OHM 5% 1/16W 0402</v>
      </c>
      <c r="D2758" s="39" t="str">
        <f t="shared" si="43"/>
        <v>R4207-2</v>
      </c>
      <c r="E2758" s="21" t="s">
        <v>2419</v>
      </c>
    </row>
    <row r="2759" spans="1:5" x14ac:dyDescent="0.3">
      <c r="A2759" s="21" t="s">
        <v>2420</v>
      </c>
      <c r="B2759" s="21">
        <v>1</v>
      </c>
      <c r="C2759" s="39" t="str">
        <f>VLOOKUP(A2759,'COMP-VS-BOM'!$A$2:$C$1625,3,0)</f>
        <v>RES SMD 0.0OHM JUMPER 1/16W 0402</v>
      </c>
      <c r="D2759" s="39" t="str">
        <f t="shared" si="43"/>
        <v>R4208-1</v>
      </c>
      <c r="E2759" s="21" t="s">
        <v>1621</v>
      </c>
    </row>
    <row r="2760" spans="1:5" x14ac:dyDescent="0.3">
      <c r="A2760" s="21" t="s">
        <v>2420</v>
      </c>
      <c r="B2760" s="21">
        <v>2</v>
      </c>
      <c r="C2760" s="39" t="str">
        <f>VLOOKUP(A2760,'COMP-VS-BOM'!$A$2:$C$1625,3,0)</f>
        <v>RES SMD 0.0OHM JUMPER 1/16W 0402</v>
      </c>
      <c r="D2760" s="39" t="str">
        <f t="shared" si="43"/>
        <v>R4208-2</v>
      </c>
      <c r="E2760" s="21" t="s">
        <v>1430</v>
      </c>
    </row>
    <row r="2761" spans="1:5" x14ac:dyDescent="0.3">
      <c r="A2761" s="21" t="s">
        <v>2421</v>
      </c>
      <c r="B2761" s="21">
        <v>1</v>
      </c>
      <c r="C2761" s="39" t="str">
        <f>VLOOKUP(A2761,'COMP-VS-BOM'!$A$2:$C$1625,3,0)</f>
        <v>RES SMD 160 OHM 5% 1/16W 0402</v>
      </c>
      <c r="D2761" s="39" t="str">
        <f t="shared" si="43"/>
        <v>R4209-1</v>
      </c>
      <c r="E2761" s="21" t="s">
        <v>1915</v>
      </c>
    </row>
    <row r="2762" spans="1:5" x14ac:dyDescent="0.3">
      <c r="A2762" s="21" t="s">
        <v>2421</v>
      </c>
      <c r="B2762" s="21">
        <v>2</v>
      </c>
      <c r="C2762" s="39" t="str">
        <f>VLOOKUP(A2762,'COMP-VS-BOM'!$A$2:$C$1625,3,0)</f>
        <v>RES SMD 160 OHM 5% 1/16W 0402</v>
      </c>
      <c r="D2762" s="39" t="str">
        <f t="shared" si="43"/>
        <v>R4209-2</v>
      </c>
      <c r="E2762" s="21" t="s">
        <v>2422</v>
      </c>
    </row>
    <row r="2763" spans="1:5" x14ac:dyDescent="0.3">
      <c r="A2763" s="21" t="s">
        <v>2423</v>
      </c>
      <c r="B2763" s="21">
        <v>1</v>
      </c>
      <c r="C2763" s="39" t="str">
        <f>VLOOKUP(A2763,'COMP-VS-BOM'!$A$2:$C$1625,3,0)</f>
        <v>RES SMD 160 OHM 5% 1/16W 0402</v>
      </c>
      <c r="D2763" s="39" t="str">
        <f t="shared" si="43"/>
        <v>R4210-1</v>
      </c>
      <c r="E2763" s="21" t="s">
        <v>1918</v>
      </c>
    </row>
    <row r="2764" spans="1:5" x14ac:dyDescent="0.3">
      <c r="A2764" s="21" t="s">
        <v>2423</v>
      </c>
      <c r="B2764" s="21">
        <v>2</v>
      </c>
      <c r="C2764" s="39" t="str">
        <f>VLOOKUP(A2764,'COMP-VS-BOM'!$A$2:$C$1625,3,0)</f>
        <v>RES SMD 160 OHM 5% 1/16W 0402</v>
      </c>
      <c r="D2764" s="39" t="str">
        <f t="shared" si="43"/>
        <v>R4210-2</v>
      </c>
      <c r="E2764" s="21" t="s">
        <v>2424</v>
      </c>
    </row>
    <row r="2765" spans="1:5" x14ac:dyDescent="0.3">
      <c r="A2765" s="21" t="s">
        <v>2425</v>
      </c>
      <c r="B2765" s="21">
        <v>1</v>
      </c>
      <c r="C2765" s="39" t="str">
        <f>VLOOKUP(A2765,'COMP-VS-BOM'!$A$2:$C$1625,3,0)</f>
        <v>RES SMD 120E OHM 1% 0.5W 0805</v>
      </c>
      <c r="D2765" s="39" t="str">
        <f t="shared" si="43"/>
        <v>R4211-1</v>
      </c>
      <c r="E2765" s="21" t="s">
        <v>920</v>
      </c>
    </row>
    <row r="2766" spans="1:5" x14ac:dyDescent="0.3">
      <c r="A2766" s="21" t="s">
        <v>2425</v>
      </c>
      <c r="B2766" s="21">
        <v>2</v>
      </c>
      <c r="C2766" s="39" t="str">
        <f>VLOOKUP(A2766,'COMP-VS-BOM'!$A$2:$C$1625,3,0)</f>
        <v>RES SMD 120E OHM 1% 0.5W 0805</v>
      </c>
      <c r="D2766" s="39" t="str">
        <f t="shared" si="43"/>
        <v>R4211-2</v>
      </c>
      <c r="E2766" s="21" t="s">
        <v>1624</v>
      </c>
    </row>
    <row r="2767" spans="1:5" x14ac:dyDescent="0.3">
      <c r="A2767" s="21" t="s">
        <v>2426</v>
      </c>
      <c r="B2767" s="21">
        <v>1</v>
      </c>
      <c r="C2767" s="39" t="str">
        <f>VLOOKUP(A2767,'COMP-VS-BOM'!$A$2:$C$1625,3,0)</f>
        <v>RES SMD 0.0OHM JUMPER 1/16W 0402</v>
      </c>
      <c r="D2767" s="39" t="str">
        <f t="shared" si="43"/>
        <v>R4212-1</v>
      </c>
      <c r="E2767" s="21" t="s">
        <v>1624</v>
      </c>
    </row>
    <row r="2768" spans="1:5" x14ac:dyDescent="0.3">
      <c r="A2768" s="21" t="s">
        <v>2426</v>
      </c>
      <c r="B2768" s="21">
        <v>2</v>
      </c>
      <c r="C2768" s="39" t="str">
        <f>VLOOKUP(A2768,'COMP-VS-BOM'!$A$2:$C$1625,3,0)</f>
        <v>RES SMD 0.0OHM JUMPER 1/16W 0402</v>
      </c>
      <c r="D2768" s="39" t="str">
        <f t="shared" si="43"/>
        <v>R4212-2</v>
      </c>
      <c r="E2768" s="21" t="s">
        <v>1432</v>
      </c>
    </row>
    <row r="2769" spans="1:5" x14ac:dyDescent="0.3">
      <c r="A2769" s="21" t="s">
        <v>2427</v>
      </c>
      <c r="B2769" s="21">
        <v>1</v>
      </c>
      <c r="C2769" s="39" t="str">
        <f>VLOOKUP(A2769,'COMP-VS-BOM'!$A$2:$C$1625,3,0)</f>
        <v>RES SMD 0.0OHM JUMPER 1/16W 0402</v>
      </c>
      <c r="D2769" s="39" t="str">
        <f t="shared" si="43"/>
        <v>R4213-1</v>
      </c>
      <c r="E2769" s="21" t="s">
        <v>1624</v>
      </c>
    </row>
    <row r="2770" spans="1:5" x14ac:dyDescent="0.3">
      <c r="A2770" s="21" t="s">
        <v>2427</v>
      </c>
      <c r="B2770" s="21">
        <v>2</v>
      </c>
      <c r="C2770" s="39" t="str">
        <f>VLOOKUP(A2770,'COMP-VS-BOM'!$A$2:$C$1625,3,0)</f>
        <v>RES SMD 0.0OHM JUMPER 1/16W 0402</v>
      </c>
      <c r="D2770" s="39" t="str">
        <f t="shared" si="43"/>
        <v>R4213-2</v>
      </c>
      <c r="E2770" s="21" t="s">
        <v>1434</v>
      </c>
    </row>
    <row r="2771" spans="1:5" x14ac:dyDescent="0.3">
      <c r="A2771" s="21" t="s">
        <v>2428</v>
      </c>
      <c r="B2771" s="21">
        <v>1</v>
      </c>
      <c r="C2771" s="39" t="str">
        <f>VLOOKUP(A2771,'COMP-VS-BOM'!$A$2:$C$1625,3,0)</f>
        <v>RES SMD 120E OHM 1% 0.5W 0805</v>
      </c>
      <c r="D2771" s="39" t="str">
        <f t="shared" si="43"/>
        <v>R4214-1</v>
      </c>
      <c r="E2771" s="21" t="s">
        <v>930</v>
      </c>
    </row>
    <row r="2772" spans="1:5" x14ac:dyDescent="0.3">
      <c r="A2772" s="21" t="s">
        <v>2428</v>
      </c>
      <c r="B2772" s="21">
        <v>2</v>
      </c>
      <c r="C2772" s="39" t="str">
        <f>VLOOKUP(A2772,'COMP-VS-BOM'!$A$2:$C$1625,3,0)</f>
        <v>RES SMD 120E OHM 1% 0.5W 0805</v>
      </c>
      <c r="D2772" s="39" t="str">
        <f t="shared" si="43"/>
        <v>R4214-2</v>
      </c>
      <c r="E2772" s="21" t="s">
        <v>1627</v>
      </c>
    </row>
    <row r="2773" spans="1:5" x14ac:dyDescent="0.3">
      <c r="A2773" s="21" t="s">
        <v>2429</v>
      </c>
      <c r="B2773" s="21">
        <v>1</v>
      </c>
      <c r="C2773" s="39" t="str">
        <f>VLOOKUP(A2773,'COMP-VS-BOM'!$A$2:$C$1625,3,0)</f>
        <v>RES SMD 0.0OHM JUMPER 1/16W 0402</v>
      </c>
      <c r="D2773" s="39" t="str">
        <f t="shared" si="43"/>
        <v>R4215-1</v>
      </c>
      <c r="E2773" s="21" t="s">
        <v>1627</v>
      </c>
    </row>
    <row r="2774" spans="1:5" x14ac:dyDescent="0.3">
      <c r="A2774" s="21" t="s">
        <v>2429</v>
      </c>
      <c r="B2774" s="21">
        <v>2</v>
      </c>
      <c r="C2774" s="39" t="str">
        <f>VLOOKUP(A2774,'COMP-VS-BOM'!$A$2:$C$1625,3,0)</f>
        <v>RES SMD 0.0OHM JUMPER 1/16W 0402</v>
      </c>
      <c r="D2774" s="39" t="str">
        <f t="shared" si="43"/>
        <v>R4215-2</v>
      </c>
      <c r="E2774" s="21" t="s">
        <v>1436</v>
      </c>
    </row>
    <row r="2775" spans="1:5" x14ac:dyDescent="0.3">
      <c r="A2775" s="21" t="s">
        <v>2430</v>
      </c>
      <c r="B2775" s="21">
        <v>1</v>
      </c>
      <c r="C2775" s="39" t="str">
        <f>VLOOKUP(A2775,'COMP-VS-BOM'!$A$2:$C$1625,3,0)</f>
        <v>RES SMD 0.0OHM JUMPER 1/16W 0402</v>
      </c>
      <c r="D2775" s="39" t="str">
        <f t="shared" si="43"/>
        <v>R4216-1</v>
      </c>
      <c r="E2775" s="21" t="s">
        <v>1627</v>
      </c>
    </row>
    <row r="2776" spans="1:5" x14ac:dyDescent="0.3">
      <c r="A2776" s="21" t="s">
        <v>2430</v>
      </c>
      <c r="B2776" s="21">
        <v>2</v>
      </c>
      <c r="C2776" s="39" t="str">
        <f>VLOOKUP(A2776,'COMP-VS-BOM'!$A$2:$C$1625,3,0)</f>
        <v>RES SMD 0.0OHM JUMPER 1/16W 0402</v>
      </c>
      <c r="D2776" s="39" t="str">
        <f t="shared" si="43"/>
        <v>R4216-2</v>
      </c>
      <c r="E2776" s="21" t="s">
        <v>1438</v>
      </c>
    </row>
    <row r="2777" spans="1:5" x14ac:dyDescent="0.3">
      <c r="A2777" s="21" t="s">
        <v>2431</v>
      </c>
      <c r="B2777" s="21">
        <v>1</v>
      </c>
      <c r="C2777" s="39" t="str">
        <f>VLOOKUP(A2777,'COMP-VS-BOM'!$A$2:$C$1625,3,0)</f>
        <v>RES SMD 49.9 OHM 1% 1/2W 1210</v>
      </c>
      <c r="D2777" s="39" t="str">
        <f t="shared" si="43"/>
        <v>R5526-1</v>
      </c>
      <c r="E2777" s="21" t="s">
        <v>320</v>
      </c>
    </row>
    <row r="2778" spans="1:5" x14ac:dyDescent="0.3">
      <c r="A2778" s="21" t="s">
        <v>2431</v>
      </c>
      <c r="B2778" s="21">
        <v>2</v>
      </c>
      <c r="C2778" s="39" t="str">
        <f>VLOOKUP(A2778,'COMP-VS-BOM'!$A$2:$C$1625,3,0)</f>
        <v>RES SMD 49.9 OHM 1% 1/2W 1210</v>
      </c>
      <c r="D2778" s="39" t="str">
        <f t="shared" si="43"/>
        <v>R5526-2</v>
      </c>
      <c r="E2778" s="21" t="s">
        <v>1799</v>
      </c>
    </row>
    <row r="2779" spans="1:5" x14ac:dyDescent="0.3">
      <c r="A2779" s="21" t="s">
        <v>136</v>
      </c>
      <c r="B2779" s="21">
        <v>1</v>
      </c>
      <c r="C2779" s="39" t="str">
        <f>VLOOKUP(A2779,'COMP-VS-BOM'!$A$2:$C$1625,3,0)</f>
        <v>RES 0.0 OHM 1/10W JUMP 0402 SMD</v>
      </c>
      <c r="D2779" s="39" t="str">
        <f t="shared" si="43"/>
        <v>R10268-1</v>
      </c>
      <c r="E2779" s="21" t="s">
        <v>2432</v>
      </c>
    </row>
    <row r="2780" spans="1:5" x14ac:dyDescent="0.3">
      <c r="A2780" s="21" t="s">
        <v>136</v>
      </c>
      <c r="B2780" s="21">
        <v>2</v>
      </c>
      <c r="C2780" s="39" t="str">
        <f>VLOOKUP(A2780,'COMP-VS-BOM'!$A$2:$C$1625,3,0)</f>
        <v>RES 0.0 OHM 1/10W JUMP 0402 SMD</v>
      </c>
      <c r="D2780" s="39" t="str">
        <f t="shared" si="43"/>
        <v>R10268-2</v>
      </c>
      <c r="E2780" s="21" t="s">
        <v>335</v>
      </c>
    </row>
    <row r="2781" spans="1:5" x14ac:dyDescent="0.3">
      <c r="A2781" s="21" t="s">
        <v>137</v>
      </c>
      <c r="B2781" s="21">
        <v>1</v>
      </c>
      <c r="C2781" s="39" t="str">
        <f>VLOOKUP(A2781,'COMP-VS-BOM'!$A$2:$C$1625,3,0)</f>
        <v>RES 0.0 OHM 1/10W JUMP 0402 SMD</v>
      </c>
      <c r="D2781" s="39" t="str">
        <f t="shared" si="43"/>
        <v>R10271-1</v>
      </c>
      <c r="E2781" s="21" t="s">
        <v>1615</v>
      </c>
    </row>
    <row r="2782" spans="1:5" x14ac:dyDescent="0.3">
      <c r="A2782" s="21" t="s">
        <v>137</v>
      </c>
      <c r="B2782" s="21">
        <v>2</v>
      </c>
      <c r="C2782" s="39" t="str">
        <f>VLOOKUP(A2782,'COMP-VS-BOM'!$A$2:$C$1625,3,0)</f>
        <v>RES 0.0 OHM 1/10W JUMP 0402 SMD</v>
      </c>
      <c r="D2782" s="39" t="str">
        <f t="shared" si="43"/>
        <v>R10271-2</v>
      </c>
      <c r="E2782" s="21" t="s">
        <v>1792</v>
      </c>
    </row>
    <row r="2783" spans="1:5" x14ac:dyDescent="0.3">
      <c r="A2783" s="21" t="s">
        <v>161</v>
      </c>
      <c r="B2783" s="21">
        <v>1</v>
      </c>
      <c r="C2783" s="39" t="str">
        <f>VLOOKUP(A2783,'COMP-VS-BOM'!$A$2:$C$1625,3,0)</f>
        <v>RES 100K OHM 1/10W 5% 0402 SMD</v>
      </c>
      <c r="D2783" s="39" t="str">
        <f t="shared" si="43"/>
        <v>R10273-1</v>
      </c>
      <c r="E2783" s="21" t="s">
        <v>320</v>
      </c>
    </row>
    <row r="2784" spans="1:5" x14ac:dyDescent="0.3">
      <c r="A2784" s="21" t="s">
        <v>161</v>
      </c>
      <c r="B2784" s="21">
        <v>2</v>
      </c>
      <c r="C2784" s="39" t="str">
        <f>VLOOKUP(A2784,'COMP-VS-BOM'!$A$2:$C$1625,3,0)</f>
        <v>RES 100K OHM 1/10W 5% 0402 SMD</v>
      </c>
      <c r="D2784" s="39" t="str">
        <f t="shared" si="43"/>
        <v>R10273-2</v>
      </c>
      <c r="E2784" s="21" t="s">
        <v>529</v>
      </c>
    </row>
    <row r="2785" spans="1:5" x14ac:dyDescent="0.3">
      <c r="A2785" s="21" t="s">
        <v>2433</v>
      </c>
      <c r="B2785" s="21">
        <v>1</v>
      </c>
      <c r="C2785" s="39" t="str">
        <f>VLOOKUP(A2785,'COMP-VS-BOM'!$A$2:$C$1625,3,0)</f>
        <v>RES 10K OHM 1/10W 5% 0402 SMD</v>
      </c>
      <c r="D2785" s="39" t="str">
        <f t="shared" si="43"/>
        <v>R10274-1</v>
      </c>
      <c r="E2785" s="21" t="s">
        <v>321</v>
      </c>
    </row>
    <row r="2786" spans="1:5" x14ac:dyDescent="0.3">
      <c r="A2786" s="21" t="s">
        <v>2433</v>
      </c>
      <c r="B2786" s="21">
        <v>2</v>
      </c>
      <c r="C2786" s="39" t="str">
        <f>VLOOKUP(A2786,'COMP-VS-BOM'!$A$2:$C$1625,3,0)</f>
        <v>RES 10K OHM 1/10W 5% 0402 SMD</v>
      </c>
      <c r="D2786" s="39" t="str">
        <f t="shared" si="43"/>
        <v>R10274-2</v>
      </c>
      <c r="E2786" s="21" t="s">
        <v>529</v>
      </c>
    </row>
    <row r="2787" spans="1:5" x14ac:dyDescent="0.3">
      <c r="A2787" s="21" t="s">
        <v>138</v>
      </c>
      <c r="B2787" s="21">
        <v>1</v>
      </c>
      <c r="C2787" s="39" t="str">
        <f>VLOOKUP(A2787,'COMP-VS-BOM'!$A$2:$C$1625,3,0)</f>
        <v>RES 0.0 OHM 1/10W JUMP 0402 SMD</v>
      </c>
      <c r="D2787" s="39" t="str">
        <f t="shared" si="43"/>
        <v>R10275-1</v>
      </c>
      <c r="E2787" s="21" t="s">
        <v>2434</v>
      </c>
    </row>
    <row r="2788" spans="1:5" x14ac:dyDescent="0.3">
      <c r="A2788" s="21" t="s">
        <v>138</v>
      </c>
      <c r="B2788" s="21">
        <v>2</v>
      </c>
      <c r="C2788" s="39" t="str">
        <f>VLOOKUP(A2788,'COMP-VS-BOM'!$A$2:$C$1625,3,0)</f>
        <v>RES 0.0 OHM 1/10W JUMP 0402 SMD</v>
      </c>
      <c r="D2788" s="39" t="str">
        <f t="shared" si="43"/>
        <v>R10275-2</v>
      </c>
      <c r="E2788" s="21" t="s">
        <v>2435</v>
      </c>
    </row>
    <row r="2789" spans="1:5" x14ac:dyDescent="0.3">
      <c r="A2789" s="21" t="s">
        <v>183</v>
      </c>
      <c r="B2789" s="21">
        <v>1</v>
      </c>
      <c r="C2789" s="39" t="str">
        <f>VLOOKUP(A2789,'COMP-VS-BOM'!$A$2:$C$1625,3,0)</f>
        <v>RES 10K OHM 1/10W 5% 0402 SMD</v>
      </c>
      <c r="D2789" s="39" t="str">
        <f t="shared" si="43"/>
        <v>R10276-1</v>
      </c>
      <c r="E2789" s="21" t="s">
        <v>2434</v>
      </c>
    </row>
    <row r="2790" spans="1:5" x14ac:dyDescent="0.3">
      <c r="A2790" s="21" t="s">
        <v>183</v>
      </c>
      <c r="B2790" s="21">
        <v>2</v>
      </c>
      <c r="C2790" s="39" t="str">
        <f>VLOOKUP(A2790,'COMP-VS-BOM'!$A$2:$C$1625,3,0)</f>
        <v>RES 10K OHM 1/10W 5% 0402 SMD</v>
      </c>
      <c r="D2790" s="39" t="str">
        <f t="shared" si="43"/>
        <v>R10276-2</v>
      </c>
      <c r="E2790" s="21" t="s">
        <v>320</v>
      </c>
    </row>
    <row r="2791" spans="1:5" x14ac:dyDescent="0.3">
      <c r="A2791" s="21" t="s">
        <v>184</v>
      </c>
      <c r="B2791" s="21">
        <v>1</v>
      </c>
      <c r="C2791" s="39" t="str">
        <f>VLOOKUP(A2791,'COMP-VS-BOM'!$A$2:$C$1625,3,0)</f>
        <v>RES 10K OHM 1/10W 5% 0402 SMD</v>
      </c>
      <c r="D2791" s="39" t="str">
        <f t="shared" si="43"/>
        <v>R10277-1</v>
      </c>
      <c r="E2791" s="21" t="s">
        <v>518</v>
      </c>
    </row>
    <row r="2792" spans="1:5" x14ac:dyDescent="0.3">
      <c r="A2792" s="21" t="s">
        <v>184</v>
      </c>
      <c r="B2792" s="21">
        <v>2</v>
      </c>
      <c r="C2792" s="39" t="str">
        <f>VLOOKUP(A2792,'COMP-VS-BOM'!$A$2:$C$1625,3,0)</f>
        <v>RES 10K OHM 1/10W 5% 0402 SMD</v>
      </c>
      <c r="D2792" s="39" t="str">
        <f t="shared" si="43"/>
        <v>R10277-2</v>
      </c>
      <c r="E2792" s="21" t="s">
        <v>2434</v>
      </c>
    </row>
    <row r="2793" spans="1:5" x14ac:dyDescent="0.3">
      <c r="A2793" s="21" t="s">
        <v>115</v>
      </c>
      <c r="B2793" s="21">
        <v>1</v>
      </c>
      <c r="C2793" s="39" t="str">
        <f>VLOOKUP(A2793,'COMP-VS-BOM'!$A$2:$C$1625,3,0)</f>
        <v>RES 1K OHM 1/10W 5% 0402 SMD</v>
      </c>
      <c r="D2793" s="39" t="str">
        <f t="shared" si="43"/>
        <v>R10330-1</v>
      </c>
      <c r="E2793" s="21" t="s">
        <v>327</v>
      </c>
    </row>
    <row r="2794" spans="1:5" x14ac:dyDescent="0.3">
      <c r="A2794" s="21" t="s">
        <v>115</v>
      </c>
      <c r="B2794" s="21">
        <v>2</v>
      </c>
      <c r="C2794" s="39" t="str">
        <f>VLOOKUP(A2794,'COMP-VS-BOM'!$A$2:$C$1625,3,0)</f>
        <v>RES 1K OHM 1/10W 5% 0402 SMD</v>
      </c>
      <c r="D2794" s="39" t="str">
        <f t="shared" si="43"/>
        <v>R10330-2</v>
      </c>
      <c r="E2794" s="21" t="s">
        <v>1481</v>
      </c>
    </row>
    <row r="2795" spans="1:5" x14ac:dyDescent="0.3">
      <c r="A2795" s="21" t="s">
        <v>185</v>
      </c>
      <c r="B2795" s="21">
        <v>1</v>
      </c>
      <c r="C2795" s="39" t="str">
        <f>VLOOKUP(A2795,'COMP-VS-BOM'!$A$2:$C$1625,3,0)</f>
        <v>RES 10K OHM 1/10W 5% 0402 SMD</v>
      </c>
      <c r="D2795" s="39" t="str">
        <f t="shared" si="43"/>
        <v>R10332-1</v>
      </c>
      <c r="E2795" s="21" t="s">
        <v>511</v>
      </c>
    </row>
    <row r="2796" spans="1:5" x14ac:dyDescent="0.3">
      <c r="A2796" s="21" t="s">
        <v>185</v>
      </c>
      <c r="B2796" s="21">
        <v>2</v>
      </c>
      <c r="C2796" s="39" t="str">
        <f>VLOOKUP(A2796,'COMP-VS-BOM'!$A$2:$C$1625,3,0)</f>
        <v>RES 10K OHM 1/10W 5% 0402 SMD</v>
      </c>
      <c r="D2796" s="39" t="str">
        <f t="shared" si="43"/>
        <v>R10332-2</v>
      </c>
      <c r="E2796" s="21" t="s">
        <v>340</v>
      </c>
    </row>
    <row r="2797" spans="1:5" x14ac:dyDescent="0.3">
      <c r="A2797" s="21" t="s">
        <v>247</v>
      </c>
      <c r="B2797" s="21">
        <v>1</v>
      </c>
      <c r="C2797" s="39" t="str">
        <f>VLOOKUP(A2797,'COMP-VS-BOM'!$A$2:$C$1625,3,0)</f>
        <v>RES 10K OHM 1/10W 1% 0402 SMD</v>
      </c>
      <c r="D2797" s="39" t="str">
        <f t="shared" si="43"/>
        <v>R10611-1</v>
      </c>
      <c r="E2797" s="21" t="s">
        <v>2436</v>
      </c>
    </row>
    <row r="2798" spans="1:5" x14ac:dyDescent="0.3">
      <c r="A2798" s="21" t="s">
        <v>247</v>
      </c>
      <c r="B2798" s="21">
        <v>2</v>
      </c>
      <c r="C2798" s="39" t="str">
        <f>VLOOKUP(A2798,'COMP-VS-BOM'!$A$2:$C$1625,3,0)</f>
        <v>RES 10K OHM 1/10W 1% 0402 SMD</v>
      </c>
      <c r="D2798" s="39" t="str">
        <f t="shared" si="43"/>
        <v>R10611-2</v>
      </c>
      <c r="E2798" s="21" t="s">
        <v>320</v>
      </c>
    </row>
    <row r="2799" spans="1:5" x14ac:dyDescent="0.3">
      <c r="A2799" s="21" t="s">
        <v>139</v>
      </c>
      <c r="B2799" s="21">
        <v>1</v>
      </c>
      <c r="C2799" s="39" t="str">
        <f>VLOOKUP(A2799,'COMP-VS-BOM'!$A$2:$C$1625,3,0)</f>
        <v>RES 0.0 OHM 1/10W JUMP 0402 SMD</v>
      </c>
      <c r="D2799" s="39" t="str">
        <f t="shared" si="43"/>
        <v>R10612-1</v>
      </c>
      <c r="E2799" s="21" t="s">
        <v>2437</v>
      </c>
    </row>
    <row r="2800" spans="1:5" x14ac:dyDescent="0.3">
      <c r="A2800" s="21" t="s">
        <v>139</v>
      </c>
      <c r="B2800" s="21">
        <v>2</v>
      </c>
      <c r="C2800" s="39" t="str">
        <f>VLOOKUP(A2800,'COMP-VS-BOM'!$A$2:$C$1625,3,0)</f>
        <v>RES 0.0 OHM 1/10W JUMP 0402 SMD</v>
      </c>
      <c r="D2800" s="39" t="str">
        <f t="shared" si="43"/>
        <v>R10612-2</v>
      </c>
      <c r="E2800" s="21" t="s">
        <v>2438</v>
      </c>
    </row>
    <row r="2801" spans="1:5" x14ac:dyDescent="0.3">
      <c r="A2801" s="21" t="s">
        <v>248</v>
      </c>
      <c r="B2801" s="21">
        <v>1</v>
      </c>
      <c r="C2801" s="39" t="str">
        <f>VLOOKUP(A2801,'COMP-VS-BOM'!$A$2:$C$1625,3,0)</f>
        <v>RES SMD 24.9K OHM 1% 1/16W 0402</v>
      </c>
      <c r="D2801" s="39" t="str">
        <f t="shared" si="43"/>
        <v>R10613-1</v>
      </c>
      <c r="E2801" s="21" t="s">
        <v>361</v>
      </c>
    </row>
    <row r="2802" spans="1:5" x14ac:dyDescent="0.3">
      <c r="A2802" s="21" t="s">
        <v>248</v>
      </c>
      <c r="B2802" s="21">
        <v>2</v>
      </c>
      <c r="C2802" s="39" t="str">
        <f>VLOOKUP(A2802,'COMP-VS-BOM'!$A$2:$C$1625,3,0)</f>
        <v>RES SMD 24.9K OHM 1% 1/16W 0402</v>
      </c>
      <c r="D2802" s="39" t="str">
        <f t="shared" si="43"/>
        <v>R10613-2</v>
      </c>
      <c r="E2802" s="21" t="s">
        <v>2436</v>
      </c>
    </row>
    <row r="2803" spans="1:5" x14ac:dyDescent="0.3">
      <c r="A2803" s="21" t="s">
        <v>250</v>
      </c>
      <c r="B2803" s="21">
        <v>1</v>
      </c>
      <c r="C2803" s="39" t="str">
        <f>VLOOKUP(A2803,'COMP-VS-BOM'!$A$2:$C$1625,3,0)</f>
        <v>RES SMD 118K OHM 1% 1/16W 0402</v>
      </c>
      <c r="D2803" s="39" t="str">
        <f t="shared" si="43"/>
        <v>R10615-1</v>
      </c>
      <c r="E2803" s="21" t="s">
        <v>342</v>
      </c>
    </row>
    <row r="2804" spans="1:5" x14ac:dyDescent="0.3">
      <c r="A2804" s="21" t="s">
        <v>250</v>
      </c>
      <c r="B2804" s="21">
        <v>2</v>
      </c>
      <c r="C2804" s="39" t="str">
        <f>VLOOKUP(A2804,'COMP-VS-BOM'!$A$2:$C$1625,3,0)</f>
        <v>RES SMD 118K OHM 1% 1/16W 0402</v>
      </c>
      <c r="D2804" s="39" t="str">
        <f t="shared" si="43"/>
        <v>R10615-2</v>
      </c>
      <c r="E2804" s="21" t="s">
        <v>2437</v>
      </c>
    </row>
    <row r="2805" spans="1:5" x14ac:dyDescent="0.3">
      <c r="A2805" s="21" t="s">
        <v>219</v>
      </c>
      <c r="B2805" s="21">
        <v>1</v>
      </c>
      <c r="C2805" s="39" t="str">
        <f>VLOOKUP(A2805,'COMP-VS-BOM'!$A$2:$C$1625,3,0)</f>
        <v>RES SMD 100K OHM 1% 1/16W 0402</v>
      </c>
      <c r="D2805" s="39" t="str">
        <f t="shared" si="43"/>
        <v>R10616-1</v>
      </c>
      <c r="E2805" s="21" t="s">
        <v>2437</v>
      </c>
    </row>
    <row r="2806" spans="1:5" x14ac:dyDescent="0.3">
      <c r="A2806" s="21" t="s">
        <v>219</v>
      </c>
      <c r="B2806" s="21">
        <v>2</v>
      </c>
      <c r="C2806" s="39" t="str">
        <f>VLOOKUP(A2806,'COMP-VS-BOM'!$A$2:$C$1625,3,0)</f>
        <v>RES SMD 100K OHM 1% 1/16W 0402</v>
      </c>
      <c r="D2806" s="39" t="str">
        <f t="shared" si="43"/>
        <v>R10616-2</v>
      </c>
      <c r="E2806" s="21" t="s">
        <v>320</v>
      </c>
    </row>
    <row r="2807" spans="1:5" x14ac:dyDescent="0.3">
      <c r="A2807" s="21" t="s">
        <v>220</v>
      </c>
      <c r="B2807" s="21">
        <v>1</v>
      </c>
      <c r="C2807" s="39" t="str">
        <f>VLOOKUP(A2807,'COMP-VS-BOM'!$A$2:$C$1625,3,0)</f>
        <v>RES SMD 100K OHM 1% 1/16W 0402</v>
      </c>
      <c r="D2807" s="39" t="str">
        <f t="shared" si="43"/>
        <v>R10622-1</v>
      </c>
      <c r="E2807" s="21" t="s">
        <v>342</v>
      </c>
    </row>
    <row r="2808" spans="1:5" x14ac:dyDescent="0.3">
      <c r="A2808" s="21" t="s">
        <v>220</v>
      </c>
      <c r="B2808" s="21">
        <v>2</v>
      </c>
      <c r="C2808" s="39" t="str">
        <f>VLOOKUP(A2808,'COMP-VS-BOM'!$A$2:$C$1625,3,0)</f>
        <v>RES SMD 100K OHM 1% 1/16W 0402</v>
      </c>
      <c r="D2808" s="39" t="str">
        <f t="shared" si="43"/>
        <v>R10622-2</v>
      </c>
      <c r="E2808" s="21" t="s">
        <v>2439</v>
      </c>
    </row>
    <row r="2809" spans="1:5" x14ac:dyDescent="0.3">
      <c r="A2809" s="21" t="s">
        <v>3006</v>
      </c>
      <c r="B2809" s="21">
        <v>1</v>
      </c>
      <c r="C2809" s="39" t="str">
        <f>VLOOKUP(A2809,'COMP-VS-BOM'!$A$2:$C$1625,3,0)</f>
        <v>RES SMD 2K OHM 1% 1/10W 0402</v>
      </c>
      <c r="D2809" s="39" t="str">
        <f t="shared" si="43"/>
        <v>R10661-1</v>
      </c>
      <c r="E2809" s="21" t="s">
        <v>3046</v>
      </c>
    </row>
    <row r="2810" spans="1:5" x14ac:dyDescent="0.3">
      <c r="A2810" s="21" t="s">
        <v>3006</v>
      </c>
      <c r="B2810" s="21">
        <v>2</v>
      </c>
      <c r="C2810" s="39" t="str">
        <f>VLOOKUP(A2810,'COMP-VS-BOM'!$A$2:$C$1625,3,0)</f>
        <v>RES SMD 2K OHM 1% 1/10W 0402</v>
      </c>
      <c r="D2810" s="39" t="str">
        <f t="shared" si="43"/>
        <v>R10661-2</v>
      </c>
      <c r="E2810" s="21" t="s">
        <v>320</v>
      </c>
    </row>
    <row r="2811" spans="1:5" x14ac:dyDescent="0.3">
      <c r="A2811" s="21" t="s">
        <v>3009</v>
      </c>
      <c r="B2811" s="21">
        <v>1</v>
      </c>
      <c r="C2811" s="39" t="str">
        <f>VLOOKUP(A2811,'COMP-VS-BOM'!$A$2:$C$1625,3,0)</f>
        <v>RES SMD 2K OHM 1% 1/10W 0402</v>
      </c>
      <c r="D2811" s="39" t="str">
        <f t="shared" si="43"/>
        <v>R10665-1</v>
      </c>
      <c r="E2811" s="21" t="s">
        <v>3047</v>
      </c>
    </row>
    <row r="2812" spans="1:5" x14ac:dyDescent="0.3">
      <c r="A2812" s="21" t="s">
        <v>3009</v>
      </c>
      <c r="B2812" s="21">
        <v>2</v>
      </c>
      <c r="C2812" s="39" t="str">
        <f>VLOOKUP(A2812,'COMP-VS-BOM'!$A$2:$C$1625,3,0)</f>
        <v>RES SMD 2K OHM 1% 1/10W 0402</v>
      </c>
      <c r="D2812" s="39" t="str">
        <f t="shared" si="43"/>
        <v>R10665-2</v>
      </c>
      <c r="E2812" s="21" t="s">
        <v>320</v>
      </c>
    </row>
    <row r="2813" spans="1:5" x14ac:dyDescent="0.3">
      <c r="A2813" s="21" t="s">
        <v>186</v>
      </c>
      <c r="B2813" s="21">
        <v>1</v>
      </c>
      <c r="C2813" s="39" t="str">
        <f>VLOOKUP(A2813,'COMP-VS-BOM'!$A$2:$C$1625,3,0)</f>
        <v>RES 10K OHM 1/10W 5% 0402 SMD</v>
      </c>
      <c r="D2813" s="39" t="str">
        <f t="shared" si="43"/>
        <v>R10812-1</v>
      </c>
      <c r="E2813" s="21" t="s">
        <v>511</v>
      </c>
    </row>
    <row r="2814" spans="1:5" x14ac:dyDescent="0.3">
      <c r="A2814" s="21" t="s">
        <v>186</v>
      </c>
      <c r="B2814" s="21">
        <v>2</v>
      </c>
      <c r="C2814" s="39" t="str">
        <f>VLOOKUP(A2814,'COMP-VS-BOM'!$A$2:$C$1625,3,0)</f>
        <v>RES 10K OHM 1/10W 5% 0402 SMD</v>
      </c>
      <c r="D2814" s="39" t="str">
        <f t="shared" si="43"/>
        <v>R10812-2</v>
      </c>
      <c r="E2814" s="21" t="s">
        <v>2440</v>
      </c>
    </row>
    <row r="2815" spans="1:5" x14ac:dyDescent="0.3">
      <c r="A2815" s="21" t="s">
        <v>140</v>
      </c>
      <c r="B2815" s="21">
        <v>1</v>
      </c>
      <c r="C2815" s="39" t="str">
        <f>VLOOKUP(A2815,'COMP-VS-BOM'!$A$2:$C$1625,3,0)</f>
        <v>RES 0.0 OHM 1/10W JUMP 0402 SMD</v>
      </c>
      <c r="D2815" s="39" t="str">
        <f t="shared" si="43"/>
        <v>R10813-1</v>
      </c>
      <c r="E2815" s="21" t="s">
        <v>339</v>
      </c>
    </row>
    <row r="2816" spans="1:5" x14ac:dyDescent="0.3">
      <c r="A2816" s="21" t="s">
        <v>140</v>
      </c>
      <c r="B2816" s="21">
        <v>2</v>
      </c>
      <c r="C2816" s="39" t="str">
        <f>VLOOKUP(A2816,'COMP-VS-BOM'!$A$2:$C$1625,3,0)</f>
        <v>RES 0.0 OHM 1/10W JUMP 0402 SMD</v>
      </c>
      <c r="D2816" s="39" t="str">
        <f t="shared" si="43"/>
        <v>R10813-2</v>
      </c>
      <c r="E2816" s="21" t="s">
        <v>2440</v>
      </c>
    </row>
    <row r="2817" spans="1:5" x14ac:dyDescent="0.3">
      <c r="A2817" s="21" t="s">
        <v>187</v>
      </c>
      <c r="B2817" s="21">
        <v>1</v>
      </c>
      <c r="C2817" s="39" t="str">
        <f>VLOOKUP(A2817,'COMP-VS-BOM'!$A$2:$C$1625,3,0)</f>
        <v>RES 10K OHM 1/10W 5% 0402 SMD</v>
      </c>
      <c r="D2817" s="39" t="str">
        <f t="shared" si="43"/>
        <v>R10814-1</v>
      </c>
      <c r="E2817" s="21" t="s">
        <v>342</v>
      </c>
    </row>
    <row r="2818" spans="1:5" x14ac:dyDescent="0.3">
      <c r="A2818" s="21" t="s">
        <v>187</v>
      </c>
      <c r="B2818" s="21">
        <v>2</v>
      </c>
      <c r="C2818" s="39" t="str">
        <f>VLOOKUP(A2818,'COMP-VS-BOM'!$A$2:$C$1625,3,0)</f>
        <v>RES 10K OHM 1/10W 5% 0402 SMD</v>
      </c>
      <c r="D2818" s="39" t="str">
        <f t="shared" si="43"/>
        <v>R10814-2</v>
      </c>
      <c r="E2818" s="21" t="s">
        <v>2441</v>
      </c>
    </row>
    <row r="2819" spans="1:5" x14ac:dyDescent="0.3">
      <c r="A2819" s="21" t="s">
        <v>188</v>
      </c>
      <c r="B2819" s="21">
        <v>1</v>
      </c>
      <c r="C2819" s="39" t="str">
        <f>VLOOKUP(A2819,'COMP-VS-BOM'!$A$2:$C$1625,3,0)</f>
        <v>RES 10K OHM 1/10W 5% 0402 SMD</v>
      </c>
      <c r="D2819" s="39" t="str">
        <f t="shared" si="43"/>
        <v>R10815-1</v>
      </c>
      <c r="E2819" s="21" t="s">
        <v>511</v>
      </c>
    </row>
    <row r="2820" spans="1:5" x14ac:dyDescent="0.3">
      <c r="A2820" s="21" t="s">
        <v>188</v>
      </c>
      <c r="B2820" s="21">
        <v>2</v>
      </c>
      <c r="C2820" s="39" t="str">
        <f>VLOOKUP(A2820,'COMP-VS-BOM'!$A$2:$C$1625,3,0)</f>
        <v>RES 10K OHM 1/10W 5% 0402 SMD</v>
      </c>
      <c r="D2820" s="39" t="str">
        <f t="shared" ref="D2820:D2883" si="44">CONCATENATE(A2820,"-",B2820)</f>
        <v>R10815-2</v>
      </c>
      <c r="E2820" s="21" t="s">
        <v>2441</v>
      </c>
    </row>
    <row r="2821" spans="1:5" x14ac:dyDescent="0.3">
      <c r="A2821" s="21" t="s">
        <v>189</v>
      </c>
      <c r="B2821" s="21">
        <v>1</v>
      </c>
      <c r="C2821" s="39" t="str">
        <f>VLOOKUP(A2821,'COMP-VS-BOM'!$A$2:$C$1625,3,0)</f>
        <v>RES 10K OHM 1/10W 5% 0402 SMD</v>
      </c>
      <c r="D2821" s="39" t="str">
        <f t="shared" si="44"/>
        <v>R10816-1</v>
      </c>
      <c r="E2821" s="21" t="s">
        <v>2441</v>
      </c>
    </row>
    <row r="2822" spans="1:5" x14ac:dyDescent="0.3">
      <c r="A2822" s="21" t="s">
        <v>189</v>
      </c>
      <c r="B2822" s="21">
        <v>2</v>
      </c>
      <c r="C2822" s="39" t="str">
        <f>VLOOKUP(A2822,'COMP-VS-BOM'!$A$2:$C$1625,3,0)</f>
        <v>RES 10K OHM 1/10W 5% 0402 SMD</v>
      </c>
      <c r="D2822" s="39" t="str">
        <f t="shared" si="44"/>
        <v>R10816-2</v>
      </c>
      <c r="E2822" s="21" t="s">
        <v>535</v>
      </c>
    </row>
    <row r="2823" spans="1:5" x14ac:dyDescent="0.3">
      <c r="A2823" s="21" t="s">
        <v>162</v>
      </c>
      <c r="B2823" s="21">
        <v>1</v>
      </c>
      <c r="C2823" s="39" t="str">
        <f>VLOOKUP(A2823,'COMP-VS-BOM'!$A$2:$C$1625,3,0)</f>
        <v>RES 100K OHM 1/10W 5% 0402 SMD</v>
      </c>
      <c r="D2823" s="39" t="str">
        <f t="shared" si="44"/>
        <v>R10817-1</v>
      </c>
      <c r="E2823" s="21" t="s">
        <v>320</v>
      </c>
    </row>
    <row r="2824" spans="1:5" x14ac:dyDescent="0.3">
      <c r="A2824" s="21" t="s">
        <v>162</v>
      </c>
      <c r="B2824" s="21">
        <v>2</v>
      </c>
      <c r="C2824" s="39" t="str">
        <f>VLOOKUP(A2824,'COMP-VS-BOM'!$A$2:$C$1625,3,0)</f>
        <v>RES 100K OHM 1/10W 5% 0402 SMD</v>
      </c>
      <c r="D2824" s="39" t="str">
        <f t="shared" si="44"/>
        <v>R10817-2</v>
      </c>
      <c r="E2824" s="21" t="s">
        <v>535</v>
      </c>
    </row>
    <row r="2825" spans="1:5" x14ac:dyDescent="0.3">
      <c r="A2825" s="21" t="s">
        <v>116</v>
      </c>
      <c r="B2825" s="21">
        <v>1</v>
      </c>
      <c r="C2825" s="39" t="str">
        <f>VLOOKUP(A2825,'COMP-VS-BOM'!$A$2:$C$1625,3,0)</f>
        <v>RES 1K OHM 1/10W 5% 0402 SMD</v>
      </c>
      <c r="D2825" s="39" t="str">
        <f t="shared" si="44"/>
        <v>R10836-1</v>
      </c>
      <c r="E2825" s="21" t="s">
        <v>327</v>
      </c>
    </row>
    <row r="2826" spans="1:5" x14ac:dyDescent="0.3">
      <c r="A2826" s="21" t="s">
        <v>116</v>
      </c>
      <c r="B2826" s="21">
        <v>2</v>
      </c>
      <c r="C2826" s="39" t="str">
        <f>VLOOKUP(A2826,'COMP-VS-BOM'!$A$2:$C$1625,3,0)</f>
        <v>RES 1K OHM 1/10W 5% 0402 SMD</v>
      </c>
      <c r="D2826" s="39" t="str">
        <f t="shared" si="44"/>
        <v>R10836-2</v>
      </c>
      <c r="E2826" s="21" t="s">
        <v>341</v>
      </c>
    </row>
    <row r="2827" spans="1:5" x14ac:dyDescent="0.3">
      <c r="A2827" s="21" t="s">
        <v>163</v>
      </c>
      <c r="B2827" s="21">
        <v>1</v>
      </c>
      <c r="C2827" s="39" t="str">
        <f>VLOOKUP(A2827,'COMP-VS-BOM'!$A$2:$C$1625,3,0)</f>
        <v>RES 100K OHM 1/10W 5% 0402 SMD</v>
      </c>
      <c r="D2827" s="39" t="str">
        <f t="shared" si="44"/>
        <v>R10837-1</v>
      </c>
      <c r="E2827" s="21" t="s">
        <v>1481</v>
      </c>
    </row>
    <row r="2828" spans="1:5" x14ac:dyDescent="0.3">
      <c r="A2828" s="21" t="s">
        <v>163</v>
      </c>
      <c r="B2828" s="21">
        <v>2</v>
      </c>
      <c r="C2828" s="39" t="str">
        <f>VLOOKUP(A2828,'COMP-VS-BOM'!$A$2:$C$1625,3,0)</f>
        <v>RES 100K OHM 1/10W 5% 0402 SMD</v>
      </c>
      <c r="D2828" s="39" t="str">
        <f t="shared" si="44"/>
        <v>R10837-2</v>
      </c>
      <c r="E2828" s="21" t="s">
        <v>320</v>
      </c>
    </row>
    <row r="2829" spans="1:5" x14ac:dyDescent="0.3">
      <c r="A2829" s="21" t="s">
        <v>2442</v>
      </c>
      <c r="B2829" s="21">
        <v>1</v>
      </c>
      <c r="C2829" s="39" t="str">
        <f>VLOOKUP(A2829,'COMP-VS-BOM'!$A$2:$C$1625,3,0)</f>
        <v>RES SMD 0.0OHM JUMPER 1/16W 0402</v>
      </c>
      <c r="D2829" s="39" t="str">
        <f t="shared" si="44"/>
        <v>R10881-1</v>
      </c>
      <c r="E2829" s="21" t="s">
        <v>1493</v>
      </c>
    </row>
    <row r="2830" spans="1:5" x14ac:dyDescent="0.3">
      <c r="A2830" s="21" t="s">
        <v>2442</v>
      </c>
      <c r="B2830" s="21">
        <v>2</v>
      </c>
      <c r="C2830" s="39" t="str">
        <f>VLOOKUP(A2830,'COMP-VS-BOM'!$A$2:$C$1625,3,0)</f>
        <v>RES SMD 0.0OHM JUMPER 1/16W 0402</v>
      </c>
      <c r="D2830" s="39" t="str">
        <f t="shared" si="44"/>
        <v>R10881-2</v>
      </c>
      <c r="E2830" s="21" t="s">
        <v>1396</v>
      </c>
    </row>
    <row r="2831" spans="1:5" x14ac:dyDescent="0.3">
      <c r="A2831" s="21" t="s">
        <v>2443</v>
      </c>
      <c r="B2831" s="21">
        <v>1</v>
      </c>
      <c r="C2831" s="39" t="str">
        <f>VLOOKUP(A2831,'COMP-VS-BOM'!$A$2:$C$1625,3,0)</f>
        <v>RES SMD 0.0OHM JUMPER 1/16W 0402</v>
      </c>
      <c r="D2831" s="39" t="str">
        <f t="shared" si="44"/>
        <v>R10882-1</v>
      </c>
      <c r="E2831" s="21" t="s">
        <v>1493</v>
      </c>
    </row>
    <row r="2832" spans="1:5" x14ac:dyDescent="0.3">
      <c r="A2832" s="21" t="s">
        <v>2443</v>
      </c>
      <c r="B2832" s="21">
        <v>2</v>
      </c>
      <c r="C2832" s="39" t="str">
        <f>VLOOKUP(A2832,'COMP-VS-BOM'!$A$2:$C$1625,3,0)</f>
        <v>RES SMD 0.0OHM JUMPER 1/16W 0402</v>
      </c>
      <c r="D2832" s="39" t="str">
        <f t="shared" si="44"/>
        <v>R10882-2</v>
      </c>
      <c r="E2832" s="21" t="s">
        <v>1393</v>
      </c>
    </row>
    <row r="2833" spans="1:5" x14ac:dyDescent="0.3">
      <c r="A2833" s="21" t="s">
        <v>2444</v>
      </c>
      <c r="B2833" s="21">
        <v>1</v>
      </c>
      <c r="C2833" s="39" t="str">
        <f>VLOOKUP(A2833,'COMP-VS-BOM'!$A$2:$C$1625,3,0)</f>
        <v>RES SMD 10K OHM 5% 1/16W 0402</v>
      </c>
      <c r="D2833" s="39" t="str">
        <f t="shared" si="44"/>
        <v>R10888-1</v>
      </c>
      <c r="E2833" s="21" t="s">
        <v>1595</v>
      </c>
    </row>
    <row r="2834" spans="1:5" x14ac:dyDescent="0.3">
      <c r="A2834" s="21" t="s">
        <v>2444</v>
      </c>
      <c r="B2834" s="21">
        <v>2</v>
      </c>
      <c r="C2834" s="39" t="str">
        <f>VLOOKUP(A2834,'COMP-VS-BOM'!$A$2:$C$1625,3,0)</f>
        <v>RES SMD 10K OHM 5% 1/16W 0402</v>
      </c>
      <c r="D2834" s="39" t="str">
        <f t="shared" si="44"/>
        <v>R10888-2</v>
      </c>
      <c r="E2834" s="21" t="s">
        <v>2445</v>
      </c>
    </row>
    <row r="2835" spans="1:5" x14ac:dyDescent="0.3">
      <c r="A2835" s="21" t="s">
        <v>2446</v>
      </c>
      <c r="B2835" s="21">
        <v>1</v>
      </c>
      <c r="C2835" s="39" t="str">
        <f>VLOOKUP(A2835,'COMP-VS-BOM'!$A$2:$C$1625,3,0)</f>
        <v>RES SMD 1K OHM 1% 1/16W 0402</v>
      </c>
      <c r="D2835" s="39" t="str">
        <f t="shared" si="44"/>
        <v>R10893-1</v>
      </c>
      <c r="E2835" s="21" t="s">
        <v>1598</v>
      </c>
    </row>
    <row r="2836" spans="1:5" x14ac:dyDescent="0.3">
      <c r="A2836" s="21" t="s">
        <v>2446</v>
      </c>
      <c r="B2836" s="21">
        <v>2</v>
      </c>
      <c r="C2836" s="39" t="str">
        <f>VLOOKUP(A2836,'COMP-VS-BOM'!$A$2:$C$1625,3,0)</f>
        <v>RES SMD 1K OHM 1% 1/16W 0402</v>
      </c>
      <c r="D2836" s="39" t="str">
        <f t="shared" si="44"/>
        <v>R10893-2</v>
      </c>
      <c r="E2836" s="21" t="s">
        <v>1601</v>
      </c>
    </row>
    <row r="2837" spans="1:5" x14ac:dyDescent="0.3">
      <c r="A2837" s="21" t="s">
        <v>2447</v>
      </c>
      <c r="B2837" s="21">
        <v>1</v>
      </c>
      <c r="C2837" s="39" t="str">
        <f>VLOOKUP(A2837,'COMP-VS-BOM'!$A$2:$C$1625,3,0)</f>
        <v>RES SMD 10K OHM 5% 1/16W 0402</v>
      </c>
      <c r="D2837" s="39" t="str">
        <f t="shared" si="44"/>
        <v>R10894-1</v>
      </c>
      <c r="E2837" s="21" t="s">
        <v>2448</v>
      </c>
    </row>
    <row r="2838" spans="1:5" x14ac:dyDescent="0.3">
      <c r="A2838" s="21" t="s">
        <v>2447</v>
      </c>
      <c r="B2838" s="21">
        <v>2</v>
      </c>
      <c r="C2838" s="39" t="str">
        <f>VLOOKUP(A2838,'COMP-VS-BOM'!$A$2:$C$1625,3,0)</f>
        <v>RES SMD 10K OHM 5% 1/16W 0402</v>
      </c>
      <c r="D2838" s="39" t="str">
        <f t="shared" si="44"/>
        <v>R10894-2</v>
      </c>
      <c r="E2838" s="21" t="s">
        <v>1599</v>
      </c>
    </row>
    <row r="2839" spans="1:5" x14ac:dyDescent="0.3">
      <c r="A2839" s="21" t="s">
        <v>141</v>
      </c>
      <c r="B2839" s="21">
        <v>1</v>
      </c>
      <c r="C2839" s="39" t="str">
        <f>VLOOKUP(A2839,'COMP-VS-BOM'!$A$2:$C$1625,3,0)</f>
        <v>RES 0.0 OHM 1/10W JUMP 0402 SMD</v>
      </c>
      <c r="D2839" s="39" t="str">
        <f t="shared" si="44"/>
        <v>R10920-1</v>
      </c>
      <c r="E2839" s="21" t="s">
        <v>341</v>
      </c>
    </row>
    <row r="2840" spans="1:5" x14ac:dyDescent="0.3">
      <c r="A2840" s="21" t="s">
        <v>141</v>
      </c>
      <c r="B2840" s="21">
        <v>2</v>
      </c>
      <c r="C2840" s="39" t="str">
        <f>VLOOKUP(A2840,'COMP-VS-BOM'!$A$2:$C$1625,3,0)</f>
        <v>RES 0.0 OHM 1/10W JUMP 0402 SMD</v>
      </c>
      <c r="D2840" s="39" t="str">
        <f t="shared" si="44"/>
        <v>R10920-2</v>
      </c>
      <c r="E2840" s="21" t="s">
        <v>2449</v>
      </c>
    </row>
    <row r="2841" spans="1:5" x14ac:dyDescent="0.3">
      <c r="A2841" s="21" t="s">
        <v>164</v>
      </c>
      <c r="B2841" s="21">
        <v>1</v>
      </c>
      <c r="C2841" s="39" t="str">
        <f>VLOOKUP(A2841,'COMP-VS-BOM'!$A$2:$C$1625,3,0)</f>
        <v>RES 100K OHM 1/10W 5% 0402 SMD</v>
      </c>
      <c r="D2841" s="39" t="str">
        <f t="shared" si="44"/>
        <v>R10921-1</v>
      </c>
      <c r="E2841" s="21" t="s">
        <v>2449</v>
      </c>
    </row>
    <row r="2842" spans="1:5" x14ac:dyDescent="0.3">
      <c r="A2842" s="21" t="s">
        <v>164</v>
      </c>
      <c r="B2842" s="21">
        <v>2</v>
      </c>
      <c r="C2842" s="39" t="str">
        <f>VLOOKUP(A2842,'COMP-VS-BOM'!$A$2:$C$1625,3,0)</f>
        <v>RES 100K OHM 1/10W 5% 0402 SMD</v>
      </c>
      <c r="D2842" s="39" t="str">
        <f t="shared" si="44"/>
        <v>R10921-2</v>
      </c>
      <c r="E2842" s="21" t="s">
        <v>327</v>
      </c>
    </row>
    <row r="2843" spans="1:5" x14ac:dyDescent="0.3">
      <c r="A2843" s="21" t="s">
        <v>2995</v>
      </c>
      <c r="B2843" s="21">
        <v>1</v>
      </c>
      <c r="C2843" s="39" t="str">
        <f>VLOOKUP(A2843,'COMP-VS-BOM'!$A$2:$C$1625,3,0)</f>
        <v>RES SMD 100K OHM 1% 1/16W 0402</v>
      </c>
      <c r="D2843" s="39" t="str">
        <f t="shared" si="44"/>
        <v>R10974-1</v>
      </c>
      <c r="E2843" s="21" t="s">
        <v>946</v>
      </c>
    </row>
    <row r="2844" spans="1:5" x14ac:dyDescent="0.3">
      <c r="A2844" s="21" t="s">
        <v>2995</v>
      </c>
      <c r="B2844" s="21">
        <v>2</v>
      </c>
      <c r="C2844" s="39" t="str">
        <f>VLOOKUP(A2844,'COMP-VS-BOM'!$A$2:$C$1625,3,0)</f>
        <v>RES SMD 100K OHM 1% 1/16W 0402</v>
      </c>
      <c r="D2844" s="39" t="str">
        <f t="shared" si="44"/>
        <v>R10974-2</v>
      </c>
      <c r="E2844" s="21" t="s">
        <v>3048</v>
      </c>
    </row>
    <row r="2845" spans="1:5" x14ac:dyDescent="0.3">
      <c r="A2845" s="21" t="s">
        <v>2450</v>
      </c>
      <c r="B2845" s="21">
        <v>1</v>
      </c>
      <c r="C2845" s="39" t="str">
        <f>VLOOKUP(A2845,'COMP-VS-BOM'!$A$2:$C$1625,3,0)</f>
        <v>RES SMD 2.2K OHM 5% 1/16W 0402</v>
      </c>
      <c r="D2845" s="39" t="str">
        <f t="shared" si="44"/>
        <v>R10975-1</v>
      </c>
      <c r="E2845" s="21" t="s">
        <v>2451</v>
      </c>
    </row>
    <row r="2846" spans="1:5" x14ac:dyDescent="0.3">
      <c r="A2846" s="21" t="s">
        <v>2450</v>
      </c>
      <c r="B2846" s="21">
        <v>2</v>
      </c>
      <c r="C2846" s="39" t="str">
        <f>VLOOKUP(A2846,'COMP-VS-BOM'!$A$2:$C$1625,3,0)</f>
        <v>RES SMD 2.2K OHM 5% 1/16W 0402</v>
      </c>
      <c r="D2846" s="39" t="str">
        <f t="shared" si="44"/>
        <v>R10975-2</v>
      </c>
      <c r="E2846" s="21" t="s">
        <v>1617</v>
      </c>
    </row>
    <row r="2847" spans="1:5" x14ac:dyDescent="0.3">
      <c r="A2847" s="21" t="s">
        <v>142</v>
      </c>
      <c r="B2847" s="21">
        <v>1</v>
      </c>
      <c r="C2847" s="39" t="str">
        <f>VLOOKUP(A2847,'COMP-VS-BOM'!$A$2:$C$1625,3,0)</f>
        <v>RES SMD 2.2K OHM 5% 1/16W 0402</v>
      </c>
      <c r="D2847" s="39" t="str">
        <f t="shared" si="44"/>
        <v>R10976-1</v>
      </c>
      <c r="E2847" s="21" t="s">
        <v>2452</v>
      </c>
    </row>
    <row r="2848" spans="1:5" x14ac:dyDescent="0.3">
      <c r="A2848" s="21" t="s">
        <v>142</v>
      </c>
      <c r="B2848" s="21">
        <v>2</v>
      </c>
      <c r="C2848" s="39" t="str">
        <f>VLOOKUP(A2848,'COMP-VS-BOM'!$A$2:$C$1625,3,0)</f>
        <v>RES SMD 2.2K OHM 5% 1/16W 0402</v>
      </c>
      <c r="D2848" s="39" t="str">
        <f t="shared" si="44"/>
        <v>R10976-2</v>
      </c>
      <c r="E2848" s="21" t="s">
        <v>1620</v>
      </c>
    </row>
    <row r="2849" spans="1:5" x14ac:dyDescent="0.3">
      <c r="A2849" s="21" t="s">
        <v>2453</v>
      </c>
      <c r="B2849" s="21">
        <v>1</v>
      </c>
      <c r="C2849" s="39" t="str">
        <f>VLOOKUP(A2849,'COMP-VS-BOM'!$A$2:$C$1625,3,0)</f>
        <v>RES SMD 2.2K OHM 5% 1/16W 0402</v>
      </c>
      <c r="D2849" s="39" t="str">
        <f t="shared" si="44"/>
        <v>R10977-1</v>
      </c>
      <c r="E2849" s="21" t="s">
        <v>2454</v>
      </c>
    </row>
    <row r="2850" spans="1:5" x14ac:dyDescent="0.3">
      <c r="A2850" s="21" t="s">
        <v>2453</v>
      </c>
      <c r="B2850" s="21">
        <v>2</v>
      </c>
      <c r="C2850" s="39" t="str">
        <f>VLOOKUP(A2850,'COMP-VS-BOM'!$A$2:$C$1625,3,0)</f>
        <v>RES SMD 2.2K OHM 5% 1/16W 0402</v>
      </c>
      <c r="D2850" s="39" t="str">
        <f t="shared" si="44"/>
        <v>R10977-2</v>
      </c>
      <c r="E2850" s="21" t="s">
        <v>1623</v>
      </c>
    </row>
    <row r="2851" spans="1:5" x14ac:dyDescent="0.3">
      <c r="A2851" s="21" t="s">
        <v>2455</v>
      </c>
      <c r="B2851" s="21">
        <v>1</v>
      </c>
      <c r="C2851" s="39" t="str">
        <f>VLOOKUP(A2851,'COMP-VS-BOM'!$A$2:$C$1625,3,0)</f>
        <v>RES SMD 2.2K OHM 5% 1/16W 0402</v>
      </c>
      <c r="D2851" s="39" t="str">
        <f t="shared" si="44"/>
        <v>R10978-1</v>
      </c>
      <c r="E2851" s="21" t="s">
        <v>2456</v>
      </c>
    </row>
    <row r="2852" spans="1:5" x14ac:dyDescent="0.3">
      <c r="A2852" s="21" t="s">
        <v>2455</v>
      </c>
      <c r="B2852" s="21">
        <v>2</v>
      </c>
      <c r="C2852" s="39" t="str">
        <f>VLOOKUP(A2852,'COMP-VS-BOM'!$A$2:$C$1625,3,0)</f>
        <v>RES SMD 2.2K OHM 5% 1/16W 0402</v>
      </c>
      <c r="D2852" s="39" t="str">
        <f t="shared" si="44"/>
        <v>R10978-2</v>
      </c>
      <c r="E2852" s="21" t="s">
        <v>1626</v>
      </c>
    </row>
    <row r="2853" spans="1:5" x14ac:dyDescent="0.3">
      <c r="A2853" s="21" t="s">
        <v>2457</v>
      </c>
      <c r="B2853" s="21">
        <v>1</v>
      </c>
      <c r="C2853" s="39" t="str">
        <f>VLOOKUP(A2853,'COMP-VS-BOM'!$A$2:$C$1625,3,0)</f>
        <v>RES SMD 3K OHM 5% 1/16W 0402</v>
      </c>
      <c r="D2853" s="39" t="str">
        <f t="shared" si="44"/>
        <v>R10989-1</v>
      </c>
      <c r="E2853" s="21" t="s">
        <v>1687</v>
      </c>
    </row>
    <row r="2854" spans="1:5" x14ac:dyDescent="0.3">
      <c r="A2854" s="21" t="s">
        <v>2457</v>
      </c>
      <c r="B2854" s="21">
        <v>2</v>
      </c>
      <c r="C2854" s="39" t="str">
        <f>VLOOKUP(A2854,'COMP-VS-BOM'!$A$2:$C$1625,3,0)</f>
        <v>RES SMD 3K OHM 5% 1/16W 0402</v>
      </c>
      <c r="D2854" s="39" t="str">
        <f t="shared" si="44"/>
        <v>R10989-2</v>
      </c>
      <c r="E2854" s="21" t="s">
        <v>320</v>
      </c>
    </row>
    <row r="2855" spans="1:5" x14ac:dyDescent="0.3">
      <c r="A2855" s="21" t="s">
        <v>2458</v>
      </c>
      <c r="B2855" s="21">
        <v>1</v>
      </c>
      <c r="C2855" s="39" t="str">
        <f>VLOOKUP(A2855,'COMP-VS-BOM'!$A$2:$C$1625,3,0)</f>
        <v>RES SMD 3K OHM 5% 1/16W 0402</v>
      </c>
      <c r="D2855" s="39" t="str">
        <f t="shared" si="44"/>
        <v>R10990-1</v>
      </c>
      <c r="E2855" s="21" t="s">
        <v>1684</v>
      </c>
    </row>
    <row r="2856" spans="1:5" x14ac:dyDescent="0.3">
      <c r="A2856" s="21" t="s">
        <v>2458</v>
      </c>
      <c r="B2856" s="21">
        <v>2</v>
      </c>
      <c r="C2856" s="39" t="str">
        <f>VLOOKUP(A2856,'COMP-VS-BOM'!$A$2:$C$1625,3,0)</f>
        <v>RES SMD 3K OHM 5% 1/16W 0402</v>
      </c>
      <c r="D2856" s="39" t="str">
        <f t="shared" si="44"/>
        <v>R10990-2</v>
      </c>
      <c r="E2856" s="21" t="s">
        <v>320</v>
      </c>
    </row>
    <row r="2857" spans="1:5" x14ac:dyDescent="0.3">
      <c r="A2857" s="21" t="s">
        <v>143</v>
      </c>
      <c r="B2857" s="21">
        <v>1</v>
      </c>
      <c r="C2857" s="39" t="str">
        <f>VLOOKUP(A2857,'COMP-VS-BOM'!$A$2:$C$1625,3,0)</f>
        <v>RES SMD 3K OHM 5% 1/16W 0402</v>
      </c>
      <c r="D2857" s="39" t="str">
        <f t="shared" si="44"/>
        <v>R10991-1</v>
      </c>
      <c r="E2857" s="21" t="s">
        <v>1675</v>
      </c>
    </row>
    <row r="2858" spans="1:5" x14ac:dyDescent="0.3">
      <c r="A2858" s="21" t="s">
        <v>143</v>
      </c>
      <c r="B2858" s="21">
        <v>2</v>
      </c>
      <c r="C2858" s="39" t="str">
        <f>VLOOKUP(A2858,'COMP-VS-BOM'!$A$2:$C$1625,3,0)</f>
        <v>RES SMD 3K OHM 5% 1/16W 0402</v>
      </c>
      <c r="D2858" s="39" t="str">
        <f t="shared" si="44"/>
        <v>R10991-2</v>
      </c>
      <c r="E2858" s="21" t="s">
        <v>320</v>
      </c>
    </row>
    <row r="2859" spans="1:5" x14ac:dyDescent="0.3">
      <c r="A2859" s="21" t="s">
        <v>144</v>
      </c>
      <c r="B2859" s="21">
        <v>1</v>
      </c>
      <c r="C2859" s="39" t="str">
        <f>VLOOKUP(A2859,'COMP-VS-BOM'!$A$2:$C$1625,3,0)</f>
        <v>RES SMD 3K OHM 5% 1/16W 0402</v>
      </c>
      <c r="D2859" s="39" t="str">
        <f t="shared" si="44"/>
        <v>R10992-1</v>
      </c>
      <c r="E2859" s="21" t="s">
        <v>1678</v>
      </c>
    </row>
    <row r="2860" spans="1:5" x14ac:dyDescent="0.3">
      <c r="A2860" s="21" t="s">
        <v>144</v>
      </c>
      <c r="B2860" s="21">
        <v>2</v>
      </c>
      <c r="C2860" s="39" t="str">
        <f>VLOOKUP(A2860,'COMP-VS-BOM'!$A$2:$C$1625,3,0)</f>
        <v>RES SMD 3K OHM 5% 1/16W 0402</v>
      </c>
      <c r="D2860" s="39" t="str">
        <f t="shared" si="44"/>
        <v>R10992-2</v>
      </c>
      <c r="E2860" s="21" t="s">
        <v>320</v>
      </c>
    </row>
    <row r="2861" spans="1:5" x14ac:dyDescent="0.3">
      <c r="A2861" s="21" t="s">
        <v>190</v>
      </c>
      <c r="B2861" s="21">
        <v>1</v>
      </c>
      <c r="C2861" s="39" t="str">
        <f>VLOOKUP(A2861,'COMP-VS-BOM'!$A$2:$C$1625,3,0)</f>
        <v>RES SMD 3K OHM 5% 1/16W 0402</v>
      </c>
      <c r="D2861" s="39" t="str">
        <f t="shared" si="44"/>
        <v>R10993-1</v>
      </c>
      <c r="E2861" s="21" t="s">
        <v>1681</v>
      </c>
    </row>
    <row r="2862" spans="1:5" x14ac:dyDescent="0.3">
      <c r="A2862" s="21" t="s">
        <v>190</v>
      </c>
      <c r="B2862" s="21">
        <v>2</v>
      </c>
      <c r="C2862" s="39" t="str">
        <f>VLOOKUP(A2862,'COMP-VS-BOM'!$A$2:$C$1625,3,0)</f>
        <v>RES SMD 3K OHM 5% 1/16W 0402</v>
      </c>
      <c r="D2862" s="39" t="str">
        <f t="shared" si="44"/>
        <v>R10993-2</v>
      </c>
      <c r="E2862" s="21" t="s">
        <v>320</v>
      </c>
    </row>
    <row r="2863" spans="1:5" x14ac:dyDescent="0.3">
      <c r="A2863" s="21" t="s">
        <v>191</v>
      </c>
      <c r="B2863" s="21">
        <v>1</v>
      </c>
      <c r="C2863" s="39" t="str">
        <f>VLOOKUP(A2863,'COMP-VS-BOM'!$A$2:$C$1625,3,0)</f>
        <v>RES SMD 1K OHM 1% 1/16W 0402</v>
      </c>
      <c r="D2863" s="39" t="str">
        <f t="shared" si="44"/>
        <v>R10994-1</v>
      </c>
      <c r="E2863" s="21" t="s">
        <v>2127</v>
      </c>
    </row>
    <row r="2864" spans="1:5" x14ac:dyDescent="0.3">
      <c r="A2864" s="21" t="s">
        <v>191</v>
      </c>
      <c r="B2864" s="21">
        <v>2</v>
      </c>
      <c r="C2864" s="39" t="str">
        <f>VLOOKUP(A2864,'COMP-VS-BOM'!$A$2:$C$1625,3,0)</f>
        <v>RES SMD 1K OHM 1% 1/16W 0402</v>
      </c>
      <c r="D2864" s="39" t="str">
        <f t="shared" si="44"/>
        <v>R10994-2</v>
      </c>
      <c r="E2864" s="21" t="s">
        <v>2125</v>
      </c>
    </row>
    <row r="2865" spans="1:5" x14ac:dyDescent="0.3">
      <c r="A2865" s="21" t="s">
        <v>192</v>
      </c>
      <c r="B2865" s="21">
        <v>1</v>
      </c>
      <c r="C2865" s="39" t="str">
        <f>VLOOKUP(A2865,'COMP-VS-BOM'!$A$2:$C$1625,3,0)</f>
        <v>RES SMD 3K OHM 5% 1/16W 0402</v>
      </c>
      <c r="D2865" s="39" t="str">
        <f t="shared" si="44"/>
        <v>R10995-1</v>
      </c>
      <c r="E2865" s="21" t="s">
        <v>1769</v>
      </c>
    </row>
    <row r="2866" spans="1:5" x14ac:dyDescent="0.3">
      <c r="A2866" s="21" t="s">
        <v>192</v>
      </c>
      <c r="B2866" s="21">
        <v>2</v>
      </c>
      <c r="C2866" s="39" t="str">
        <f>VLOOKUP(A2866,'COMP-VS-BOM'!$A$2:$C$1625,3,0)</f>
        <v>RES SMD 3K OHM 5% 1/16W 0402</v>
      </c>
      <c r="D2866" s="39" t="str">
        <f t="shared" si="44"/>
        <v>R10995-2</v>
      </c>
      <c r="E2866" s="21" t="s">
        <v>320</v>
      </c>
    </row>
    <row r="2867" spans="1:5" x14ac:dyDescent="0.3">
      <c r="A2867" s="21" t="s">
        <v>145</v>
      </c>
      <c r="B2867" s="21">
        <v>1</v>
      </c>
      <c r="C2867" s="39" t="str">
        <f>VLOOKUP(A2867,'COMP-VS-BOM'!$A$2:$C$1625,3,0)</f>
        <v>RES SMD 3K OHM 5% 1/16W 0402</v>
      </c>
      <c r="D2867" s="39" t="str">
        <f t="shared" si="44"/>
        <v>R10996-1</v>
      </c>
      <c r="E2867" s="21" t="s">
        <v>1771</v>
      </c>
    </row>
    <row r="2868" spans="1:5" x14ac:dyDescent="0.3">
      <c r="A2868" s="21" t="s">
        <v>145</v>
      </c>
      <c r="B2868" s="21">
        <v>2</v>
      </c>
      <c r="C2868" s="39" t="str">
        <f>VLOOKUP(A2868,'COMP-VS-BOM'!$A$2:$C$1625,3,0)</f>
        <v>RES SMD 3K OHM 5% 1/16W 0402</v>
      </c>
      <c r="D2868" s="39" t="str">
        <f t="shared" si="44"/>
        <v>R10996-2</v>
      </c>
      <c r="E2868" s="21" t="s">
        <v>320</v>
      </c>
    </row>
    <row r="2869" spans="1:5" x14ac:dyDescent="0.3">
      <c r="A2869" s="21" t="s">
        <v>193</v>
      </c>
      <c r="B2869" s="21">
        <v>1</v>
      </c>
      <c r="C2869" s="39" t="str">
        <f>VLOOKUP(A2869,'COMP-VS-BOM'!$A$2:$C$1625,3,0)</f>
        <v>RES SMD 3K OHM 5% 1/16W 0402</v>
      </c>
      <c r="D2869" s="39" t="str">
        <f t="shared" si="44"/>
        <v>R10997-1</v>
      </c>
      <c r="E2869" s="21" t="s">
        <v>1773</v>
      </c>
    </row>
    <row r="2870" spans="1:5" x14ac:dyDescent="0.3">
      <c r="A2870" s="21" t="s">
        <v>193</v>
      </c>
      <c r="B2870" s="21">
        <v>2</v>
      </c>
      <c r="C2870" s="39" t="str">
        <f>VLOOKUP(A2870,'COMP-VS-BOM'!$A$2:$C$1625,3,0)</f>
        <v>RES SMD 3K OHM 5% 1/16W 0402</v>
      </c>
      <c r="D2870" s="39" t="str">
        <f t="shared" si="44"/>
        <v>R10997-2</v>
      </c>
      <c r="E2870" s="21" t="s">
        <v>320</v>
      </c>
    </row>
    <row r="2871" spans="1:5" x14ac:dyDescent="0.3">
      <c r="A2871" s="21" t="s">
        <v>194</v>
      </c>
      <c r="B2871" s="21">
        <v>1</v>
      </c>
      <c r="C2871" s="39" t="str">
        <f>VLOOKUP(A2871,'COMP-VS-BOM'!$A$2:$C$1625,3,0)</f>
        <v>RES SMD 3K OHM 5% 1/16W 0402</v>
      </c>
      <c r="D2871" s="39" t="str">
        <f t="shared" si="44"/>
        <v>R10998-1</v>
      </c>
      <c r="E2871" s="21" t="s">
        <v>1776</v>
      </c>
    </row>
    <row r="2872" spans="1:5" x14ac:dyDescent="0.3">
      <c r="A2872" s="21" t="s">
        <v>194</v>
      </c>
      <c r="B2872" s="21">
        <v>2</v>
      </c>
      <c r="C2872" s="39" t="str">
        <f>VLOOKUP(A2872,'COMP-VS-BOM'!$A$2:$C$1625,3,0)</f>
        <v>RES SMD 3K OHM 5% 1/16W 0402</v>
      </c>
      <c r="D2872" s="39" t="str">
        <f t="shared" si="44"/>
        <v>R10998-2</v>
      </c>
      <c r="E2872" s="21" t="s">
        <v>320</v>
      </c>
    </row>
    <row r="2873" spans="1:5" x14ac:dyDescent="0.3">
      <c r="A2873" s="21" t="s">
        <v>195</v>
      </c>
      <c r="B2873" s="21">
        <v>1</v>
      </c>
      <c r="C2873" s="39" t="str">
        <f>VLOOKUP(A2873,'COMP-VS-BOM'!$A$2:$C$1625,3,0)</f>
        <v>RES SMD 3K OHM 5% 1/16W 0402</v>
      </c>
      <c r="D2873" s="39" t="str">
        <f t="shared" si="44"/>
        <v>R10999-1</v>
      </c>
      <c r="E2873" s="21" t="s">
        <v>2178</v>
      </c>
    </row>
    <row r="2874" spans="1:5" x14ac:dyDescent="0.3">
      <c r="A2874" s="21" t="s">
        <v>195</v>
      </c>
      <c r="B2874" s="21">
        <v>2</v>
      </c>
      <c r="C2874" s="39" t="str">
        <f>VLOOKUP(A2874,'COMP-VS-BOM'!$A$2:$C$1625,3,0)</f>
        <v>RES SMD 3K OHM 5% 1/16W 0402</v>
      </c>
      <c r="D2874" s="39" t="str">
        <f t="shared" si="44"/>
        <v>R10999-2</v>
      </c>
      <c r="E2874" s="21" t="s">
        <v>320</v>
      </c>
    </row>
    <row r="2875" spans="1:5" x14ac:dyDescent="0.3">
      <c r="A2875" s="21" t="s">
        <v>146</v>
      </c>
      <c r="B2875" s="21">
        <v>1</v>
      </c>
      <c r="C2875" s="39" t="str">
        <f>VLOOKUP(A2875,'COMP-VS-BOM'!$A$2:$C$1625,3,0)</f>
        <v>RES SMD 1K OHM 1% 1/16W 0402</v>
      </c>
      <c r="D2875" s="39" t="str">
        <f t="shared" si="44"/>
        <v>R11000-1</v>
      </c>
      <c r="E2875" s="21" t="s">
        <v>2158</v>
      </c>
    </row>
    <row r="2876" spans="1:5" x14ac:dyDescent="0.3">
      <c r="A2876" s="21" t="s">
        <v>146</v>
      </c>
      <c r="B2876" s="21">
        <v>2</v>
      </c>
      <c r="C2876" s="39" t="str">
        <f>VLOOKUP(A2876,'COMP-VS-BOM'!$A$2:$C$1625,3,0)</f>
        <v>RES SMD 1K OHM 1% 1/16W 0402</v>
      </c>
      <c r="D2876" s="39" t="str">
        <f t="shared" si="44"/>
        <v>R11000-2</v>
      </c>
      <c r="E2876" s="21" t="s">
        <v>2160</v>
      </c>
    </row>
    <row r="2877" spans="1:5" x14ac:dyDescent="0.3">
      <c r="A2877" s="21" t="s">
        <v>233</v>
      </c>
      <c r="B2877" s="21">
        <v>1</v>
      </c>
      <c r="C2877" s="39" t="str">
        <f>VLOOKUP(A2877,'COMP-VS-BOM'!$A$2:$C$1625,3,0)</f>
        <v>RES SMD 3K OHM 5% 1/16W 0402</v>
      </c>
      <c r="D2877" s="39" t="str">
        <f t="shared" si="44"/>
        <v>R11001-1</v>
      </c>
      <c r="E2877" s="21" t="s">
        <v>1693</v>
      </c>
    </row>
    <row r="2878" spans="1:5" x14ac:dyDescent="0.3">
      <c r="A2878" s="21" t="s">
        <v>233</v>
      </c>
      <c r="B2878" s="21">
        <v>2</v>
      </c>
      <c r="C2878" s="39" t="str">
        <f>VLOOKUP(A2878,'COMP-VS-BOM'!$A$2:$C$1625,3,0)</f>
        <v>RES SMD 3K OHM 5% 1/16W 0402</v>
      </c>
      <c r="D2878" s="39" t="str">
        <f t="shared" si="44"/>
        <v>R11001-2</v>
      </c>
      <c r="E2878" s="21" t="s">
        <v>320</v>
      </c>
    </row>
    <row r="2879" spans="1:5" x14ac:dyDescent="0.3">
      <c r="A2879" s="21" t="s">
        <v>234</v>
      </c>
      <c r="B2879" s="21">
        <v>1</v>
      </c>
      <c r="C2879" s="39" t="str">
        <f>VLOOKUP(A2879,'COMP-VS-BOM'!$A$2:$C$1625,3,0)</f>
        <v>RES SMD 3K OHM 5% 1/16W 0402</v>
      </c>
      <c r="D2879" s="39" t="str">
        <f t="shared" si="44"/>
        <v>R11002-1</v>
      </c>
      <c r="E2879" s="21" t="s">
        <v>1696</v>
      </c>
    </row>
    <row r="2880" spans="1:5" x14ac:dyDescent="0.3">
      <c r="A2880" s="21" t="s">
        <v>234</v>
      </c>
      <c r="B2880" s="21">
        <v>2</v>
      </c>
      <c r="C2880" s="39" t="str">
        <f>VLOOKUP(A2880,'COMP-VS-BOM'!$A$2:$C$1625,3,0)</f>
        <v>RES SMD 3K OHM 5% 1/16W 0402</v>
      </c>
      <c r="D2880" s="39" t="str">
        <f t="shared" si="44"/>
        <v>R11002-2</v>
      </c>
      <c r="E2880" s="21" t="s">
        <v>320</v>
      </c>
    </row>
    <row r="2881" spans="1:5" x14ac:dyDescent="0.3">
      <c r="A2881" s="21" t="s">
        <v>117</v>
      </c>
      <c r="B2881" s="21">
        <v>1</v>
      </c>
      <c r="C2881" s="39" t="str">
        <f>VLOOKUP(A2881,'COMP-VS-BOM'!$A$2:$C$1625,3,0)</f>
        <v>RES SMD 3K OHM 5% 1/16W 0402</v>
      </c>
      <c r="D2881" s="39" t="str">
        <f t="shared" si="44"/>
        <v>R11003-1</v>
      </c>
      <c r="E2881" s="21" t="s">
        <v>1699</v>
      </c>
    </row>
    <row r="2882" spans="1:5" x14ac:dyDescent="0.3">
      <c r="A2882" s="21" t="s">
        <v>117</v>
      </c>
      <c r="B2882" s="21">
        <v>2</v>
      </c>
      <c r="C2882" s="39" t="str">
        <f>VLOOKUP(A2882,'COMP-VS-BOM'!$A$2:$C$1625,3,0)</f>
        <v>RES SMD 3K OHM 5% 1/16W 0402</v>
      </c>
      <c r="D2882" s="39" t="str">
        <f t="shared" si="44"/>
        <v>R11003-2</v>
      </c>
      <c r="E2882" s="21" t="s">
        <v>320</v>
      </c>
    </row>
    <row r="2883" spans="1:5" x14ac:dyDescent="0.3">
      <c r="A2883" s="21" t="s">
        <v>118</v>
      </c>
      <c r="B2883" s="21">
        <v>1</v>
      </c>
      <c r="C2883" s="39" t="str">
        <f>VLOOKUP(A2883,'COMP-VS-BOM'!$A$2:$C$1625,3,0)</f>
        <v>RES SMD 3K OHM 5% 1/16W 0402</v>
      </c>
      <c r="D2883" s="39" t="str">
        <f t="shared" si="44"/>
        <v>R11004-1</v>
      </c>
      <c r="E2883" s="21" t="s">
        <v>1702</v>
      </c>
    </row>
    <row r="2884" spans="1:5" x14ac:dyDescent="0.3">
      <c r="A2884" s="21" t="s">
        <v>118</v>
      </c>
      <c r="B2884" s="21">
        <v>2</v>
      </c>
      <c r="C2884" s="39" t="str">
        <f>VLOOKUP(A2884,'COMP-VS-BOM'!$A$2:$C$1625,3,0)</f>
        <v>RES SMD 3K OHM 5% 1/16W 0402</v>
      </c>
      <c r="D2884" s="39" t="str">
        <f t="shared" ref="D2884:D2947" si="45">CONCATENATE(A2884,"-",B2884)</f>
        <v>R11004-2</v>
      </c>
      <c r="E2884" s="21" t="s">
        <v>320</v>
      </c>
    </row>
    <row r="2885" spans="1:5" x14ac:dyDescent="0.3">
      <c r="A2885" s="21" t="s">
        <v>147</v>
      </c>
      <c r="B2885" s="21">
        <v>1</v>
      </c>
      <c r="C2885" s="39" t="str">
        <f>VLOOKUP(A2885,'COMP-VS-BOM'!$A$2:$C$1625,3,0)</f>
        <v>RES SMD 3K OHM 5% 1/16W 0402</v>
      </c>
      <c r="D2885" s="39" t="str">
        <f t="shared" si="45"/>
        <v>R11005-1</v>
      </c>
      <c r="E2885" s="21" t="s">
        <v>1705</v>
      </c>
    </row>
    <row r="2886" spans="1:5" x14ac:dyDescent="0.3">
      <c r="A2886" s="21" t="s">
        <v>147</v>
      </c>
      <c r="B2886" s="21">
        <v>2</v>
      </c>
      <c r="C2886" s="39" t="str">
        <f>VLOOKUP(A2886,'COMP-VS-BOM'!$A$2:$C$1625,3,0)</f>
        <v>RES SMD 3K OHM 5% 1/16W 0402</v>
      </c>
      <c r="D2886" s="39" t="str">
        <f t="shared" si="45"/>
        <v>R11005-2</v>
      </c>
      <c r="E2886" s="21" t="s">
        <v>320</v>
      </c>
    </row>
    <row r="2887" spans="1:5" x14ac:dyDescent="0.3">
      <c r="A2887" s="21" t="s">
        <v>148</v>
      </c>
      <c r="B2887" s="21">
        <v>1</v>
      </c>
      <c r="C2887" s="39" t="str">
        <f>VLOOKUP(A2887,'COMP-VS-BOM'!$A$2:$C$1625,3,0)</f>
        <v>RES SMD 1K OHM 1% 1/16W 0402</v>
      </c>
      <c r="D2887" s="39" t="str">
        <f t="shared" si="45"/>
        <v>R11006-1</v>
      </c>
      <c r="E2887" s="21" t="s">
        <v>2236</v>
      </c>
    </row>
    <row r="2888" spans="1:5" x14ac:dyDescent="0.3">
      <c r="A2888" s="21" t="s">
        <v>148</v>
      </c>
      <c r="B2888" s="21">
        <v>2</v>
      </c>
      <c r="C2888" s="39" t="str">
        <f>VLOOKUP(A2888,'COMP-VS-BOM'!$A$2:$C$1625,3,0)</f>
        <v>RES SMD 1K OHM 1% 1/16W 0402</v>
      </c>
      <c r="D2888" s="39" t="str">
        <f t="shared" si="45"/>
        <v>R11006-2</v>
      </c>
      <c r="E2888" s="21" t="s">
        <v>2234</v>
      </c>
    </row>
    <row r="2889" spans="1:5" x14ac:dyDescent="0.3">
      <c r="A2889" s="21" t="s">
        <v>2459</v>
      </c>
      <c r="B2889" s="21">
        <v>1</v>
      </c>
      <c r="C2889" s="39" t="str">
        <f>VLOOKUP(A2889,'COMP-VS-BOM'!$A$2:$C$1625,3,0)</f>
        <v>RES SMD 3K OHM 5% 1/16W 0402</v>
      </c>
      <c r="D2889" s="39" t="str">
        <f t="shared" si="45"/>
        <v>R11007-1</v>
      </c>
      <c r="E2889" s="21" t="s">
        <v>1778</v>
      </c>
    </row>
    <row r="2890" spans="1:5" x14ac:dyDescent="0.3">
      <c r="A2890" s="21" t="s">
        <v>2459</v>
      </c>
      <c r="B2890" s="21">
        <v>2</v>
      </c>
      <c r="C2890" s="39" t="str">
        <f>VLOOKUP(A2890,'COMP-VS-BOM'!$A$2:$C$1625,3,0)</f>
        <v>RES SMD 3K OHM 5% 1/16W 0402</v>
      </c>
      <c r="D2890" s="39" t="str">
        <f t="shared" si="45"/>
        <v>R11007-2</v>
      </c>
      <c r="E2890" s="21" t="s">
        <v>320</v>
      </c>
    </row>
    <row r="2891" spans="1:5" x14ac:dyDescent="0.3">
      <c r="A2891" s="21" t="s">
        <v>2460</v>
      </c>
      <c r="B2891" s="21">
        <v>1</v>
      </c>
      <c r="C2891" s="39" t="str">
        <f>VLOOKUP(A2891,'COMP-VS-BOM'!$A$2:$C$1625,3,0)</f>
        <v>RES SMD 3K OHM 5% 1/16W 0402</v>
      </c>
      <c r="D2891" s="39" t="str">
        <f t="shared" si="45"/>
        <v>R11008-1</v>
      </c>
      <c r="E2891" s="21" t="s">
        <v>1780</v>
      </c>
    </row>
    <row r="2892" spans="1:5" x14ac:dyDescent="0.3">
      <c r="A2892" s="21" t="s">
        <v>2460</v>
      </c>
      <c r="B2892" s="21">
        <v>2</v>
      </c>
      <c r="C2892" s="39" t="str">
        <f>VLOOKUP(A2892,'COMP-VS-BOM'!$A$2:$C$1625,3,0)</f>
        <v>RES SMD 3K OHM 5% 1/16W 0402</v>
      </c>
      <c r="D2892" s="39" t="str">
        <f t="shared" si="45"/>
        <v>R11008-2</v>
      </c>
      <c r="E2892" s="21" t="s">
        <v>320</v>
      </c>
    </row>
    <row r="2893" spans="1:5" x14ac:dyDescent="0.3">
      <c r="A2893" s="21" t="s">
        <v>235</v>
      </c>
      <c r="B2893" s="21">
        <v>1</v>
      </c>
      <c r="C2893" s="39" t="str">
        <f>VLOOKUP(A2893,'COMP-VS-BOM'!$A$2:$C$1625,3,0)</f>
        <v>RES SMD 3K OHM 5% 1/16W 0402</v>
      </c>
      <c r="D2893" s="39" t="str">
        <f t="shared" si="45"/>
        <v>R11009-1</v>
      </c>
      <c r="E2893" s="21" t="s">
        <v>1782</v>
      </c>
    </row>
    <row r="2894" spans="1:5" x14ac:dyDescent="0.3">
      <c r="A2894" s="21" t="s">
        <v>235</v>
      </c>
      <c r="B2894" s="21">
        <v>2</v>
      </c>
      <c r="C2894" s="39" t="str">
        <f>VLOOKUP(A2894,'COMP-VS-BOM'!$A$2:$C$1625,3,0)</f>
        <v>RES SMD 3K OHM 5% 1/16W 0402</v>
      </c>
      <c r="D2894" s="39" t="str">
        <f t="shared" si="45"/>
        <v>R11009-2</v>
      </c>
      <c r="E2894" s="21" t="s">
        <v>320</v>
      </c>
    </row>
    <row r="2895" spans="1:5" x14ac:dyDescent="0.3">
      <c r="A2895" s="21" t="s">
        <v>236</v>
      </c>
      <c r="B2895" s="21">
        <v>1</v>
      </c>
      <c r="C2895" s="39" t="str">
        <f>VLOOKUP(A2895,'COMP-VS-BOM'!$A$2:$C$1625,3,0)</f>
        <v>RES SMD 3K OHM 5% 1/16W 0402</v>
      </c>
      <c r="D2895" s="39" t="str">
        <f t="shared" si="45"/>
        <v>R11010-1</v>
      </c>
      <c r="E2895" s="21" t="s">
        <v>1785</v>
      </c>
    </row>
    <row r="2896" spans="1:5" x14ac:dyDescent="0.3">
      <c r="A2896" s="21" t="s">
        <v>236</v>
      </c>
      <c r="B2896" s="21">
        <v>2</v>
      </c>
      <c r="C2896" s="39" t="str">
        <f>VLOOKUP(A2896,'COMP-VS-BOM'!$A$2:$C$1625,3,0)</f>
        <v>RES SMD 3K OHM 5% 1/16W 0402</v>
      </c>
      <c r="D2896" s="39" t="str">
        <f t="shared" si="45"/>
        <v>R11010-2</v>
      </c>
      <c r="E2896" s="21" t="s">
        <v>320</v>
      </c>
    </row>
    <row r="2897" spans="1:5" x14ac:dyDescent="0.3">
      <c r="A2897" s="21" t="s">
        <v>119</v>
      </c>
      <c r="B2897" s="21">
        <v>1</v>
      </c>
      <c r="C2897" s="39" t="str">
        <f>VLOOKUP(A2897,'COMP-VS-BOM'!$A$2:$C$1625,3,0)</f>
        <v>RES SMD 3K OHM 5% 1/16W 0402</v>
      </c>
      <c r="D2897" s="39" t="str">
        <f t="shared" si="45"/>
        <v>R11011-1</v>
      </c>
      <c r="E2897" s="21" t="s">
        <v>2287</v>
      </c>
    </row>
    <row r="2898" spans="1:5" x14ac:dyDescent="0.3">
      <c r="A2898" s="21" t="s">
        <v>119</v>
      </c>
      <c r="B2898" s="21">
        <v>2</v>
      </c>
      <c r="C2898" s="39" t="str">
        <f>VLOOKUP(A2898,'COMP-VS-BOM'!$A$2:$C$1625,3,0)</f>
        <v>RES SMD 3K OHM 5% 1/16W 0402</v>
      </c>
      <c r="D2898" s="39" t="str">
        <f t="shared" si="45"/>
        <v>R11011-2</v>
      </c>
      <c r="E2898" s="21" t="s">
        <v>320</v>
      </c>
    </row>
    <row r="2899" spans="1:5" x14ac:dyDescent="0.3">
      <c r="A2899" s="21" t="s">
        <v>120</v>
      </c>
      <c r="B2899" s="21">
        <v>1</v>
      </c>
      <c r="C2899" s="39" t="str">
        <f>VLOOKUP(A2899,'COMP-VS-BOM'!$A$2:$C$1625,3,0)</f>
        <v>RES SMD 1K OHM 1% 1/16W 0402</v>
      </c>
      <c r="D2899" s="39" t="str">
        <f t="shared" si="45"/>
        <v>R11012-1</v>
      </c>
      <c r="E2899" s="21" t="s">
        <v>2267</v>
      </c>
    </row>
    <row r="2900" spans="1:5" x14ac:dyDescent="0.3">
      <c r="A2900" s="21" t="s">
        <v>120</v>
      </c>
      <c r="B2900" s="21">
        <v>2</v>
      </c>
      <c r="C2900" s="39" t="str">
        <f>VLOOKUP(A2900,'COMP-VS-BOM'!$A$2:$C$1625,3,0)</f>
        <v>RES SMD 1K OHM 1% 1/16W 0402</v>
      </c>
      <c r="D2900" s="39" t="str">
        <f t="shared" si="45"/>
        <v>R11012-2</v>
      </c>
      <c r="E2900" s="21" t="s">
        <v>2269</v>
      </c>
    </row>
    <row r="2901" spans="1:5" x14ac:dyDescent="0.3">
      <c r="A2901" s="21" t="s">
        <v>196</v>
      </c>
      <c r="B2901" s="21">
        <v>1</v>
      </c>
      <c r="C2901" s="39" t="str">
        <f>VLOOKUP(A2901,'COMP-VS-BOM'!$A$2:$C$1625,3,0)</f>
        <v>RES SMD 49.9 OHM 1% 1/2W 1210</v>
      </c>
      <c r="D2901" s="39" t="str">
        <f t="shared" si="45"/>
        <v>R11038-1</v>
      </c>
      <c r="E2901" s="21" t="s">
        <v>320</v>
      </c>
    </row>
    <row r="2902" spans="1:5" x14ac:dyDescent="0.3">
      <c r="A2902" s="21" t="s">
        <v>196</v>
      </c>
      <c r="B2902" s="21">
        <v>2</v>
      </c>
      <c r="C2902" s="39" t="str">
        <f>VLOOKUP(A2902,'COMP-VS-BOM'!$A$2:$C$1625,3,0)</f>
        <v>RES SMD 49.9 OHM 1% 1/2W 1210</v>
      </c>
      <c r="D2902" s="39" t="str">
        <f t="shared" si="45"/>
        <v>R11038-2</v>
      </c>
      <c r="E2902" s="21" t="s">
        <v>1149</v>
      </c>
    </row>
    <row r="2903" spans="1:5" x14ac:dyDescent="0.3">
      <c r="A2903" s="21" t="s">
        <v>2461</v>
      </c>
      <c r="B2903" s="21">
        <v>1</v>
      </c>
      <c r="C2903" s="39" t="str">
        <f>VLOOKUP(A2903,'COMP-VS-BOM'!$A$2:$C$1625,3,0)</f>
        <v>RES SMD 49.9 OHM 1% 1/2W 1210</v>
      </c>
      <c r="D2903" s="39" t="str">
        <f t="shared" si="45"/>
        <v>R11039-1</v>
      </c>
      <c r="E2903" s="21" t="s">
        <v>320</v>
      </c>
    </row>
    <row r="2904" spans="1:5" x14ac:dyDescent="0.3">
      <c r="A2904" s="21" t="s">
        <v>2461</v>
      </c>
      <c r="B2904" s="21">
        <v>2</v>
      </c>
      <c r="C2904" s="39" t="str">
        <f>VLOOKUP(A2904,'COMP-VS-BOM'!$A$2:$C$1625,3,0)</f>
        <v>RES SMD 49.9 OHM 1% 1/2W 1210</v>
      </c>
      <c r="D2904" s="39" t="str">
        <f t="shared" si="45"/>
        <v>R11039-2</v>
      </c>
      <c r="E2904" s="21" t="s">
        <v>1802</v>
      </c>
    </row>
    <row r="2905" spans="1:5" x14ac:dyDescent="0.3">
      <c r="A2905" s="21" t="s">
        <v>197</v>
      </c>
      <c r="B2905" s="21">
        <v>1</v>
      </c>
      <c r="C2905" s="39" t="str">
        <f>VLOOKUP(A2905,'COMP-VS-BOM'!$A$2:$C$1625,3,0)</f>
        <v>RES SMD 49.9 OHM 1% 1/2W 1210</v>
      </c>
      <c r="D2905" s="39" t="str">
        <f t="shared" si="45"/>
        <v>R11041-1</v>
      </c>
      <c r="E2905" s="21" t="s">
        <v>320</v>
      </c>
    </row>
    <row r="2906" spans="1:5" x14ac:dyDescent="0.3">
      <c r="A2906" s="21" t="s">
        <v>197</v>
      </c>
      <c r="B2906" s="21">
        <v>2</v>
      </c>
      <c r="C2906" s="39" t="str">
        <f>VLOOKUP(A2906,'COMP-VS-BOM'!$A$2:$C$1625,3,0)</f>
        <v>RES SMD 49.9 OHM 1% 1/2W 1210</v>
      </c>
      <c r="D2906" s="39" t="str">
        <f t="shared" si="45"/>
        <v>R11041-2</v>
      </c>
      <c r="E2906" s="21" t="s">
        <v>1810</v>
      </c>
    </row>
    <row r="2907" spans="1:5" x14ac:dyDescent="0.3">
      <c r="A2907" s="21" t="s">
        <v>237</v>
      </c>
      <c r="B2907" s="21">
        <v>1</v>
      </c>
      <c r="C2907" s="39" t="str">
        <f>VLOOKUP(A2907,'COMP-VS-BOM'!$A$2:$C$1625,3,0)</f>
        <v>RES SMD 49.9 OHM 1% 1/2W 1210</v>
      </c>
      <c r="D2907" s="39" t="str">
        <f t="shared" si="45"/>
        <v>R11042-1</v>
      </c>
      <c r="E2907" s="21" t="s">
        <v>320</v>
      </c>
    </row>
    <row r="2908" spans="1:5" x14ac:dyDescent="0.3">
      <c r="A2908" s="21" t="s">
        <v>237</v>
      </c>
      <c r="B2908" s="21">
        <v>2</v>
      </c>
      <c r="C2908" s="39" t="str">
        <f>VLOOKUP(A2908,'COMP-VS-BOM'!$A$2:$C$1625,3,0)</f>
        <v>RES SMD 49.9 OHM 1% 1/2W 1210</v>
      </c>
      <c r="D2908" s="39" t="str">
        <f t="shared" si="45"/>
        <v>R11042-2</v>
      </c>
      <c r="E2908" s="21" t="s">
        <v>1205</v>
      </c>
    </row>
    <row r="2909" spans="1:5" x14ac:dyDescent="0.3">
      <c r="A2909" s="21" t="s">
        <v>2462</v>
      </c>
      <c r="B2909" s="21">
        <v>1</v>
      </c>
      <c r="C2909" s="39" t="str">
        <f>VLOOKUP(A2909,'COMP-VS-BOM'!$A$2:$C$1625,3,0)</f>
        <v>RES SMD 49.9 OHM 1% 1/2W 1210</v>
      </c>
      <c r="D2909" s="39" t="str">
        <f t="shared" si="45"/>
        <v>R11043-1</v>
      </c>
      <c r="E2909" s="21" t="s">
        <v>320</v>
      </c>
    </row>
    <row r="2910" spans="1:5" x14ac:dyDescent="0.3">
      <c r="A2910" s="21" t="s">
        <v>2462</v>
      </c>
      <c r="B2910" s="21">
        <v>2</v>
      </c>
      <c r="C2910" s="39" t="str">
        <f>VLOOKUP(A2910,'COMP-VS-BOM'!$A$2:$C$1625,3,0)</f>
        <v>RES SMD 49.9 OHM 1% 1/2W 1210</v>
      </c>
      <c r="D2910" s="39" t="str">
        <f t="shared" si="45"/>
        <v>R11043-2</v>
      </c>
      <c r="E2910" s="21" t="s">
        <v>1819</v>
      </c>
    </row>
    <row r="2911" spans="1:5" x14ac:dyDescent="0.3">
      <c r="A2911" s="21" t="s">
        <v>2463</v>
      </c>
      <c r="B2911" s="21">
        <v>1</v>
      </c>
      <c r="C2911" s="39" t="str">
        <f>VLOOKUP(A2911,'COMP-VS-BOM'!$A$2:$C$1625,3,0)</f>
        <v>RES SMD 49.9 OHM 1% 1/2W 1210</v>
      </c>
      <c r="D2911" s="39" t="str">
        <f t="shared" si="45"/>
        <v>R11044-1</v>
      </c>
      <c r="E2911" s="21" t="s">
        <v>320</v>
      </c>
    </row>
    <row r="2912" spans="1:5" x14ac:dyDescent="0.3">
      <c r="A2912" s="21" t="s">
        <v>2463</v>
      </c>
      <c r="B2912" s="21">
        <v>2</v>
      </c>
      <c r="C2912" s="39" t="str">
        <f>VLOOKUP(A2912,'COMP-VS-BOM'!$A$2:$C$1625,3,0)</f>
        <v>RES SMD 49.9 OHM 1% 1/2W 1210</v>
      </c>
      <c r="D2912" s="39" t="str">
        <f t="shared" si="45"/>
        <v>R11044-2</v>
      </c>
      <c r="E2912" s="21" t="s">
        <v>1208</v>
      </c>
    </row>
    <row r="2913" spans="1:5" x14ac:dyDescent="0.3">
      <c r="A2913" s="21" t="s">
        <v>2464</v>
      </c>
      <c r="B2913" s="21">
        <v>1</v>
      </c>
      <c r="C2913" s="39" t="str">
        <f>VLOOKUP(A2913,'COMP-VS-BOM'!$A$2:$C$1625,3,0)</f>
        <v>RES SMD 20K OHM 5% 1/16W 0402</v>
      </c>
      <c r="D2913" s="39" t="str">
        <f t="shared" si="45"/>
        <v>R11061-1</v>
      </c>
      <c r="E2913" s="21" t="s">
        <v>2415</v>
      </c>
    </row>
    <row r="2914" spans="1:5" x14ac:dyDescent="0.3">
      <c r="A2914" s="21" t="s">
        <v>2464</v>
      </c>
      <c r="B2914" s="21">
        <v>2</v>
      </c>
      <c r="C2914" s="39" t="str">
        <f>VLOOKUP(A2914,'COMP-VS-BOM'!$A$2:$C$1625,3,0)</f>
        <v>RES SMD 20K OHM 5% 1/16W 0402</v>
      </c>
      <c r="D2914" s="39" t="str">
        <f t="shared" si="45"/>
        <v>R11061-2</v>
      </c>
      <c r="E2914" s="21" t="s">
        <v>320</v>
      </c>
    </row>
    <row r="2915" spans="1:5" x14ac:dyDescent="0.3">
      <c r="A2915" s="21" t="s">
        <v>2465</v>
      </c>
      <c r="B2915" s="21">
        <v>1</v>
      </c>
      <c r="C2915" s="39" t="str">
        <f>VLOOKUP(A2915,'COMP-VS-BOM'!$A$2:$C$1625,3,0)</f>
        <v>RES SMD 20K OHM 5% 1/16W 0402</v>
      </c>
      <c r="D2915" s="39" t="str">
        <f t="shared" si="45"/>
        <v>R11062-1</v>
      </c>
      <c r="E2915" s="21" t="s">
        <v>2419</v>
      </c>
    </row>
    <row r="2916" spans="1:5" x14ac:dyDescent="0.3">
      <c r="A2916" s="21" t="s">
        <v>2465</v>
      </c>
      <c r="B2916" s="21">
        <v>2</v>
      </c>
      <c r="C2916" s="39" t="str">
        <f>VLOOKUP(A2916,'COMP-VS-BOM'!$A$2:$C$1625,3,0)</f>
        <v>RES SMD 20K OHM 5% 1/16W 0402</v>
      </c>
      <c r="D2916" s="39" t="str">
        <f t="shared" si="45"/>
        <v>R11062-2</v>
      </c>
      <c r="E2916" s="21" t="s">
        <v>320</v>
      </c>
    </row>
    <row r="2917" spans="1:5" x14ac:dyDescent="0.3">
      <c r="A2917" s="21" t="s">
        <v>2466</v>
      </c>
      <c r="B2917" s="21">
        <v>1</v>
      </c>
      <c r="C2917" s="39" t="str">
        <f>VLOOKUP(A2917,'COMP-VS-BOM'!$A$2:$C$1625,3,0)</f>
        <v>RES SMD 20K OHM 5% 1/16W 0402</v>
      </c>
      <c r="D2917" s="39" t="str">
        <f t="shared" si="45"/>
        <v>R11063-1</v>
      </c>
      <c r="E2917" s="21" t="s">
        <v>2424</v>
      </c>
    </row>
    <row r="2918" spans="1:5" x14ac:dyDescent="0.3">
      <c r="A2918" s="21" t="s">
        <v>2466</v>
      </c>
      <c r="B2918" s="21">
        <v>2</v>
      </c>
      <c r="C2918" s="39" t="str">
        <f>VLOOKUP(A2918,'COMP-VS-BOM'!$A$2:$C$1625,3,0)</f>
        <v>RES SMD 20K OHM 5% 1/16W 0402</v>
      </c>
      <c r="D2918" s="39" t="str">
        <f t="shared" si="45"/>
        <v>R11063-2</v>
      </c>
      <c r="E2918" s="21" t="s">
        <v>320</v>
      </c>
    </row>
    <row r="2919" spans="1:5" x14ac:dyDescent="0.3">
      <c r="A2919" s="21" t="s">
        <v>198</v>
      </c>
      <c r="B2919" s="21">
        <v>1</v>
      </c>
      <c r="C2919" s="39" t="str">
        <f>VLOOKUP(A2919,'COMP-VS-BOM'!$A$2:$C$1625,3,0)</f>
        <v>RES SMD 20K OHM 5% 1/16W 0402</v>
      </c>
      <c r="D2919" s="39" t="str">
        <f t="shared" si="45"/>
        <v>R11064-1</v>
      </c>
      <c r="E2919" s="21" t="s">
        <v>2422</v>
      </c>
    </row>
    <row r="2920" spans="1:5" x14ac:dyDescent="0.3">
      <c r="A2920" s="21" t="s">
        <v>198</v>
      </c>
      <c r="B2920" s="21">
        <v>2</v>
      </c>
      <c r="C2920" s="39" t="str">
        <f>VLOOKUP(A2920,'COMP-VS-BOM'!$A$2:$C$1625,3,0)</f>
        <v>RES SMD 20K OHM 5% 1/16W 0402</v>
      </c>
      <c r="D2920" s="39" t="str">
        <f t="shared" si="45"/>
        <v>R11064-2</v>
      </c>
      <c r="E2920" s="21" t="s">
        <v>320</v>
      </c>
    </row>
    <row r="2921" spans="1:5" x14ac:dyDescent="0.3">
      <c r="A2921" s="21" t="s">
        <v>199</v>
      </c>
      <c r="B2921" s="21">
        <v>1</v>
      </c>
      <c r="C2921" s="39" t="str">
        <f>VLOOKUP(A2921,'COMP-VS-BOM'!$A$2:$C$1625,3,0)</f>
        <v>RES SMD 0.0OHM JUMPER 1/16W 0402</v>
      </c>
      <c r="D2921" s="39" t="str">
        <f t="shared" si="45"/>
        <v>R11066-1</v>
      </c>
      <c r="E2921" s="21" t="s">
        <v>2467</v>
      </c>
    </row>
    <row r="2922" spans="1:5" x14ac:dyDescent="0.3">
      <c r="A2922" s="21" t="s">
        <v>199</v>
      </c>
      <c r="B2922" s="21">
        <v>2</v>
      </c>
      <c r="C2922" s="39" t="str">
        <f>VLOOKUP(A2922,'COMP-VS-BOM'!$A$2:$C$1625,3,0)</f>
        <v>RES SMD 0.0OHM JUMPER 1/16W 0402</v>
      </c>
      <c r="D2922" s="39" t="str">
        <f t="shared" si="45"/>
        <v>R11066-2</v>
      </c>
      <c r="E2922" s="21" t="s">
        <v>605</v>
      </c>
    </row>
    <row r="2923" spans="1:5" x14ac:dyDescent="0.3">
      <c r="A2923" s="21" t="s">
        <v>238</v>
      </c>
      <c r="B2923" s="21">
        <v>1</v>
      </c>
      <c r="C2923" s="39" t="str">
        <f>VLOOKUP(A2923,'COMP-VS-BOM'!$A$2:$C$1625,3,0)</f>
        <v>RES SMD 0.0OHM JUMPER 1/16W 0402</v>
      </c>
      <c r="D2923" s="39" t="str">
        <f t="shared" si="45"/>
        <v>R11068-1</v>
      </c>
      <c r="E2923" s="21" t="s">
        <v>2468</v>
      </c>
    </row>
    <row r="2924" spans="1:5" x14ac:dyDescent="0.3">
      <c r="A2924" s="21" t="s">
        <v>238</v>
      </c>
      <c r="B2924" s="21">
        <v>2</v>
      </c>
      <c r="C2924" s="39" t="str">
        <f>VLOOKUP(A2924,'COMP-VS-BOM'!$A$2:$C$1625,3,0)</f>
        <v>RES SMD 0.0OHM JUMPER 1/16W 0402</v>
      </c>
      <c r="D2924" s="39" t="str">
        <f t="shared" si="45"/>
        <v>R11068-2</v>
      </c>
      <c r="E2924" s="21" t="s">
        <v>624</v>
      </c>
    </row>
    <row r="2925" spans="1:5" x14ac:dyDescent="0.3">
      <c r="A2925" s="21" t="s">
        <v>121</v>
      </c>
      <c r="B2925" s="21">
        <v>1</v>
      </c>
      <c r="C2925" s="39" t="str">
        <f>VLOOKUP(A2925,'COMP-VS-BOM'!$A$2:$C$1625,3,0)</f>
        <v>RES SMD 0.0OHM JUMPER 1/16W 0402</v>
      </c>
      <c r="D2925" s="39" t="str">
        <f t="shared" si="45"/>
        <v>R11071-1</v>
      </c>
      <c r="E2925" s="21" t="s">
        <v>2469</v>
      </c>
    </row>
    <row r="2926" spans="1:5" x14ac:dyDescent="0.3">
      <c r="A2926" s="21" t="s">
        <v>121</v>
      </c>
      <c r="B2926" s="21">
        <v>2</v>
      </c>
      <c r="C2926" s="39" t="str">
        <f>VLOOKUP(A2926,'COMP-VS-BOM'!$A$2:$C$1625,3,0)</f>
        <v>RES SMD 0.0OHM JUMPER 1/16W 0402</v>
      </c>
      <c r="D2926" s="39" t="str">
        <f t="shared" si="45"/>
        <v>R11071-2</v>
      </c>
      <c r="E2926" s="21" t="s">
        <v>764</v>
      </c>
    </row>
    <row r="2927" spans="1:5" x14ac:dyDescent="0.3">
      <c r="A2927" s="21" t="s">
        <v>2470</v>
      </c>
      <c r="B2927" s="21">
        <v>1</v>
      </c>
      <c r="C2927" s="39" t="str">
        <f>VLOOKUP(A2927,'COMP-VS-BOM'!$A$2:$C$1625,3,0)</f>
        <v>RES SMD 0.0OHM JUMPER 1/16W 0402</v>
      </c>
      <c r="D2927" s="39" t="str">
        <f t="shared" si="45"/>
        <v>R11072-1</v>
      </c>
      <c r="E2927" s="21" t="s">
        <v>2471</v>
      </c>
    </row>
    <row r="2928" spans="1:5" x14ac:dyDescent="0.3">
      <c r="A2928" s="21" t="s">
        <v>2470</v>
      </c>
      <c r="B2928" s="21">
        <v>2</v>
      </c>
      <c r="C2928" s="39" t="str">
        <f>VLOOKUP(A2928,'COMP-VS-BOM'!$A$2:$C$1625,3,0)</f>
        <v>RES SMD 0.0OHM JUMPER 1/16W 0402</v>
      </c>
      <c r="D2928" s="39" t="str">
        <f t="shared" si="45"/>
        <v>R11072-2</v>
      </c>
      <c r="E2928" s="21" t="s">
        <v>786</v>
      </c>
    </row>
    <row r="2929" spans="1:5" x14ac:dyDescent="0.3">
      <c r="A2929" s="21" t="s">
        <v>231</v>
      </c>
      <c r="B2929" s="21">
        <v>1</v>
      </c>
      <c r="C2929" s="39" t="str">
        <f>VLOOKUP(A2929,'COMP-VS-BOM'!$A$2:$C$1625,3,0)</f>
        <v>RES SMD 10K OHM 5% 1/10W 0603</v>
      </c>
      <c r="D2929" s="39" t="str">
        <f t="shared" si="45"/>
        <v>R11089-1</v>
      </c>
      <c r="E2929" s="21" t="s">
        <v>900</v>
      </c>
    </row>
    <row r="2930" spans="1:5" x14ac:dyDescent="0.3">
      <c r="A2930" s="21" t="s">
        <v>231</v>
      </c>
      <c r="B2930" s="21">
        <v>2</v>
      </c>
      <c r="C2930" s="39" t="str">
        <f>VLOOKUP(A2930,'COMP-VS-BOM'!$A$2:$C$1625,3,0)</f>
        <v>RES SMD 10K OHM 5% 1/10W 0603</v>
      </c>
      <c r="D2930" s="39" t="str">
        <f t="shared" si="45"/>
        <v>R11089-2</v>
      </c>
      <c r="E2930" s="21" t="s">
        <v>1424</v>
      </c>
    </row>
    <row r="2931" spans="1:5" x14ac:dyDescent="0.3">
      <c r="A2931" s="21" t="s">
        <v>232</v>
      </c>
      <c r="B2931" s="21">
        <v>1</v>
      </c>
      <c r="C2931" s="39" t="str">
        <f>VLOOKUP(A2931,'COMP-VS-BOM'!$A$2:$C$1625,3,0)</f>
        <v>RES SMD 10K OHM 5% 1/10W 0603</v>
      </c>
      <c r="D2931" s="39" t="str">
        <f t="shared" si="45"/>
        <v>R11090-1</v>
      </c>
      <c r="E2931" s="21" t="s">
        <v>910</v>
      </c>
    </row>
    <row r="2932" spans="1:5" x14ac:dyDescent="0.3">
      <c r="A2932" s="21" t="s">
        <v>232</v>
      </c>
      <c r="B2932" s="21">
        <v>2</v>
      </c>
      <c r="C2932" s="39" t="str">
        <f>VLOOKUP(A2932,'COMP-VS-BOM'!$A$2:$C$1625,3,0)</f>
        <v>RES SMD 10K OHM 5% 1/10W 0603</v>
      </c>
      <c r="D2932" s="39" t="str">
        <f t="shared" si="45"/>
        <v>R11090-2</v>
      </c>
      <c r="E2932" s="21" t="s">
        <v>1426</v>
      </c>
    </row>
    <row r="2933" spans="1:5" x14ac:dyDescent="0.3">
      <c r="A2933" s="21" t="s">
        <v>165</v>
      </c>
      <c r="B2933" s="21">
        <v>1</v>
      </c>
      <c r="C2933" s="39" t="str">
        <f>VLOOKUP(A2933,'COMP-VS-BOM'!$A$2:$C$1625,3,0)</f>
        <v>RES SMD 10K OHM 5% 1/10W 0603</v>
      </c>
      <c r="D2933" s="39" t="str">
        <f t="shared" si="45"/>
        <v>R11091-1</v>
      </c>
      <c r="E2933" s="21" t="s">
        <v>900</v>
      </c>
    </row>
    <row r="2934" spans="1:5" x14ac:dyDescent="0.3">
      <c r="A2934" s="21" t="s">
        <v>165</v>
      </c>
      <c r="B2934" s="21">
        <v>2</v>
      </c>
      <c r="C2934" s="39" t="str">
        <f>VLOOKUP(A2934,'COMP-VS-BOM'!$A$2:$C$1625,3,0)</f>
        <v>RES SMD 10K OHM 5% 1/10W 0603</v>
      </c>
      <c r="D2934" s="39" t="str">
        <f t="shared" si="45"/>
        <v>R11091-2</v>
      </c>
      <c r="E2934" s="21" t="s">
        <v>1428</v>
      </c>
    </row>
    <row r="2935" spans="1:5" x14ac:dyDescent="0.3">
      <c r="A2935" s="21" t="s">
        <v>2472</v>
      </c>
      <c r="B2935" s="21">
        <v>1</v>
      </c>
      <c r="C2935" s="39" t="str">
        <f>VLOOKUP(A2935,'COMP-VS-BOM'!$A$2:$C$1625,3,0)</f>
        <v>RES SMD 10K OHM 5% 1/10W 0603</v>
      </c>
      <c r="D2935" s="39" t="str">
        <f t="shared" si="45"/>
        <v>R11092-1</v>
      </c>
      <c r="E2935" s="21" t="s">
        <v>910</v>
      </c>
    </row>
    <row r="2936" spans="1:5" x14ac:dyDescent="0.3">
      <c r="A2936" s="21" t="s">
        <v>2472</v>
      </c>
      <c r="B2936" s="21">
        <v>2</v>
      </c>
      <c r="C2936" s="39" t="str">
        <f>VLOOKUP(A2936,'COMP-VS-BOM'!$A$2:$C$1625,3,0)</f>
        <v>RES SMD 10K OHM 5% 1/10W 0603</v>
      </c>
      <c r="D2936" s="39" t="str">
        <f t="shared" si="45"/>
        <v>R11092-2</v>
      </c>
      <c r="E2936" s="21" t="s">
        <v>1430</v>
      </c>
    </row>
    <row r="2937" spans="1:5" x14ac:dyDescent="0.3">
      <c r="A2937" s="21" t="s">
        <v>252</v>
      </c>
      <c r="B2937" s="21">
        <v>1</v>
      </c>
      <c r="C2937" s="39" t="str">
        <f>VLOOKUP(A2937,'COMP-VS-BOM'!$A$2:$C$1625,3,0)</f>
        <v>RES SMD 10K OHM 5% 1/10W 0603</v>
      </c>
      <c r="D2937" s="39" t="str">
        <f t="shared" si="45"/>
        <v>R11093-1</v>
      </c>
      <c r="E2937" s="21" t="s">
        <v>920</v>
      </c>
    </row>
    <row r="2938" spans="1:5" x14ac:dyDescent="0.3">
      <c r="A2938" s="21" t="s">
        <v>252</v>
      </c>
      <c r="B2938" s="21">
        <v>2</v>
      </c>
      <c r="C2938" s="39" t="str">
        <f>VLOOKUP(A2938,'COMP-VS-BOM'!$A$2:$C$1625,3,0)</f>
        <v>RES SMD 10K OHM 5% 1/10W 0603</v>
      </c>
      <c r="D2938" s="39" t="str">
        <f t="shared" si="45"/>
        <v>R11093-2</v>
      </c>
      <c r="E2938" s="21" t="s">
        <v>1432</v>
      </c>
    </row>
    <row r="2939" spans="1:5" x14ac:dyDescent="0.3">
      <c r="A2939" s="21" t="s">
        <v>253</v>
      </c>
      <c r="B2939" s="21">
        <v>1</v>
      </c>
      <c r="C2939" s="39" t="str">
        <f>VLOOKUP(A2939,'COMP-VS-BOM'!$A$2:$C$1625,3,0)</f>
        <v>RES SMD 10K OHM 5% 1/10W 0603</v>
      </c>
      <c r="D2939" s="39" t="str">
        <f t="shared" si="45"/>
        <v>R11094-1</v>
      </c>
      <c r="E2939" s="21" t="s">
        <v>930</v>
      </c>
    </row>
    <row r="2940" spans="1:5" x14ac:dyDescent="0.3">
      <c r="A2940" s="21" t="s">
        <v>253</v>
      </c>
      <c r="B2940" s="21">
        <v>2</v>
      </c>
      <c r="C2940" s="39" t="str">
        <f>VLOOKUP(A2940,'COMP-VS-BOM'!$A$2:$C$1625,3,0)</f>
        <v>RES SMD 10K OHM 5% 1/10W 0603</v>
      </c>
      <c r="D2940" s="39" t="str">
        <f t="shared" si="45"/>
        <v>R11094-2</v>
      </c>
      <c r="E2940" s="21" t="s">
        <v>1434</v>
      </c>
    </row>
    <row r="2941" spans="1:5" x14ac:dyDescent="0.3">
      <c r="A2941" s="21" t="s">
        <v>254</v>
      </c>
      <c r="B2941" s="21">
        <v>1</v>
      </c>
      <c r="C2941" s="39" t="str">
        <f>VLOOKUP(A2941,'COMP-VS-BOM'!$A$2:$C$1625,3,0)</f>
        <v>RES SMD 10K OHM 5% 1/10W 0603</v>
      </c>
      <c r="D2941" s="39" t="str">
        <f t="shared" si="45"/>
        <v>R11095-1</v>
      </c>
      <c r="E2941" s="21" t="s">
        <v>920</v>
      </c>
    </row>
    <row r="2942" spans="1:5" x14ac:dyDescent="0.3">
      <c r="A2942" s="21" t="s">
        <v>254</v>
      </c>
      <c r="B2942" s="21">
        <v>2</v>
      </c>
      <c r="C2942" s="39" t="str">
        <f>VLOOKUP(A2942,'COMP-VS-BOM'!$A$2:$C$1625,3,0)</f>
        <v>RES SMD 10K OHM 5% 1/10W 0603</v>
      </c>
      <c r="D2942" s="39" t="str">
        <f t="shared" si="45"/>
        <v>R11095-2</v>
      </c>
      <c r="E2942" s="21" t="s">
        <v>1436</v>
      </c>
    </row>
    <row r="2943" spans="1:5" x14ac:dyDescent="0.3">
      <c r="A2943" s="21" t="s">
        <v>255</v>
      </c>
      <c r="B2943" s="21">
        <v>1</v>
      </c>
      <c r="C2943" s="39" t="str">
        <f>VLOOKUP(A2943,'COMP-VS-BOM'!$A$2:$C$1625,3,0)</f>
        <v>RES SMD 10K OHM 5% 1/10W 0603</v>
      </c>
      <c r="D2943" s="39" t="str">
        <f t="shared" si="45"/>
        <v>R11096-1</v>
      </c>
      <c r="E2943" s="21" t="s">
        <v>930</v>
      </c>
    </row>
    <row r="2944" spans="1:5" x14ac:dyDescent="0.3">
      <c r="A2944" s="21" t="s">
        <v>255</v>
      </c>
      <c r="B2944" s="21">
        <v>2</v>
      </c>
      <c r="C2944" s="39" t="str">
        <f>VLOOKUP(A2944,'COMP-VS-BOM'!$A$2:$C$1625,3,0)</f>
        <v>RES SMD 10K OHM 5% 1/10W 0603</v>
      </c>
      <c r="D2944" s="39" t="str">
        <f t="shared" si="45"/>
        <v>R11096-2</v>
      </c>
      <c r="E2944" s="21" t="s">
        <v>1438</v>
      </c>
    </row>
    <row r="2945" spans="1:5" x14ac:dyDescent="0.3">
      <c r="A2945" s="21" t="s">
        <v>256</v>
      </c>
      <c r="B2945" s="21">
        <v>1</v>
      </c>
      <c r="C2945" s="39" t="str">
        <f>VLOOKUP(A2945,'COMP-VS-BOM'!$A$2:$C$1625,3,0)</f>
        <v>RES SMD 1K OHM 1% 1/16W 0402</v>
      </c>
      <c r="D2945" s="39" t="str">
        <f t="shared" si="45"/>
        <v>R11097-1</v>
      </c>
      <c r="E2945" s="21" t="s">
        <v>570</v>
      </c>
    </row>
    <row r="2946" spans="1:5" x14ac:dyDescent="0.3">
      <c r="A2946" s="21" t="s">
        <v>256</v>
      </c>
      <c r="B2946" s="21">
        <v>2</v>
      </c>
      <c r="C2946" s="39" t="str">
        <f>VLOOKUP(A2946,'COMP-VS-BOM'!$A$2:$C$1625,3,0)</f>
        <v>RES SMD 1K OHM 1% 1/16W 0402</v>
      </c>
      <c r="D2946" s="39" t="str">
        <f t="shared" si="45"/>
        <v>R11097-2</v>
      </c>
      <c r="E2946" s="21" t="s">
        <v>2127</v>
      </c>
    </row>
    <row r="2947" spans="1:5" x14ac:dyDescent="0.3">
      <c r="A2947" s="21" t="s">
        <v>257</v>
      </c>
      <c r="B2947" s="21">
        <v>1</v>
      </c>
      <c r="C2947" s="39" t="str">
        <f>VLOOKUP(A2947,'COMP-VS-BOM'!$A$2:$C$1625,3,0)</f>
        <v>RES SMD 1K OHM 1% 1/16W 0402</v>
      </c>
      <c r="D2947" s="39" t="str">
        <f t="shared" si="45"/>
        <v>R11098-1</v>
      </c>
      <c r="E2947" s="21" t="s">
        <v>727</v>
      </c>
    </row>
    <row r="2948" spans="1:5" x14ac:dyDescent="0.3">
      <c r="A2948" s="21" t="s">
        <v>257</v>
      </c>
      <c r="B2948" s="21">
        <v>2</v>
      </c>
      <c r="C2948" s="39" t="str">
        <f>VLOOKUP(A2948,'COMP-VS-BOM'!$A$2:$C$1625,3,0)</f>
        <v>RES SMD 1K OHM 1% 1/16W 0402</v>
      </c>
      <c r="D2948" s="39" t="str">
        <f t="shared" ref="D2948:D3011" si="46">CONCATENATE(A2948,"-",B2948)</f>
        <v>R11098-2</v>
      </c>
      <c r="E2948" s="21" t="s">
        <v>2236</v>
      </c>
    </row>
    <row r="2949" spans="1:5" x14ac:dyDescent="0.3">
      <c r="A2949" s="21" t="s">
        <v>2473</v>
      </c>
      <c r="B2949" s="21">
        <v>1</v>
      </c>
      <c r="C2949" s="39" t="str">
        <f>VLOOKUP(A2949,'COMP-VS-BOM'!$A$2:$C$1625,3,0)</f>
        <v>RES SMD 3.3K OHM 5% 1/16W 0402</v>
      </c>
      <c r="D2949" s="39" t="str">
        <f t="shared" si="46"/>
        <v>R11114-1</v>
      </c>
      <c r="E2949" s="21" t="s">
        <v>946</v>
      </c>
    </row>
    <row r="2950" spans="1:5" x14ac:dyDescent="0.3">
      <c r="A2950" s="21" t="s">
        <v>2473</v>
      </c>
      <c r="B2950" s="21">
        <v>2</v>
      </c>
      <c r="C2950" s="39" t="str">
        <f>VLOOKUP(A2950,'COMP-VS-BOM'!$A$2:$C$1625,3,0)</f>
        <v>RES SMD 3.3K OHM 5% 1/16W 0402</v>
      </c>
      <c r="D2950" s="39" t="str">
        <f t="shared" si="46"/>
        <v>R11114-2</v>
      </c>
      <c r="E2950" s="21" t="s">
        <v>1083</v>
      </c>
    </row>
    <row r="2951" spans="1:5" x14ac:dyDescent="0.3">
      <c r="A2951" s="21" t="s">
        <v>2474</v>
      </c>
      <c r="B2951" s="21">
        <v>1</v>
      </c>
      <c r="C2951" s="39" t="str">
        <f>VLOOKUP(A2951,'COMP-VS-BOM'!$A$2:$C$1625,3,0)</f>
        <v>RES SMD 10K OHM 5% 1/16W 0402</v>
      </c>
      <c r="D2951" s="39" t="str">
        <f t="shared" si="46"/>
        <v>R11115-1</v>
      </c>
      <c r="E2951" s="21" t="s">
        <v>320</v>
      </c>
    </row>
    <row r="2952" spans="1:5" x14ac:dyDescent="0.3">
      <c r="A2952" s="21" t="s">
        <v>2474</v>
      </c>
      <c r="B2952" s="21">
        <v>2</v>
      </c>
      <c r="C2952" s="39" t="str">
        <f>VLOOKUP(A2952,'COMP-VS-BOM'!$A$2:$C$1625,3,0)</f>
        <v>RES SMD 10K OHM 5% 1/16W 0402</v>
      </c>
      <c r="D2952" s="39" t="str">
        <f t="shared" si="46"/>
        <v>R11115-2</v>
      </c>
      <c r="E2952" s="21" t="s">
        <v>1083</v>
      </c>
    </row>
    <row r="2953" spans="1:5" x14ac:dyDescent="0.3">
      <c r="A2953" s="21" t="s">
        <v>149</v>
      </c>
      <c r="B2953" s="21">
        <v>1</v>
      </c>
      <c r="C2953" s="39" t="str">
        <f>VLOOKUP(A2953,'COMP-VS-BOM'!$A$2:$C$1625,3,0)</f>
        <v>RES SMD 0.0OHM JUMPER 1/16W 0402</v>
      </c>
      <c r="D2953" s="39" t="str">
        <f t="shared" si="46"/>
        <v>R11128-1</v>
      </c>
      <c r="E2953" s="21" t="s">
        <v>1784</v>
      </c>
    </row>
    <row r="2954" spans="1:5" x14ac:dyDescent="0.3">
      <c r="A2954" s="21" t="s">
        <v>149</v>
      </c>
      <c r="B2954" s="21">
        <v>2</v>
      </c>
      <c r="C2954" s="39" t="str">
        <f>VLOOKUP(A2954,'COMP-VS-BOM'!$A$2:$C$1625,3,0)</f>
        <v>RES SMD 0.0OHM JUMPER 1/16W 0402</v>
      </c>
      <c r="D2954" s="39" t="str">
        <f t="shared" si="46"/>
        <v>R11128-2</v>
      </c>
      <c r="E2954" s="21" t="s">
        <v>2475</v>
      </c>
    </row>
    <row r="2955" spans="1:5" x14ac:dyDescent="0.3">
      <c r="A2955" s="21" t="s">
        <v>150</v>
      </c>
      <c r="B2955" s="21">
        <v>1</v>
      </c>
      <c r="C2955" s="39" t="str">
        <f>VLOOKUP(A2955,'COMP-VS-BOM'!$A$2:$C$1625,3,0)</f>
        <v>RES SMD 0.0OHM JUMPER 1/16W 0402</v>
      </c>
      <c r="D2955" s="39" t="str">
        <f t="shared" si="46"/>
        <v>R11129-1</v>
      </c>
      <c r="E2955" s="21" t="s">
        <v>1775</v>
      </c>
    </row>
    <row r="2956" spans="1:5" x14ac:dyDescent="0.3">
      <c r="A2956" s="21" t="s">
        <v>150</v>
      </c>
      <c r="B2956" s="21">
        <v>2</v>
      </c>
      <c r="C2956" s="39" t="str">
        <f>VLOOKUP(A2956,'COMP-VS-BOM'!$A$2:$C$1625,3,0)</f>
        <v>RES SMD 0.0OHM JUMPER 1/16W 0402</v>
      </c>
      <c r="D2956" s="39" t="str">
        <f t="shared" si="46"/>
        <v>R11129-2</v>
      </c>
      <c r="E2956" s="21" t="s">
        <v>2476</v>
      </c>
    </row>
    <row r="2957" spans="1:5" x14ac:dyDescent="0.3">
      <c r="A2957" s="21" t="s">
        <v>166</v>
      </c>
      <c r="B2957" s="21">
        <v>1</v>
      </c>
      <c r="C2957" s="39" t="str">
        <f>VLOOKUP(A2957,'COMP-VS-BOM'!$A$2:$C$1625,3,0)</f>
        <v>RES SMD 0.0OHM JUMPER 1/16W 0402</v>
      </c>
      <c r="D2957" s="39" t="str">
        <f t="shared" si="46"/>
        <v>R11130-1</v>
      </c>
      <c r="E2957" s="21" t="s">
        <v>1443</v>
      </c>
    </row>
    <row r="2958" spans="1:5" x14ac:dyDescent="0.3">
      <c r="A2958" s="21" t="s">
        <v>166</v>
      </c>
      <c r="B2958" s="21">
        <v>2</v>
      </c>
      <c r="C2958" s="39" t="str">
        <f>VLOOKUP(A2958,'COMP-VS-BOM'!$A$2:$C$1625,3,0)</f>
        <v>RES SMD 0.0OHM JUMPER 1/16W 0402</v>
      </c>
      <c r="D2958" s="39" t="str">
        <f t="shared" si="46"/>
        <v>R11130-2</v>
      </c>
      <c r="E2958" s="21" t="s">
        <v>1596</v>
      </c>
    </row>
    <row r="2959" spans="1:5" x14ac:dyDescent="0.3">
      <c r="A2959" s="21" t="s">
        <v>167</v>
      </c>
      <c r="B2959" s="21">
        <v>1</v>
      </c>
      <c r="C2959" s="39" t="str">
        <f>VLOOKUP(A2959,'COMP-VS-BOM'!$A$2:$C$1625,3,0)</f>
        <v>RES SMD 0.0OHM JUMPER 1/16W 0402</v>
      </c>
      <c r="D2959" s="39" t="str">
        <f t="shared" si="46"/>
        <v>R11131-1</v>
      </c>
      <c r="E2959" s="21" t="s">
        <v>1600</v>
      </c>
    </row>
    <row r="2960" spans="1:5" x14ac:dyDescent="0.3">
      <c r="A2960" s="21" t="s">
        <v>167</v>
      </c>
      <c r="B2960" s="21">
        <v>2</v>
      </c>
      <c r="C2960" s="39" t="str">
        <f>VLOOKUP(A2960,'COMP-VS-BOM'!$A$2:$C$1625,3,0)</f>
        <v>RES SMD 0.0OHM JUMPER 1/16W 0402</v>
      </c>
      <c r="D2960" s="39" t="str">
        <f t="shared" si="46"/>
        <v>R11131-2</v>
      </c>
      <c r="E2960" s="21" t="s">
        <v>1445</v>
      </c>
    </row>
    <row r="2961" spans="1:5" x14ac:dyDescent="0.3">
      <c r="A2961" s="21" t="s">
        <v>244</v>
      </c>
      <c r="B2961" s="21">
        <v>1</v>
      </c>
      <c r="C2961" s="39" t="str">
        <f>VLOOKUP(A2961,'COMP-VS-BOM'!$A$2:$C$1625,3,0)</f>
        <v>RES SMD 0.0OHM JUMPER 1/16W 0402</v>
      </c>
      <c r="D2961" s="39" t="str">
        <f t="shared" si="46"/>
        <v>R11132-1</v>
      </c>
      <c r="E2961" s="21" t="s">
        <v>1443</v>
      </c>
    </row>
    <row r="2962" spans="1:5" x14ac:dyDescent="0.3">
      <c r="A2962" s="21" t="s">
        <v>244</v>
      </c>
      <c r="B2962" s="21">
        <v>2</v>
      </c>
      <c r="C2962" s="39" t="str">
        <f>VLOOKUP(A2962,'COMP-VS-BOM'!$A$2:$C$1625,3,0)</f>
        <v>RES SMD 0.0OHM JUMPER 1/16W 0402</v>
      </c>
      <c r="D2962" s="39" t="str">
        <f t="shared" si="46"/>
        <v>R11132-2</v>
      </c>
      <c r="E2962" s="21" t="s">
        <v>946</v>
      </c>
    </row>
    <row r="2963" spans="1:5" x14ac:dyDescent="0.3">
      <c r="A2963" s="21" t="s">
        <v>245</v>
      </c>
      <c r="B2963" s="21">
        <v>1</v>
      </c>
      <c r="C2963" s="39" t="str">
        <f>VLOOKUP(A2963,'COMP-VS-BOM'!$A$2:$C$1625,3,0)</f>
        <v>RES SMD 0.0OHM JUMPER 1/16W 0402</v>
      </c>
      <c r="D2963" s="39" t="str">
        <f t="shared" si="46"/>
        <v>R11133-1</v>
      </c>
      <c r="E2963" s="21" t="s">
        <v>1445</v>
      </c>
    </row>
    <row r="2964" spans="1:5" x14ac:dyDescent="0.3">
      <c r="A2964" s="21" t="s">
        <v>245</v>
      </c>
      <c r="B2964" s="21">
        <v>2</v>
      </c>
      <c r="C2964" s="39" t="str">
        <f>VLOOKUP(A2964,'COMP-VS-BOM'!$A$2:$C$1625,3,0)</f>
        <v>RES SMD 0.0OHM JUMPER 1/16W 0402</v>
      </c>
      <c r="D2964" s="39" t="str">
        <f t="shared" si="46"/>
        <v>R11133-2</v>
      </c>
      <c r="E2964" s="21" t="s">
        <v>946</v>
      </c>
    </row>
    <row r="2965" spans="1:5" x14ac:dyDescent="0.3">
      <c r="A2965" s="21" t="s">
        <v>2477</v>
      </c>
      <c r="B2965" s="21">
        <v>1</v>
      </c>
      <c r="C2965" s="39" t="str">
        <f>VLOOKUP(A2965,'COMP-VS-BOM'!$A$2:$C$1625,3,0)</f>
        <v>RES SMD 442 OHM 1% 1/16W 0402</v>
      </c>
      <c r="D2965" s="39" t="str">
        <f t="shared" si="46"/>
        <v>R11158-1</v>
      </c>
      <c r="E2965" s="21" t="s">
        <v>2478</v>
      </c>
    </row>
    <row r="2966" spans="1:5" x14ac:dyDescent="0.3">
      <c r="A2966" s="21" t="s">
        <v>2477</v>
      </c>
      <c r="B2966" s="21">
        <v>2</v>
      </c>
      <c r="C2966" s="39" t="str">
        <f>VLOOKUP(A2966,'COMP-VS-BOM'!$A$2:$C$1625,3,0)</f>
        <v>RES SMD 442 OHM 1% 1/16W 0402</v>
      </c>
      <c r="D2966" s="39" t="str">
        <f t="shared" si="46"/>
        <v>R11158-2</v>
      </c>
      <c r="E2966" s="21" t="s">
        <v>320</v>
      </c>
    </row>
    <row r="2967" spans="1:5" x14ac:dyDescent="0.3">
      <c r="A2967" s="21" t="s">
        <v>2479</v>
      </c>
      <c r="B2967" s="21">
        <v>1</v>
      </c>
      <c r="C2967" s="39" t="str">
        <f>VLOOKUP(A2967,'COMP-VS-BOM'!$A$2:$C$1625,3,0)</f>
        <v>RES SMD 11.8 OHM 1% 1/16W 0402</v>
      </c>
      <c r="D2967" s="39" t="str">
        <f t="shared" si="46"/>
        <v>R11159-1</v>
      </c>
      <c r="E2967" s="21" t="s">
        <v>2478</v>
      </c>
    </row>
    <row r="2968" spans="1:5" x14ac:dyDescent="0.3">
      <c r="A2968" s="21" t="s">
        <v>2479</v>
      </c>
      <c r="B2968" s="21">
        <v>2</v>
      </c>
      <c r="C2968" s="39" t="str">
        <f>VLOOKUP(A2968,'COMP-VS-BOM'!$A$2:$C$1625,3,0)</f>
        <v>RES SMD 11.8 OHM 1% 1/16W 0402</v>
      </c>
      <c r="D2968" s="39" t="str">
        <f t="shared" si="46"/>
        <v>R11159-2</v>
      </c>
      <c r="E2968" s="21" t="s">
        <v>1552</v>
      </c>
    </row>
    <row r="2969" spans="1:5" x14ac:dyDescent="0.3">
      <c r="A2969" s="21" t="s">
        <v>2480</v>
      </c>
      <c r="B2969" s="21">
        <v>1</v>
      </c>
      <c r="C2969" s="39" t="str">
        <f>VLOOKUP(A2969,'COMP-VS-BOM'!$A$2:$C$1625,3,0)</f>
        <v>RES SMD 442 OHM 1% 1/16W 0402</v>
      </c>
      <c r="D2969" s="39" t="str">
        <f t="shared" si="46"/>
        <v>R11160-1</v>
      </c>
      <c r="E2969" s="21" t="s">
        <v>1552</v>
      </c>
    </row>
    <row r="2970" spans="1:5" x14ac:dyDescent="0.3">
      <c r="A2970" s="21" t="s">
        <v>2480</v>
      </c>
      <c r="B2970" s="21">
        <v>2</v>
      </c>
      <c r="C2970" s="39" t="str">
        <f>VLOOKUP(A2970,'COMP-VS-BOM'!$A$2:$C$1625,3,0)</f>
        <v>RES SMD 442 OHM 1% 1/16W 0402</v>
      </c>
      <c r="D2970" s="39" t="str">
        <f t="shared" si="46"/>
        <v>R11160-2</v>
      </c>
      <c r="E2970" s="21" t="s">
        <v>320</v>
      </c>
    </row>
    <row r="2971" spans="1:5" x14ac:dyDescent="0.3">
      <c r="A2971" s="21" t="s">
        <v>2481</v>
      </c>
      <c r="B2971" s="21">
        <v>1</v>
      </c>
      <c r="C2971" s="39" t="str">
        <f>VLOOKUP(A2971,'COMP-VS-BOM'!$A$2:$C$1625,3,0)</f>
        <v>RES SMD 442 OHM 1% 1/16W 0402</v>
      </c>
      <c r="D2971" s="39" t="str">
        <f t="shared" si="46"/>
        <v>R11161-1</v>
      </c>
      <c r="E2971" s="21" t="s">
        <v>2482</v>
      </c>
    </row>
    <row r="2972" spans="1:5" x14ac:dyDescent="0.3">
      <c r="A2972" s="21" t="s">
        <v>2481</v>
      </c>
      <c r="B2972" s="21">
        <v>2</v>
      </c>
      <c r="C2972" s="39" t="str">
        <f>VLOOKUP(A2972,'COMP-VS-BOM'!$A$2:$C$1625,3,0)</f>
        <v>RES SMD 442 OHM 1% 1/16W 0402</v>
      </c>
      <c r="D2972" s="39" t="str">
        <f t="shared" si="46"/>
        <v>R11161-2</v>
      </c>
      <c r="E2972" s="21" t="s">
        <v>320</v>
      </c>
    </row>
    <row r="2973" spans="1:5" x14ac:dyDescent="0.3">
      <c r="A2973" s="21" t="s">
        <v>2483</v>
      </c>
      <c r="B2973" s="21">
        <v>1</v>
      </c>
      <c r="C2973" s="39" t="str">
        <f>VLOOKUP(A2973,'COMP-VS-BOM'!$A$2:$C$1625,3,0)</f>
        <v>RES SMD 442 OHM 1% 1/16W 0402</v>
      </c>
      <c r="D2973" s="39" t="str">
        <f t="shared" si="46"/>
        <v>R11162-1</v>
      </c>
      <c r="E2973" s="21" t="s">
        <v>1556</v>
      </c>
    </row>
    <row r="2974" spans="1:5" x14ac:dyDescent="0.3">
      <c r="A2974" s="21" t="s">
        <v>2483</v>
      </c>
      <c r="B2974" s="21">
        <v>2</v>
      </c>
      <c r="C2974" s="39" t="str">
        <f>VLOOKUP(A2974,'COMP-VS-BOM'!$A$2:$C$1625,3,0)</f>
        <v>RES SMD 442 OHM 1% 1/16W 0402</v>
      </c>
      <c r="D2974" s="39" t="str">
        <f t="shared" si="46"/>
        <v>R11162-2</v>
      </c>
      <c r="E2974" s="21" t="s">
        <v>320</v>
      </c>
    </row>
    <row r="2975" spans="1:5" x14ac:dyDescent="0.3">
      <c r="A2975" s="21" t="s">
        <v>2484</v>
      </c>
      <c r="B2975" s="21">
        <v>1</v>
      </c>
      <c r="C2975" s="39" t="str">
        <f>VLOOKUP(A2975,'COMP-VS-BOM'!$A$2:$C$1625,3,0)</f>
        <v>RES SMD 11.8 OHM 1% 1/16W 0402</v>
      </c>
      <c r="D2975" s="39" t="str">
        <f t="shared" si="46"/>
        <v>R11163-1</v>
      </c>
      <c r="E2975" s="21" t="s">
        <v>2482</v>
      </c>
    </row>
    <row r="2976" spans="1:5" x14ac:dyDescent="0.3">
      <c r="A2976" s="21" t="s">
        <v>2484</v>
      </c>
      <c r="B2976" s="21">
        <v>2</v>
      </c>
      <c r="C2976" s="39" t="str">
        <f>VLOOKUP(A2976,'COMP-VS-BOM'!$A$2:$C$1625,3,0)</f>
        <v>RES SMD 11.8 OHM 1% 1/16W 0402</v>
      </c>
      <c r="D2976" s="39" t="str">
        <f t="shared" si="46"/>
        <v>R11163-2</v>
      </c>
      <c r="E2976" s="21" t="s">
        <v>1556</v>
      </c>
    </row>
    <row r="2977" spans="1:5" x14ac:dyDescent="0.3">
      <c r="A2977" s="21" t="s">
        <v>2485</v>
      </c>
      <c r="B2977" s="21">
        <v>1</v>
      </c>
      <c r="C2977" s="39" t="str">
        <f>VLOOKUP(A2977,'COMP-VS-BOM'!$A$2:$C$1625,3,0)</f>
        <v>RES SMD 442 OHM 1% 1/16W 0402</v>
      </c>
      <c r="D2977" s="39" t="str">
        <f t="shared" si="46"/>
        <v>R11164-1</v>
      </c>
      <c r="E2977" s="21" t="s">
        <v>2486</v>
      </c>
    </row>
    <row r="2978" spans="1:5" x14ac:dyDescent="0.3">
      <c r="A2978" s="21" t="s">
        <v>2485</v>
      </c>
      <c r="B2978" s="21">
        <v>2</v>
      </c>
      <c r="C2978" s="39" t="str">
        <f>VLOOKUP(A2978,'COMP-VS-BOM'!$A$2:$C$1625,3,0)</f>
        <v>RES SMD 442 OHM 1% 1/16W 0402</v>
      </c>
      <c r="D2978" s="39" t="str">
        <f t="shared" si="46"/>
        <v>R11164-2</v>
      </c>
      <c r="E2978" s="21" t="s">
        <v>320</v>
      </c>
    </row>
    <row r="2979" spans="1:5" x14ac:dyDescent="0.3">
      <c r="A2979" s="21" t="s">
        <v>2487</v>
      </c>
      <c r="B2979" s="21">
        <v>1</v>
      </c>
      <c r="C2979" s="39" t="str">
        <f>VLOOKUP(A2979,'COMP-VS-BOM'!$A$2:$C$1625,3,0)</f>
        <v>RES SMD 442 OHM 1% 1/16W 0402</v>
      </c>
      <c r="D2979" s="39" t="str">
        <f t="shared" si="46"/>
        <v>R11165-1</v>
      </c>
      <c r="E2979" s="21" t="s">
        <v>1548</v>
      </c>
    </row>
    <row r="2980" spans="1:5" x14ac:dyDescent="0.3">
      <c r="A2980" s="21" t="s">
        <v>2487</v>
      </c>
      <c r="B2980" s="21">
        <v>2</v>
      </c>
      <c r="C2980" s="39" t="str">
        <f>VLOOKUP(A2980,'COMP-VS-BOM'!$A$2:$C$1625,3,0)</f>
        <v>RES SMD 442 OHM 1% 1/16W 0402</v>
      </c>
      <c r="D2980" s="39" t="str">
        <f t="shared" si="46"/>
        <v>R11165-2</v>
      </c>
      <c r="E2980" s="21" t="s">
        <v>320</v>
      </c>
    </row>
    <row r="2981" spans="1:5" x14ac:dyDescent="0.3">
      <c r="A2981" s="21" t="s">
        <v>2488</v>
      </c>
      <c r="B2981" s="21">
        <v>1</v>
      </c>
      <c r="C2981" s="39" t="str">
        <f>VLOOKUP(A2981,'COMP-VS-BOM'!$A$2:$C$1625,3,0)</f>
        <v>RES SMD 442 OHM 1% 1/16W 0402</v>
      </c>
      <c r="D2981" s="39" t="str">
        <f t="shared" si="46"/>
        <v>R11166-1</v>
      </c>
      <c r="E2981" s="21" t="s">
        <v>2489</v>
      </c>
    </row>
    <row r="2982" spans="1:5" x14ac:dyDescent="0.3">
      <c r="A2982" s="21" t="s">
        <v>2488</v>
      </c>
      <c r="B2982" s="21">
        <v>2</v>
      </c>
      <c r="C2982" s="39" t="str">
        <f>VLOOKUP(A2982,'COMP-VS-BOM'!$A$2:$C$1625,3,0)</f>
        <v>RES SMD 442 OHM 1% 1/16W 0402</v>
      </c>
      <c r="D2982" s="39" t="str">
        <f t="shared" si="46"/>
        <v>R11166-2</v>
      </c>
      <c r="E2982" s="21" t="s">
        <v>320</v>
      </c>
    </row>
    <row r="2983" spans="1:5" x14ac:dyDescent="0.3">
      <c r="A2983" s="21" t="s">
        <v>2490</v>
      </c>
      <c r="B2983" s="21">
        <v>1</v>
      </c>
      <c r="C2983" s="39" t="str">
        <f>VLOOKUP(A2983,'COMP-VS-BOM'!$A$2:$C$1625,3,0)</f>
        <v>RES SMD 442 OHM 1% 1/16W 0402</v>
      </c>
      <c r="D2983" s="39" t="str">
        <f t="shared" si="46"/>
        <v>R11167-1</v>
      </c>
      <c r="E2983" s="21" t="s">
        <v>1544</v>
      </c>
    </row>
    <row r="2984" spans="1:5" x14ac:dyDescent="0.3">
      <c r="A2984" s="21" t="s">
        <v>2490</v>
      </c>
      <c r="B2984" s="21">
        <v>2</v>
      </c>
      <c r="C2984" s="39" t="str">
        <f>VLOOKUP(A2984,'COMP-VS-BOM'!$A$2:$C$1625,3,0)</f>
        <v>RES SMD 442 OHM 1% 1/16W 0402</v>
      </c>
      <c r="D2984" s="39" t="str">
        <f t="shared" si="46"/>
        <v>R11167-2</v>
      </c>
      <c r="E2984" s="21" t="s">
        <v>320</v>
      </c>
    </row>
    <row r="2985" spans="1:5" x14ac:dyDescent="0.3">
      <c r="A2985" s="21" t="s">
        <v>2491</v>
      </c>
      <c r="B2985" s="21">
        <v>1</v>
      </c>
      <c r="C2985" s="39" t="str">
        <f>VLOOKUP(A2985,'COMP-VS-BOM'!$A$2:$C$1625,3,0)</f>
        <v>RES SMD 11.8 OHM 1% 1/16W 0402</v>
      </c>
      <c r="D2985" s="39" t="str">
        <f t="shared" si="46"/>
        <v>R11168-1</v>
      </c>
      <c r="E2985" s="21" t="s">
        <v>2489</v>
      </c>
    </row>
    <row r="2986" spans="1:5" x14ac:dyDescent="0.3">
      <c r="A2986" s="21" t="s">
        <v>2491</v>
      </c>
      <c r="B2986" s="21">
        <v>2</v>
      </c>
      <c r="C2986" s="39" t="str">
        <f>VLOOKUP(A2986,'COMP-VS-BOM'!$A$2:$C$1625,3,0)</f>
        <v>RES SMD 11.8 OHM 1% 1/16W 0402</v>
      </c>
      <c r="D2986" s="39" t="str">
        <f t="shared" si="46"/>
        <v>R11168-2</v>
      </c>
      <c r="E2986" s="21" t="s">
        <v>1544</v>
      </c>
    </row>
    <row r="2987" spans="1:5" x14ac:dyDescent="0.3">
      <c r="A2987" s="21" t="s">
        <v>2492</v>
      </c>
      <c r="B2987" s="21">
        <v>1</v>
      </c>
      <c r="C2987" s="39" t="str">
        <f>VLOOKUP(A2987,'COMP-VS-BOM'!$A$2:$C$1625,3,0)</f>
        <v>RES SMD 11.8 OHM 1% 1/16W 0402</v>
      </c>
      <c r="D2987" s="39" t="str">
        <f t="shared" si="46"/>
        <v>R11169-1</v>
      </c>
      <c r="E2987" s="21" t="s">
        <v>2486</v>
      </c>
    </row>
    <row r="2988" spans="1:5" x14ac:dyDescent="0.3">
      <c r="A2988" s="21" t="s">
        <v>2492</v>
      </c>
      <c r="B2988" s="21">
        <v>2</v>
      </c>
      <c r="C2988" s="39" t="str">
        <f>VLOOKUP(A2988,'COMP-VS-BOM'!$A$2:$C$1625,3,0)</f>
        <v>RES SMD 11.8 OHM 1% 1/16W 0402</v>
      </c>
      <c r="D2988" s="39" t="str">
        <f t="shared" si="46"/>
        <v>R11169-2</v>
      </c>
      <c r="E2988" s="21" t="s">
        <v>1548</v>
      </c>
    </row>
    <row r="2989" spans="1:5" x14ac:dyDescent="0.3">
      <c r="A2989" s="21" t="s">
        <v>2493</v>
      </c>
      <c r="B2989" s="21">
        <v>1</v>
      </c>
      <c r="C2989" s="39" t="str">
        <f>VLOOKUP(A2989,'COMP-VS-BOM'!$A$2:$C$1625,3,0)</f>
        <v>RES SMD 11.8 OHM 1% 1/16W 0402</v>
      </c>
      <c r="D2989" s="39" t="str">
        <f t="shared" si="46"/>
        <v>R11170-1</v>
      </c>
      <c r="E2989" s="21" t="s">
        <v>2494</v>
      </c>
    </row>
    <row r="2990" spans="1:5" x14ac:dyDescent="0.3">
      <c r="A2990" s="21" t="s">
        <v>2493</v>
      </c>
      <c r="B2990" s="21">
        <v>2</v>
      </c>
      <c r="C2990" s="39" t="str">
        <f>VLOOKUP(A2990,'COMP-VS-BOM'!$A$2:$C$1625,3,0)</f>
        <v>RES SMD 11.8 OHM 1% 1/16W 0402</v>
      </c>
      <c r="D2990" s="39" t="str">
        <f t="shared" si="46"/>
        <v>R11170-2</v>
      </c>
      <c r="E2990" s="21" t="s">
        <v>1584</v>
      </c>
    </row>
    <row r="2991" spans="1:5" x14ac:dyDescent="0.3">
      <c r="A2991" s="21" t="s">
        <v>2495</v>
      </c>
      <c r="B2991" s="21">
        <v>1</v>
      </c>
      <c r="C2991" s="39" t="str">
        <f>VLOOKUP(A2991,'COMP-VS-BOM'!$A$2:$C$1625,3,0)</f>
        <v>RES SMD 11.8 OHM 1% 1/16W 0402</v>
      </c>
      <c r="D2991" s="39" t="str">
        <f t="shared" si="46"/>
        <v>R11171-1</v>
      </c>
      <c r="E2991" s="21" t="s">
        <v>2496</v>
      </c>
    </row>
    <row r="2992" spans="1:5" x14ac:dyDescent="0.3">
      <c r="A2992" s="21" t="s">
        <v>2495</v>
      </c>
      <c r="B2992" s="21">
        <v>2</v>
      </c>
      <c r="C2992" s="39" t="str">
        <f>VLOOKUP(A2992,'COMP-VS-BOM'!$A$2:$C$1625,3,0)</f>
        <v>RES SMD 11.8 OHM 1% 1/16W 0402</v>
      </c>
      <c r="D2992" s="39" t="str">
        <f t="shared" si="46"/>
        <v>R11171-2</v>
      </c>
      <c r="E2992" s="21" t="s">
        <v>1580</v>
      </c>
    </row>
    <row r="2993" spans="1:5" x14ac:dyDescent="0.3">
      <c r="A2993" s="21" t="s">
        <v>2497</v>
      </c>
      <c r="B2993" s="21">
        <v>1</v>
      </c>
      <c r="C2993" s="39" t="str">
        <f>VLOOKUP(A2993,'COMP-VS-BOM'!$A$2:$C$1625,3,0)</f>
        <v>RES SMD 11.8 OHM 1% 1/16W 0402</v>
      </c>
      <c r="D2993" s="39" t="str">
        <f t="shared" si="46"/>
        <v>R11172-1</v>
      </c>
      <c r="E2993" s="21" t="s">
        <v>2498</v>
      </c>
    </row>
    <row r="2994" spans="1:5" x14ac:dyDescent="0.3">
      <c r="A2994" s="21" t="s">
        <v>2497</v>
      </c>
      <c r="B2994" s="21">
        <v>2</v>
      </c>
      <c r="C2994" s="39" t="str">
        <f>VLOOKUP(A2994,'COMP-VS-BOM'!$A$2:$C$1625,3,0)</f>
        <v>RES SMD 11.8 OHM 1% 1/16W 0402</v>
      </c>
      <c r="D2994" s="39" t="str">
        <f t="shared" si="46"/>
        <v>R11172-2</v>
      </c>
      <c r="E2994" s="21" t="s">
        <v>1576</v>
      </c>
    </row>
    <row r="2995" spans="1:5" x14ac:dyDescent="0.3">
      <c r="A2995" s="21" t="s">
        <v>2499</v>
      </c>
      <c r="B2995" s="21">
        <v>1</v>
      </c>
      <c r="C2995" s="39" t="str">
        <f>VLOOKUP(A2995,'COMP-VS-BOM'!$A$2:$C$1625,3,0)</f>
        <v>RES SMD 11.8 OHM 1% 1/16W 0402</v>
      </c>
      <c r="D2995" s="39" t="str">
        <f t="shared" si="46"/>
        <v>R11173-1</v>
      </c>
      <c r="E2995" s="21" t="s">
        <v>2500</v>
      </c>
    </row>
    <row r="2996" spans="1:5" x14ac:dyDescent="0.3">
      <c r="A2996" s="21" t="s">
        <v>2499</v>
      </c>
      <c r="B2996" s="21">
        <v>2</v>
      </c>
      <c r="C2996" s="39" t="str">
        <f>VLOOKUP(A2996,'COMP-VS-BOM'!$A$2:$C$1625,3,0)</f>
        <v>RES SMD 11.8 OHM 1% 1/16W 0402</v>
      </c>
      <c r="D2996" s="39" t="str">
        <f t="shared" si="46"/>
        <v>R11173-2</v>
      </c>
      <c r="E2996" s="21" t="s">
        <v>1572</v>
      </c>
    </row>
    <row r="2997" spans="1:5" x14ac:dyDescent="0.3">
      <c r="A2997" s="21" t="s">
        <v>2501</v>
      </c>
      <c r="B2997" s="21">
        <v>1</v>
      </c>
      <c r="C2997" s="39" t="str">
        <f>VLOOKUP(A2997,'COMP-VS-BOM'!$A$2:$C$1625,3,0)</f>
        <v>RES SMD 442 OHM 1% 1/16W 0402</v>
      </c>
      <c r="D2997" s="39" t="str">
        <f t="shared" si="46"/>
        <v>R11174-1</v>
      </c>
      <c r="E2997" s="21" t="s">
        <v>2496</v>
      </c>
    </row>
    <row r="2998" spans="1:5" x14ac:dyDescent="0.3">
      <c r="A2998" s="21" t="s">
        <v>2501</v>
      </c>
      <c r="B2998" s="21">
        <v>2</v>
      </c>
      <c r="C2998" s="39" t="str">
        <f>VLOOKUP(A2998,'COMP-VS-BOM'!$A$2:$C$1625,3,0)</f>
        <v>RES SMD 442 OHM 1% 1/16W 0402</v>
      </c>
      <c r="D2998" s="39" t="str">
        <f t="shared" si="46"/>
        <v>R11174-2</v>
      </c>
      <c r="E2998" s="21" t="s">
        <v>320</v>
      </c>
    </row>
    <row r="2999" spans="1:5" x14ac:dyDescent="0.3">
      <c r="A2999" s="21" t="s">
        <v>2502</v>
      </c>
      <c r="B2999" s="21">
        <v>1</v>
      </c>
      <c r="C2999" s="39" t="str">
        <f>VLOOKUP(A2999,'COMP-VS-BOM'!$A$2:$C$1625,3,0)</f>
        <v>RES SMD 442 OHM 1% 1/16W 0402</v>
      </c>
      <c r="D2999" s="39" t="str">
        <f t="shared" si="46"/>
        <v>R11175-1</v>
      </c>
      <c r="E2999" s="21" t="s">
        <v>1580</v>
      </c>
    </row>
    <row r="3000" spans="1:5" x14ac:dyDescent="0.3">
      <c r="A3000" s="21" t="s">
        <v>2502</v>
      </c>
      <c r="B3000" s="21">
        <v>2</v>
      </c>
      <c r="C3000" s="39" t="str">
        <f>VLOOKUP(A3000,'COMP-VS-BOM'!$A$2:$C$1625,3,0)</f>
        <v>RES SMD 442 OHM 1% 1/16W 0402</v>
      </c>
      <c r="D3000" s="39" t="str">
        <f t="shared" si="46"/>
        <v>R11175-2</v>
      </c>
      <c r="E3000" s="21" t="s">
        <v>320</v>
      </c>
    </row>
    <row r="3001" spans="1:5" x14ac:dyDescent="0.3">
      <c r="A3001" s="21" t="s">
        <v>2503</v>
      </c>
      <c r="B3001" s="21">
        <v>1</v>
      </c>
      <c r="C3001" s="39" t="str">
        <f>VLOOKUP(A3001,'COMP-VS-BOM'!$A$2:$C$1625,3,0)</f>
        <v>RES SMD 442 OHM 1% 1/16W 0402</v>
      </c>
      <c r="D3001" s="39" t="str">
        <f t="shared" si="46"/>
        <v>R11176-1</v>
      </c>
      <c r="E3001" s="21" t="s">
        <v>2494</v>
      </c>
    </row>
    <row r="3002" spans="1:5" x14ac:dyDescent="0.3">
      <c r="A3002" s="21" t="s">
        <v>2503</v>
      </c>
      <c r="B3002" s="21">
        <v>2</v>
      </c>
      <c r="C3002" s="39" t="str">
        <f>VLOOKUP(A3002,'COMP-VS-BOM'!$A$2:$C$1625,3,0)</f>
        <v>RES SMD 442 OHM 1% 1/16W 0402</v>
      </c>
      <c r="D3002" s="39" t="str">
        <f t="shared" si="46"/>
        <v>R11176-2</v>
      </c>
      <c r="E3002" s="21" t="s">
        <v>320</v>
      </c>
    </row>
    <row r="3003" spans="1:5" x14ac:dyDescent="0.3">
      <c r="A3003" s="21" t="s">
        <v>2504</v>
      </c>
      <c r="B3003" s="21">
        <v>1</v>
      </c>
      <c r="C3003" s="39" t="str">
        <f>VLOOKUP(A3003,'COMP-VS-BOM'!$A$2:$C$1625,3,0)</f>
        <v>RES SMD 442 OHM 1% 1/16W 0402</v>
      </c>
      <c r="D3003" s="39" t="str">
        <f t="shared" si="46"/>
        <v>R11177-1</v>
      </c>
      <c r="E3003" s="21" t="s">
        <v>1584</v>
      </c>
    </row>
    <row r="3004" spans="1:5" x14ac:dyDescent="0.3">
      <c r="A3004" s="21" t="s">
        <v>2504</v>
      </c>
      <c r="B3004" s="21">
        <v>2</v>
      </c>
      <c r="C3004" s="39" t="str">
        <f>VLOOKUP(A3004,'COMP-VS-BOM'!$A$2:$C$1625,3,0)</f>
        <v>RES SMD 442 OHM 1% 1/16W 0402</v>
      </c>
      <c r="D3004" s="39" t="str">
        <f t="shared" si="46"/>
        <v>R11177-2</v>
      </c>
      <c r="E3004" s="21" t="s">
        <v>320</v>
      </c>
    </row>
    <row r="3005" spans="1:5" x14ac:dyDescent="0.3">
      <c r="A3005" s="21" t="s">
        <v>2505</v>
      </c>
      <c r="B3005" s="21">
        <v>1</v>
      </c>
      <c r="C3005" s="39" t="str">
        <f>VLOOKUP(A3005,'COMP-VS-BOM'!$A$2:$C$1625,3,0)</f>
        <v>RES SMD 442 OHM 1% 1/16W 0402</v>
      </c>
      <c r="D3005" s="39" t="str">
        <f t="shared" si="46"/>
        <v>R11178-1</v>
      </c>
      <c r="E3005" s="21" t="s">
        <v>2500</v>
      </c>
    </row>
    <row r="3006" spans="1:5" x14ac:dyDescent="0.3">
      <c r="A3006" s="21" t="s">
        <v>2505</v>
      </c>
      <c r="B3006" s="21">
        <v>2</v>
      </c>
      <c r="C3006" s="39" t="str">
        <f>VLOOKUP(A3006,'COMP-VS-BOM'!$A$2:$C$1625,3,0)</f>
        <v>RES SMD 442 OHM 1% 1/16W 0402</v>
      </c>
      <c r="D3006" s="39" t="str">
        <f t="shared" si="46"/>
        <v>R11178-2</v>
      </c>
      <c r="E3006" s="21" t="s">
        <v>320</v>
      </c>
    </row>
    <row r="3007" spans="1:5" x14ac:dyDescent="0.3">
      <c r="A3007" s="21" t="s">
        <v>2506</v>
      </c>
      <c r="B3007" s="21">
        <v>1</v>
      </c>
      <c r="C3007" s="39" t="str">
        <f>VLOOKUP(A3007,'COMP-VS-BOM'!$A$2:$C$1625,3,0)</f>
        <v>RES SMD 442 OHM 1% 1/16W 0402</v>
      </c>
      <c r="D3007" s="39" t="str">
        <f t="shared" si="46"/>
        <v>R11179-1</v>
      </c>
      <c r="E3007" s="21" t="s">
        <v>1572</v>
      </c>
    </row>
    <row r="3008" spans="1:5" x14ac:dyDescent="0.3">
      <c r="A3008" s="21" t="s">
        <v>2506</v>
      </c>
      <c r="B3008" s="21">
        <v>2</v>
      </c>
      <c r="C3008" s="39" t="str">
        <f>VLOOKUP(A3008,'COMP-VS-BOM'!$A$2:$C$1625,3,0)</f>
        <v>RES SMD 442 OHM 1% 1/16W 0402</v>
      </c>
      <c r="D3008" s="39" t="str">
        <f t="shared" si="46"/>
        <v>R11179-2</v>
      </c>
      <c r="E3008" s="21" t="s">
        <v>320</v>
      </c>
    </row>
    <row r="3009" spans="1:5" x14ac:dyDescent="0.3">
      <c r="A3009" s="21" t="s">
        <v>2507</v>
      </c>
      <c r="B3009" s="21">
        <v>1</v>
      </c>
      <c r="C3009" s="39" t="str">
        <f>VLOOKUP(A3009,'COMP-VS-BOM'!$A$2:$C$1625,3,0)</f>
        <v>RES SMD 442 OHM 1% 1/16W 0402</v>
      </c>
      <c r="D3009" s="39" t="str">
        <f t="shared" si="46"/>
        <v>R11180-1</v>
      </c>
      <c r="E3009" s="21" t="s">
        <v>2498</v>
      </c>
    </row>
    <row r="3010" spans="1:5" x14ac:dyDescent="0.3">
      <c r="A3010" s="21" t="s">
        <v>2507</v>
      </c>
      <c r="B3010" s="21">
        <v>2</v>
      </c>
      <c r="C3010" s="39" t="str">
        <f>VLOOKUP(A3010,'COMP-VS-BOM'!$A$2:$C$1625,3,0)</f>
        <v>RES SMD 442 OHM 1% 1/16W 0402</v>
      </c>
      <c r="D3010" s="39" t="str">
        <f t="shared" si="46"/>
        <v>R11180-2</v>
      </c>
      <c r="E3010" s="21" t="s">
        <v>320</v>
      </c>
    </row>
    <row r="3011" spans="1:5" x14ac:dyDescent="0.3">
      <c r="A3011" s="21" t="s">
        <v>2508</v>
      </c>
      <c r="B3011" s="21">
        <v>1</v>
      </c>
      <c r="C3011" s="39" t="str">
        <f>VLOOKUP(A3011,'COMP-VS-BOM'!$A$2:$C$1625,3,0)</f>
        <v>RES SMD 442 OHM 1% 1/16W 0402</v>
      </c>
      <c r="D3011" s="39" t="str">
        <f t="shared" si="46"/>
        <v>R11181-1</v>
      </c>
      <c r="E3011" s="21" t="s">
        <v>1576</v>
      </c>
    </row>
    <row r="3012" spans="1:5" x14ac:dyDescent="0.3">
      <c r="A3012" s="21" t="s">
        <v>2508</v>
      </c>
      <c r="B3012" s="21">
        <v>2</v>
      </c>
      <c r="C3012" s="39" t="str">
        <f>VLOOKUP(A3012,'COMP-VS-BOM'!$A$2:$C$1625,3,0)</f>
        <v>RES SMD 442 OHM 1% 1/16W 0402</v>
      </c>
      <c r="D3012" s="39" t="str">
        <f t="shared" ref="D3012:D3075" si="47">CONCATENATE(A3012,"-",B3012)</f>
        <v>R11181-2</v>
      </c>
      <c r="E3012" s="21" t="s">
        <v>320</v>
      </c>
    </row>
    <row r="3013" spans="1:5" x14ac:dyDescent="0.3">
      <c r="A3013" s="21" t="s">
        <v>2509</v>
      </c>
      <c r="B3013" s="21">
        <v>1</v>
      </c>
      <c r="C3013" s="39" t="str">
        <f>VLOOKUP(A3013,'COMP-VS-BOM'!$A$2:$C$1625,3,0)</f>
        <v>RES SMD 100K OHM 1% 1/16W 0402</v>
      </c>
      <c r="D3013" s="39" t="str">
        <f t="shared" si="47"/>
        <v>R11185-1</v>
      </c>
      <c r="E3013" s="21" t="s">
        <v>2309</v>
      </c>
    </row>
    <row r="3014" spans="1:5" x14ac:dyDescent="0.3">
      <c r="A3014" s="21" t="s">
        <v>2509</v>
      </c>
      <c r="B3014" s="21">
        <v>2</v>
      </c>
      <c r="C3014" s="39" t="str">
        <f>VLOOKUP(A3014,'COMP-VS-BOM'!$A$2:$C$1625,3,0)</f>
        <v>RES SMD 100K OHM 1% 1/16W 0402</v>
      </c>
      <c r="D3014" s="39" t="str">
        <f t="shared" si="47"/>
        <v>R11185-2</v>
      </c>
      <c r="E3014" s="21" t="s">
        <v>2510</v>
      </c>
    </row>
    <row r="3015" spans="1:5" x14ac:dyDescent="0.3">
      <c r="A3015" s="21" t="s">
        <v>2511</v>
      </c>
      <c r="B3015" s="21">
        <v>1</v>
      </c>
      <c r="C3015" s="39" t="str">
        <f>VLOOKUP(A3015,'COMP-VS-BOM'!$A$2:$C$1625,3,0)</f>
        <v>RES SMD 100K OHM 1% 1/16W 0402</v>
      </c>
      <c r="D3015" s="39" t="str">
        <f t="shared" si="47"/>
        <v>R11186-1</v>
      </c>
      <c r="E3015" s="21" t="s">
        <v>2309</v>
      </c>
    </row>
    <row r="3016" spans="1:5" x14ac:dyDescent="0.3">
      <c r="A3016" s="21" t="s">
        <v>2511</v>
      </c>
      <c r="B3016" s="21">
        <v>2</v>
      </c>
      <c r="C3016" s="39" t="str">
        <f>VLOOKUP(A3016,'COMP-VS-BOM'!$A$2:$C$1625,3,0)</f>
        <v>RES SMD 100K OHM 1% 1/16W 0402</v>
      </c>
      <c r="D3016" s="39" t="str">
        <f t="shared" si="47"/>
        <v>R11186-2</v>
      </c>
      <c r="E3016" s="21" t="s">
        <v>2512</v>
      </c>
    </row>
    <row r="3017" spans="1:5" x14ac:dyDescent="0.3">
      <c r="A3017" s="21" t="s">
        <v>2513</v>
      </c>
      <c r="B3017" s="21">
        <v>1</v>
      </c>
      <c r="C3017" s="39" t="str">
        <f>VLOOKUP(A3017,'COMP-VS-BOM'!$A$2:$C$1625,3,0)</f>
        <v>RES SMD 1K OHM 1% 1/16W 0402</v>
      </c>
      <c r="D3017" s="39" t="str">
        <f t="shared" si="47"/>
        <v>R11187-1</v>
      </c>
      <c r="E3017" s="21" t="s">
        <v>2510</v>
      </c>
    </row>
    <row r="3018" spans="1:5" x14ac:dyDescent="0.3">
      <c r="A3018" s="21" t="s">
        <v>2513</v>
      </c>
      <c r="B3018" s="21">
        <v>2</v>
      </c>
      <c r="C3018" s="39" t="str">
        <f>VLOOKUP(A3018,'COMP-VS-BOM'!$A$2:$C$1625,3,0)</f>
        <v>RES SMD 1K OHM 1% 1/16W 0402</v>
      </c>
      <c r="D3018" s="39" t="str">
        <f t="shared" si="47"/>
        <v>R11187-2</v>
      </c>
      <c r="E3018" s="21" t="s">
        <v>2314</v>
      </c>
    </row>
    <row r="3019" spans="1:5" x14ac:dyDescent="0.3">
      <c r="A3019" s="21" t="s">
        <v>2514</v>
      </c>
      <c r="B3019" s="21">
        <v>1</v>
      </c>
      <c r="C3019" s="39" t="str">
        <f>VLOOKUP(A3019,'COMP-VS-BOM'!$A$2:$C$1625,3,0)</f>
        <v>Thick Film Resistors - SMD 0402 Zero ohms 5% Tol</v>
      </c>
      <c r="D3019" s="39" t="str">
        <f t="shared" si="47"/>
        <v>R11191-1</v>
      </c>
      <c r="E3019" s="21" t="s">
        <v>2515</v>
      </c>
    </row>
    <row r="3020" spans="1:5" x14ac:dyDescent="0.3">
      <c r="A3020" s="21" t="s">
        <v>2514</v>
      </c>
      <c r="B3020" s="21">
        <v>2</v>
      </c>
      <c r="C3020" s="39" t="str">
        <f>VLOOKUP(A3020,'COMP-VS-BOM'!$A$2:$C$1625,3,0)</f>
        <v>Thick Film Resistors - SMD 0402 Zero ohms 5% Tol</v>
      </c>
      <c r="D3020" s="39" t="str">
        <f t="shared" si="47"/>
        <v>R11191-2</v>
      </c>
      <c r="E3020" s="21" t="s">
        <v>2314</v>
      </c>
    </row>
    <row r="3021" spans="1:5" x14ac:dyDescent="0.3">
      <c r="A3021" s="21" t="s">
        <v>2516</v>
      </c>
      <c r="B3021" s="21">
        <v>1</v>
      </c>
      <c r="C3021" s="39" t="str">
        <f>VLOOKUP(A3021,'COMP-VS-BOM'!$A$2:$C$1625,3,0)</f>
        <v>RES SMD 100K OHM 1% 1/16W 0402</v>
      </c>
      <c r="D3021" s="39" t="str">
        <f t="shared" si="47"/>
        <v>R11192-1</v>
      </c>
      <c r="E3021" s="21" t="s">
        <v>2314</v>
      </c>
    </row>
    <row r="3022" spans="1:5" x14ac:dyDescent="0.3">
      <c r="A3022" s="21" t="s">
        <v>2516</v>
      </c>
      <c r="B3022" s="21">
        <v>2</v>
      </c>
      <c r="C3022" s="39" t="str">
        <f>VLOOKUP(A3022,'COMP-VS-BOM'!$A$2:$C$1625,3,0)</f>
        <v>RES SMD 100K OHM 1% 1/16W 0402</v>
      </c>
      <c r="D3022" s="39" t="str">
        <f t="shared" si="47"/>
        <v>R11192-2</v>
      </c>
      <c r="E3022" s="21" t="s">
        <v>320</v>
      </c>
    </row>
    <row r="3023" spans="1:5" x14ac:dyDescent="0.3">
      <c r="A3023" s="21" t="s">
        <v>2517</v>
      </c>
      <c r="B3023" s="21">
        <v>1</v>
      </c>
      <c r="C3023" s="39" t="str">
        <f>VLOOKUP(A3023,'COMP-VS-BOM'!$A$2:$C$1625,3,0)</f>
        <v>Thick Film Resistors - SMD 1/16watts 10Kohms 5%</v>
      </c>
      <c r="D3023" s="39" t="str">
        <f t="shared" si="47"/>
        <v>R11193-1</v>
      </c>
      <c r="E3023" s="21" t="s">
        <v>946</v>
      </c>
    </row>
    <row r="3024" spans="1:5" x14ac:dyDescent="0.3">
      <c r="A3024" s="21" t="s">
        <v>2517</v>
      </c>
      <c r="B3024" s="21">
        <v>2</v>
      </c>
      <c r="C3024" s="39" t="str">
        <f>VLOOKUP(A3024,'COMP-VS-BOM'!$A$2:$C$1625,3,0)</f>
        <v>Thick Film Resistors - SMD 1/16watts 10Kohms 5%</v>
      </c>
      <c r="D3024" s="39" t="str">
        <f t="shared" si="47"/>
        <v>R11193-2</v>
      </c>
      <c r="E3024" s="21" t="s">
        <v>2518</v>
      </c>
    </row>
    <row r="3025" spans="1:5" x14ac:dyDescent="0.3">
      <c r="A3025" s="21" t="s">
        <v>2519</v>
      </c>
      <c r="B3025" s="21">
        <v>1</v>
      </c>
      <c r="C3025" s="39" t="str">
        <f>VLOOKUP(A3025,'COMP-VS-BOM'!$A$2:$C$1625,3,0)</f>
        <v>Thick Film Resistors - SMD 1/16watts 10Kohms 5%</v>
      </c>
      <c r="D3025" s="39" t="str">
        <f t="shared" si="47"/>
        <v>R11194-1</v>
      </c>
      <c r="E3025" s="21" t="s">
        <v>320</v>
      </c>
    </row>
    <row r="3026" spans="1:5" x14ac:dyDescent="0.3">
      <c r="A3026" s="21" t="s">
        <v>2519</v>
      </c>
      <c r="B3026" s="21">
        <v>2</v>
      </c>
      <c r="C3026" s="39" t="str">
        <f>VLOOKUP(A3026,'COMP-VS-BOM'!$A$2:$C$1625,3,0)</f>
        <v>Thick Film Resistors - SMD 1/16watts 10Kohms 5%</v>
      </c>
      <c r="D3026" s="39" t="str">
        <f t="shared" si="47"/>
        <v>R11194-2</v>
      </c>
      <c r="E3026" s="21" t="s">
        <v>2518</v>
      </c>
    </row>
    <row r="3027" spans="1:5" x14ac:dyDescent="0.3">
      <c r="A3027" s="21" t="s">
        <v>2520</v>
      </c>
      <c r="B3027" s="21">
        <v>1</v>
      </c>
      <c r="C3027" s="39" t="str">
        <f>VLOOKUP(A3027,'COMP-VS-BOM'!$A$2:$C$1625,3,0)</f>
        <v>RES SMD 0.0OHM JUMPER 1/16W 0402</v>
      </c>
      <c r="D3027" s="39" t="str">
        <f t="shared" si="47"/>
        <v>R11202-1</v>
      </c>
      <c r="E3027" s="21" t="s">
        <v>1372</v>
      </c>
    </row>
    <row r="3028" spans="1:5" x14ac:dyDescent="0.3">
      <c r="A3028" s="21" t="s">
        <v>2520</v>
      </c>
      <c r="B3028" s="21">
        <v>2</v>
      </c>
      <c r="C3028" s="39" t="str">
        <f>VLOOKUP(A3028,'COMP-VS-BOM'!$A$2:$C$1625,3,0)</f>
        <v>RES SMD 0.0OHM JUMPER 1/16W 0402</v>
      </c>
      <c r="D3028" s="39" t="str">
        <f t="shared" si="47"/>
        <v>R11202-2</v>
      </c>
      <c r="E3028" s="21" t="s">
        <v>511</v>
      </c>
    </row>
    <row r="3029" spans="1:5" x14ac:dyDescent="0.3">
      <c r="A3029" s="21" t="s">
        <v>2521</v>
      </c>
      <c r="B3029" s="21">
        <v>1</v>
      </c>
      <c r="C3029" s="39" t="str">
        <f>VLOOKUP(A3029,'COMP-VS-BOM'!$A$2:$C$1625,3,0)</f>
        <v>RES SMD 0.0OHM JUMPER 1/16W 0402</v>
      </c>
      <c r="D3029" s="39" t="str">
        <f t="shared" si="47"/>
        <v>R11203-1</v>
      </c>
      <c r="E3029" s="21" t="s">
        <v>1649</v>
      </c>
    </row>
    <row r="3030" spans="1:5" x14ac:dyDescent="0.3">
      <c r="A3030" s="21" t="s">
        <v>2521</v>
      </c>
      <c r="B3030" s="21">
        <v>2</v>
      </c>
      <c r="C3030" s="39" t="str">
        <f>VLOOKUP(A3030,'COMP-VS-BOM'!$A$2:$C$1625,3,0)</f>
        <v>RES SMD 0.0OHM JUMPER 1/16W 0402</v>
      </c>
      <c r="D3030" s="39" t="str">
        <f t="shared" si="47"/>
        <v>R11203-2</v>
      </c>
      <c r="E3030" s="21" t="s">
        <v>3025</v>
      </c>
    </row>
    <row r="3031" spans="1:5" x14ac:dyDescent="0.3">
      <c r="A3031" s="21" t="s">
        <v>2522</v>
      </c>
      <c r="B3031" s="21">
        <v>1</v>
      </c>
      <c r="C3031" s="39" t="str">
        <f>VLOOKUP(A3031,'COMP-VS-BOM'!$A$2:$C$1625,3,0)</f>
        <v>RES SMD 0.0OHM JUMPER 1/16W 0402</v>
      </c>
      <c r="D3031" s="39" t="str">
        <f t="shared" si="47"/>
        <v>R11225-1</v>
      </c>
      <c r="E3031" s="21" t="s">
        <v>2523</v>
      </c>
    </row>
    <row r="3032" spans="1:5" x14ac:dyDescent="0.3">
      <c r="A3032" s="21" t="s">
        <v>2522</v>
      </c>
      <c r="B3032" s="21">
        <v>2</v>
      </c>
      <c r="C3032" s="39" t="str">
        <f>VLOOKUP(A3032,'COMP-VS-BOM'!$A$2:$C$1625,3,0)</f>
        <v>RES SMD 0.0OHM JUMPER 1/16W 0402</v>
      </c>
      <c r="D3032" s="39" t="str">
        <f t="shared" si="47"/>
        <v>R11225-2</v>
      </c>
      <c r="E3032" s="21" t="s">
        <v>2011</v>
      </c>
    </row>
    <row r="3033" spans="1:5" x14ac:dyDescent="0.3">
      <c r="A3033" s="21" t="s">
        <v>2524</v>
      </c>
      <c r="B3033" s="21">
        <v>1</v>
      </c>
      <c r="C3033" s="39" t="str">
        <f>VLOOKUP(A3033,'COMP-VS-BOM'!$A$2:$C$1625,3,0)</f>
        <v>RES SMD 0.0OHM JUMPER 1/16W 0402</v>
      </c>
      <c r="D3033" s="39" t="str">
        <f t="shared" si="47"/>
        <v>R11226-1</v>
      </c>
      <c r="E3033" s="21" t="s">
        <v>2525</v>
      </c>
    </row>
    <row r="3034" spans="1:5" x14ac:dyDescent="0.3">
      <c r="A3034" s="21" t="s">
        <v>2524</v>
      </c>
      <c r="B3034" s="21">
        <v>2</v>
      </c>
      <c r="C3034" s="39" t="str">
        <f>VLOOKUP(A3034,'COMP-VS-BOM'!$A$2:$C$1625,3,0)</f>
        <v>RES SMD 0.0OHM JUMPER 1/16W 0402</v>
      </c>
      <c r="D3034" s="39" t="str">
        <f t="shared" si="47"/>
        <v>R11226-2</v>
      </c>
      <c r="E3034" s="21" t="s">
        <v>1505</v>
      </c>
    </row>
    <row r="3035" spans="1:5" x14ac:dyDescent="0.3">
      <c r="A3035" s="21" t="s">
        <v>2526</v>
      </c>
      <c r="B3035" s="21">
        <v>1</v>
      </c>
      <c r="C3035" s="39" t="str">
        <f>VLOOKUP(A3035,'COMP-VS-BOM'!$A$2:$C$1625,3,0)</f>
        <v>RES SMD 0.0OHM JUMPER 1/16W 0402</v>
      </c>
      <c r="D3035" s="39" t="str">
        <f t="shared" si="47"/>
        <v>R11227-1</v>
      </c>
      <c r="E3035" s="21" t="s">
        <v>2527</v>
      </c>
    </row>
    <row r="3036" spans="1:5" x14ac:dyDescent="0.3">
      <c r="A3036" s="21" t="s">
        <v>2526</v>
      </c>
      <c r="B3036" s="21">
        <v>2</v>
      </c>
      <c r="C3036" s="39" t="str">
        <f>VLOOKUP(A3036,'COMP-VS-BOM'!$A$2:$C$1625,3,0)</f>
        <v>RES SMD 0.0OHM JUMPER 1/16W 0402</v>
      </c>
      <c r="D3036" s="39" t="str">
        <f t="shared" si="47"/>
        <v>R11227-2</v>
      </c>
      <c r="E3036" s="21" t="s">
        <v>1509</v>
      </c>
    </row>
    <row r="3037" spans="1:5" x14ac:dyDescent="0.3">
      <c r="A3037" s="21" t="s">
        <v>2528</v>
      </c>
      <c r="B3037" s="21">
        <v>1</v>
      </c>
      <c r="C3037" s="39" t="str">
        <f>VLOOKUP(A3037,'COMP-VS-BOM'!$A$2:$C$1625,3,0)</f>
        <v>RES SMD 10K OHM 5% 1/10W 0402</v>
      </c>
      <c r="D3037" s="39" t="str">
        <f t="shared" si="47"/>
        <v>R11229-1</v>
      </c>
      <c r="E3037" s="21" t="s">
        <v>946</v>
      </c>
    </row>
    <row r="3038" spans="1:5" x14ac:dyDescent="0.3">
      <c r="A3038" s="21" t="s">
        <v>2528</v>
      </c>
      <c r="B3038" s="21">
        <v>2</v>
      </c>
      <c r="C3038" s="39" t="str">
        <f>VLOOKUP(A3038,'COMP-VS-BOM'!$A$2:$C$1625,3,0)</f>
        <v>RES SMD 10K OHM 5% 1/10W 0402</v>
      </c>
      <c r="D3038" s="39" t="str">
        <f t="shared" si="47"/>
        <v>R11229-2</v>
      </c>
      <c r="E3038" s="21" t="s">
        <v>2529</v>
      </c>
    </row>
    <row r="3039" spans="1:5" x14ac:dyDescent="0.3">
      <c r="A3039" s="21" t="s">
        <v>2530</v>
      </c>
      <c r="B3039" s="21">
        <v>1</v>
      </c>
      <c r="C3039" s="39" t="str">
        <f>VLOOKUP(A3039,'COMP-VS-BOM'!$A$2:$C$1625,3,0)</f>
        <v>RES SMD 10K OHM 5% 1/10W 0402</v>
      </c>
      <c r="D3039" s="39" t="str">
        <f t="shared" si="47"/>
        <v>R11230-1</v>
      </c>
      <c r="E3039" s="21" t="s">
        <v>946</v>
      </c>
    </row>
    <row r="3040" spans="1:5" x14ac:dyDescent="0.3">
      <c r="A3040" s="21" t="s">
        <v>2530</v>
      </c>
      <c r="B3040" s="21">
        <v>2</v>
      </c>
      <c r="C3040" s="39" t="str">
        <f>VLOOKUP(A3040,'COMP-VS-BOM'!$A$2:$C$1625,3,0)</f>
        <v>RES SMD 10K OHM 5% 1/10W 0402</v>
      </c>
      <c r="D3040" s="39" t="str">
        <f t="shared" si="47"/>
        <v>R11230-2</v>
      </c>
      <c r="E3040" s="21" t="s">
        <v>2531</v>
      </c>
    </row>
    <row r="3041" spans="1:5" x14ac:dyDescent="0.3">
      <c r="A3041" s="21" t="s">
        <v>2532</v>
      </c>
      <c r="B3041" s="21">
        <v>1</v>
      </c>
      <c r="C3041" s="39" t="str">
        <f>VLOOKUP(A3041,'COMP-VS-BOM'!$A$2:$C$1625,3,0)</f>
        <v>RES SMD 10K OHM 5% 1/10W 0402</v>
      </c>
      <c r="D3041" s="39" t="str">
        <f t="shared" si="47"/>
        <v>R11231-1</v>
      </c>
      <c r="E3041" s="21" t="s">
        <v>946</v>
      </c>
    </row>
    <row r="3042" spans="1:5" x14ac:dyDescent="0.3">
      <c r="A3042" s="21" t="s">
        <v>2532</v>
      </c>
      <c r="B3042" s="21">
        <v>2</v>
      </c>
      <c r="C3042" s="39" t="str">
        <f>VLOOKUP(A3042,'COMP-VS-BOM'!$A$2:$C$1625,3,0)</f>
        <v>RES SMD 10K OHM 5% 1/10W 0402</v>
      </c>
      <c r="D3042" s="39" t="str">
        <f t="shared" si="47"/>
        <v>R11231-2</v>
      </c>
      <c r="E3042" s="21" t="s">
        <v>2533</v>
      </c>
    </row>
    <row r="3043" spans="1:5" x14ac:dyDescent="0.3">
      <c r="A3043" s="21" t="s">
        <v>2534</v>
      </c>
      <c r="B3043" s="21">
        <v>1</v>
      </c>
      <c r="C3043" s="39" t="str">
        <f>VLOOKUP(A3043,'COMP-VS-BOM'!$A$2:$C$1625,3,0)</f>
        <v>RES SMD 10K OHM 5% 1/10W 0402</v>
      </c>
      <c r="D3043" s="39" t="str">
        <f t="shared" si="47"/>
        <v>R11232-1</v>
      </c>
      <c r="E3043" s="21" t="s">
        <v>946</v>
      </c>
    </row>
    <row r="3044" spans="1:5" x14ac:dyDescent="0.3">
      <c r="A3044" s="21" t="s">
        <v>2534</v>
      </c>
      <c r="B3044" s="21">
        <v>2</v>
      </c>
      <c r="C3044" s="39" t="str">
        <f>VLOOKUP(A3044,'COMP-VS-BOM'!$A$2:$C$1625,3,0)</f>
        <v>RES SMD 10K OHM 5% 1/10W 0402</v>
      </c>
      <c r="D3044" s="39" t="str">
        <f t="shared" si="47"/>
        <v>R11232-2</v>
      </c>
      <c r="E3044" s="21" t="s">
        <v>2535</v>
      </c>
    </row>
    <row r="3045" spans="1:5" x14ac:dyDescent="0.3">
      <c r="A3045" s="21" t="s">
        <v>2536</v>
      </c>
      <c r="B3045" s="21">
        <v>1</v>
      </c>
      <c r="C3045" s="39" t="str">
        <f>VLOOKUP(A3045,'COMP-VS-BOM'!$A$2:$C$1625,3,0)</f>
        <v>RES SMD 10K OHM 5% 1/10W 0402</v>
      </c>
      <c r="D3045" s="39" t="str">
        <f t="shared" si="47"/>
        <v>R11234-1</v>
      </c>
      <c r="E3045" s="21" t="s">
        <v>1029</v>
      </c>
    </row>
    <row r="3046" spans="1:5" x14ac:dyDescent="0.3">
      <c r="A3046" s="21" t="s">
        <v>2536</v>
      </c>
      <c r="B3046" s="21">
        <v>2</v>
      </c>
      <c r="C3046" s="39" t="str">
        <f>VLOOKUP(A3046,'COMP-VS-BOM'!$A$2:$C$1625,3,0)</f>
        <v>RES SMD 10K OHM 5% 1/10W 0402</v>
      </c>
      <c r="D3046" s="39" t="str">
        <f t="shared" si="47"/>
        <v>R11234-2</v>
      </c>
      <c r="E3046" s="21" t="s">
        <v>2537</v>
      </c>
    </row>
    <row r="3047" spans="1:5" x14ac:dyDescent="0.3">
      <c r="A3047" s="21" t="s">
        <v>2538</v>
      </c>
      <c r="B3047" s="21">
        <v>1</v>
      </c>
      <c r="C3047" s="39" t="str">
        <f>VLOOKUP(A3047,'COMP-VS-BOM'!$A$2:$C$1625,3,0)</f>
        <v>RES SMD 1K OHM 1% 1/16W 0402</v>
      </c>
      <c r="D3047" s="39" t="str">
        <f t="shared" si="47"/>
        <v>R11235-1</v>
      </c>
      <c r="E3047" s="21" t="s">
        <v>2529</v>
      </c>
    </row>
    <row r="3048" spans="1:5" x14ac:dyDescent="0.3">
      <c r="A3048" s="21" t="s">
        <v>2538</v>
      </c>
      <c r="B3048" s="21">
        <v>2</v>
      </c>
      <c r="C3048" s="39" t="str">
        <f>VLOOKUP(A3048,'COMP-VS-BOM'!$A$2:$C$1625,3,0)</f>
        <v>RES SMD 1K OHM 1% 1/16W 0402</v>
      </c>
      <c r="D3048" s="39" t="str">
        <f t="shared" si="47"/>
        <v>R11235-2</v>
      </c>
      <c r="E3048" s="21" t="s">
        <v>320</v>
      </c>
    </row>
    <row r="3049" spans="1:5" x14ac:dyDescent="0.3">
      <c r="A3049" s="21" t="s">
        <v>2539</v>
      </c>
      <c r="B3049" s="21">
        <v>1</v>
      </c>
      <c r="C3049" s="39" t="str">
        <f>VLOOKUP(A3049,'COMP-VS-BOM'!$A$2:$C$1625,3,0)</f>
        <v>RES SMD 1K OHM 1% 1/16W 0402</v>
      </c>
      <c r="D3049" s="39" t="str">
        <f t="shared" si="47"/>
        <v>R11236-1</v>
      </c>
      <c r="E3049" s="21" t="s">
        <v>2531</v>
      </c>
    </row>
    <row r="3050" spans="1:5" x14ac:dyDescent="0.3">
      <c r="A3050" s="21" t="s">
        <v>2539</v>
      </c>
      <c r="B3050" s="21">
        <v>2</v>
      </c>
      <c r="C3050" s="39" t="str">
        <f>VLOOKUP(A3050,'COMP-VS-BOM'!$A$2:$C$1625,3,0)</f>
        <v>RES SMD 1K OHM 1% 1/16W 0402</v>
      </c>
      <c r="D3050" s="39" t="str">
        <f t="shared" si="47"/>
        <v>R11236-2</v>
      </c>
      <c r="E3050" s="21" t="s">
        <v>320</v>
      </c>
    </row>
    <row r="3051" spans="1:5" x14ac:dyDescent="0.3">
      <c r="A3051" s="21" t="s">
        <v>2540</v>
      </c>
      <c r="B3051" s="21">
        <v>1</v>
      </c>
      <c r="C3051" s="39" t="str">
        <f>VLOOKUP(A3051,'COMP-VS-BOM'!$A$2:$C$1625,3,0)</f>
        <v>RES SMD 1K OHM 1% 1/16W 0402</v>
      </c>
      <c r="D3051" s="39" t="str">
        <f t="shared" si="47"/>
        <v>R11237-1</v>
      </c>
      <c r="E3051" s="21" t="s">
        <v>2533</v>
      </c>
    </row>
    <row r="3052" spans="1:5" x14ac:dyDescent="0.3">
      <c r="A3052" s="21" t="s">
        <v>2540</v>
      </c>
      <c r="B3052" s="21">
        <v>2</v>
      </c>
      <c r="C3052" s="39" t="str">
        <f>VLOOKUP(A3052,'COMP-VS-BOM'!$A$2:$C$1625,3,0)</f>
        <v>RES SMD 1K OHM 1% 1/16W 0402</v>
      </c>
      <c r="D3052" s="39" t="str">
        <f t="shared" si="47"/>
        <v>R11237-2</v>
      </c>
      <c r="E3052" s="21" t="s">
        <v>320</v>
      </c>
    </row>
    <row r="3053" spans="1:5" x14ac:dyDescent="0.3">
      <c r="A3053" s="21" t="s">
        <v>2541</v>
      </c>
      <c r="B3053" s="21">
        <v>1</v>
      </c>
      <c r="C3053" s="39" t="str">
        <f>VLOOKUP(A3053,'COMP-VS-BOM'!$A$2:$C$1625,3,0)</f>
        <v>RES SMD 1K OHM 1% 1/16W 0402</v>
      </c>
      <c r="D3053" s="39" t="str">
        <f t="shared" si="47"/>
        <v>R11238-1</v>
      </c>
      <c r="E3053" s="21" t="s">
        <v>2535</v>
      </c>
    </row>
    <row r="3054" spans="1:5" x14ac:dyDescent="0.3">
      <c r="A3054" s="21" t="s">
        <v>2541</v>
      </c>
      <c r="B3054" s="21">
        <v>2</v>
      </c>
      <c r="C3054" s="39" t="str">
        <f>VLOOKUP(A3054,'COMP-VS-BOM'!$A$2:$C$1625,3,0)</f>
        <v>RES SMD 1K OHM 1% 1/16W 0402</v>
      </c>
      <c r="D3054" s="39" t="str">
        <f t="shared" si="47"/>
        <v>R11238-2</v>
      </c>
      <c r="E3054" s="21" t="s">
        <v>320</v>
      </c>
    </row>
    <row r="3055" spans="1:5" x14ac:dyDescent="0.3">
      <c r="A3055" s="21" t="s">
        <v>2542</v>
      </c>
      <c r="B3055" s="21">
        <v>1</v>
      </c>
      <c r="C3055" s="39" t="str">
        <f>VLOOKUP(A3055,'COMP-VS-BOM'!$A$2:$C$1625,3,0)</f>
        <v>RES SMD 10K OHM 5% 1/10W 0402</v>
      </c>
      <c r="D3055" s="39" t="str">
        <f t="shared" si="47"/>
        <v>R11239-1</v>
      </c>
      <c r="E3055" s="21" t="s">
        <v>2537</v>
      </c>
    </row>
    <row r="3056" spans="1:5" x14ac:dyDescent="0.3">
      <c r="A3056" s="21" t="s">
        <v>2542</v>
      </c>
      <c r="B3056" s="21">
        <v>2</v>
      </c>
      <c r="C3056" s="39" t="str">
        <f>VLOOKUP(A3056,'COMP-VS-BOM'!$A$2:$C$1625,3,0)</f>
        <v>RES SMD 10K OHM 5% 1/10W 0402</v>
      </c>
      <c r="D3056" s="39" t="str">
        <f t="shared" si="47"/>
        <v>R11239-2</v>
      </c>
      <c r="E3056" s="21" t="s">
        <v>320</v>
      </c>
    </row>
    <row r="3057" spans="1:5" x14ac:dyDescent="0.3">
      <c r="A3057" s="21" t="s">
        <v>2543</v>
      </c>
      <c r="B3057" s="21">
        <v>1</v>
      </c>
      <c r="C3057" s="39" t="str">
        <f>VLOOKUP(A3057,'COMP-VS-BOM'!$A$2:$C$1625,3,0)</f>
        <v>RES SMD 10K OHM 5% 1/10W 0402</v>
      </c>
      <c r="D3057" s="39" t="str">
        <f t="shared" si="47"/>
        <v>R11244-1</v>
      </c>
      <c r="E3057" s="21" t="s">
        <v>2544</v>
      </c>
    </row>
    <row r="3058" spans="1:5" x14ac:dyDescent="0.3">
      <c r="A3058" s="21" t="s">
        <v>2543</v>
      </c>
      <c r="B3058" s="21">
        <v>2</v>
      </c>
      <c r="C3058" s="39" t="str">
        <f>VLOOKUP(A3058,'COMP-VS-BOM'!$A$2:$C$1625,3,0)</f>
        <v>RES SMD 10K OHM 5% 1/10W 0402</v>
      </c>
      <c r="D3058" s="39" t="str">
        <f t="shared" si="47"/>
        <v>R11244-2</v>
      </c>
      <c r="E3058" s="21" t="s">
        <v>320</v>
      </c>
    </row>
    <row r="3059" spans="1:5" x14ac:dyDescent="0.3">
      <c r="A3059" s="21" t="s">
        <v>2545</v>
      </c>
      <c r="B3059" s="21">
        <v>1</v>
      </c>
      <c r="C3059" s="39" t="str">
        <f>VLOOKUP(A3059,'COMP-VS-BOM'!$A$2:$C$1625,3,0)</f>
        <v>RES SMD 10K OHM 5% 1/10W 0402</v>
      </c>
      <c r="D3059" s="39" t="str">
        <f t="shared" si="47"/>
        <v>R11245-1</v>
      </c>
      <c r="E3059" s="21" t="s">
        <v>2546</v>
      </c>
    </row>
    <row r="3060" spans="1:5" x14ac:dyDescent="0.3">
      <c r="A3060" s="21" t="s">
        <v>2545</v>
      </c>
      <c r="B3060" s="21">
        <v>2</v>
      </c>
      <c r="C3060" s="39" t="str">
        <f>VLOOKUP(A3060,'COMP-VS-BOM'!$A$2:$C$1625,3,0)</f>
        <v>RES SMD 10K OHM 5% 1/10W 0402</v>
      </c>
      <c r="D3060" s="39" t="str">
        <f t="shared" si="47"/>
        <v>R11245-2</v>
      </c>
      <c r="E3060" s="21" t="s">
        <v>320</v>
      </c>
    </row>
    <row r="3061" spans="1:5" x14ac:dyDescent="0.3">
      <c r="A3061" s="21" t="s">
        <v>2547</v>
      </c>
      <c r="B3061" s="21">
        <v>1</v>
      </c>
      <c r="C3061" s="39" t="str">
        <f>VLOOKUP(A3061,'COMP-VS-BOM'!$A$2:$C$1625,3,0)</f>
        <v>RES SMD 0.0OHM JUMPER 1/16W 0402</v>
      </c>
      <c r="D3061" s="39" t="str">
        <f t="shared" si="47"/>
        <v>R11247-1</v>
      </c>
      <c r="E3061" s="21" t="s">
        <v>2548</v>
      </c>
    </row>
    <row r="3062" spans="1:5" x14ac:dyDescent="0.3">
      <c r="A3062" s="21" t="s">
        <v>2547</v>
      </c>
      <c r="B3062" s="21">
        <v>2</v>
      </c>
      <c r="C3062" s="39" t="str">
        <f>VLOOKUP(A3062,'COMP-VS-BOM'!$A$2:$C$1625,3,0)</f>
        <v>RES SMD 0.0OHM JUMPER 1/16W 0402</v>
      </c>
      <c r="D3062" s="39" t="str">
        <f t="shared" si="47"/>
        <v>R11247-2</v>
      </c>
      <c r="E3062" s="21" t="s">
        <v>2358</v>
      </c>
    </row>
    <row r="3063" spans="1:5" x14ac:dyDescent="0.3">
      <c r="A3063" s="21" t="s">
        <v>2549</v>
      </c>
      <c r="B3063" s="21">
        <v>1</v>
      </c>
      <c r="C3063" s="39" t="str">
        <f>VLOOKUP(A3063,'COMP-VS-BOM'!$A$2:$C$1625,3,0)</f>
        <v>RES SMD 0.0OHM JUMPER 1/16W 0402</v>
      </c>
      <c r="D3063" s="39" t="str">
        <f t="shared" si="47"/>
        <v>R11248-1</v>
      </c>
      <c r="E3063" s="21" t="s">
        <v>2548</v>
      </c>
    </row>
    <row r="3064" spans="1:5" x14ac:dyDescent="0.3">
      <c r="A3064" s="21" t="s">
        <v>2549</v>
      </c>
      <c r="B3064" s="21">
        <v>2</v>
      </c>
      <c r="C3064" s="39" t="str">
        <f>VLOOKUP(A3064,'COMP-VS-BOM'!$A$2:$C$1625,3,0)</f>
        <v>RES SMD 0.0OHM JUMPER 1/16W 0402</v>
      </c>
      <c r="D3064" s="39" t="str">
        <f t="shared" si="47"/>
        <v>R11248-2</v>
      </c>
      <c r="E3064" s="21" t="s">
        <v>2367</v>
      </c>
    </row>
    <row r="3065" spans="1:5" x14ac:dyDescent="0.3">
      <c r="A3065" s="21" t="s">
        <v>2550</v>
      </c>
      <c r="B3065" s="21">
        <v>1</v>
      </c>
      <c r="C3065" s="39" t="str">
        <f>VLOOKUP(A3065,'COMP-VS-BOM'!$A$2:$C$1625,3,0)</f>
        <v>RES SMD 0.0OHM JUMPER 1/16W 0402</v>
      </c>
      <c r="D3065" s="39" t="str">
        <f t="shared" si="47"/>
        <v>R11249-1</v>
      </c>
      <c r="E3065" s="21" t="s">
        <v>2551</v>
      </c>
    </row>
    <row r="3066" spans="1:5" x14ac:dyDescent="0.3">
      <c r="A3066" s="21" t="s">
        <v>2550</v>
      </c>
      <c r="B3066" s="21">
        <v>2</v>
      </c>
      <c r="C3066" s="39" t="str">
        <f>VLOOKUP(A3066,'COMP-VS-BOM'!$A$2:$C$1625,3,0)</f>
        <v>RES SMD 0.0OHM JUMPER 1/16W 0402</v>
      </c>
      <c r="D3066" s="39" t="str">
        <f t="shared" si="47"/>
        <v>R11249-2</v>
      </c>
      <c r="E3066" s="21" t="s">
        <v>2378</v>
      </c>
    </row>
    <row r="3067" spans="1:5" x14ac:dyDescent="0.3">
      <c r="A3067" s="21" t="s">
        <v>2552</v>
      </c>
      <c r="B3067" s="21">
        <v>1</v>
      </c>
      <c r="C3067" s="39" t="str">
        <f>VLOOKUP(A3067,'COMP-VS-BOM'!$A$2:$C$1625,3,0)</f>
        <v>RES SMD 0.0OHM JUMPER 1/16W 0402</v>
      </c>
      <c r="D3067" s="39" t="str">
        <f t="shared" si="47"/>
        <v>R11250-1</v>
      </c>
      <c r="E3067" s="21" t="s">
        <v>2551</v>
      </c>
    </row>
    <row r="3068" spans="1:5" x14ac:dyDescent="0.3">
      <c r="A3068" s="21" t="s">
        <v>2552</v>
      </c>
      <c r="B3068" s="21">
        <v>2</v>
      </c>
      <c r="C3068" s="39" t="str">
        <f>VLOOKUP(A3068,'COMP-VS-BOM'!$A$2:$C$1625,3,0)</f>
        <v>RES SMD 0.0OHM JUMPER 1/16W 0402</v>
      </c>
      <c r="D3068" s="39" t="str">
        <f t="shared" si="47"/>
        <v>R11250-2</v>
      </c>
      <c r="E3068" s="21" t="s">
        <v>2386</v>
      </c>
    </row>
    <row r="3069" spans="1:5" x14ac:dyDescent="0.3">
      <c r="A3069" s="21" t="s">
        <v>2553</v>
      </c>
      <c r="B3069" s="21">
        <v>1</v>
      </c>
      <c r="C3069" s="39" t="str">
        <f>VLOOKUP(A3069,'COMP-VS-BOM'!$A$2:$C$1625,3,0)</f>
        <v>RES SMD 0.0OHM JUMPER 1/16W 0402</v>
      </c>
      <c r="D3069" s="39" t="str">
        <f t="shared" si="47"/>
        <v>R11251-1</v>
      </c>
      <c r="E3069" s="21" t="s">
        <v>2554</v>
      </c>
    </row>
    <row r="3070" spans="1:5" x14ac:dyDescent="0.3">
      <c r="A3070" s="21" t="s">
        <v>2553</v>
      </c>
      <c r="B3070" s="21">
        <v>2</v>
      </c>
      <c r="C3070" s="39" t="str">
        <f>VLOOKUP(A3070,'COMP-VS-BOM'!$A$2:$C$1625,3,0)</f>
        <v>RES SMD 0.0OHM JUMPER 1/16W 0402</v>
      </c>
      <c r="D3070" s="39" t="str">
        <f t="shared" si="47"/>
        <v>R11251-2</v>
      </c>
      <c r="E3070" s="21" t="s">
        <v>2548</v>
      </c>
    </row>
    <row r="3071" spans="1:5" x14ac:dyDescent="0.3">
      <c r="A3071" s="21" t="s">
        <v>2555</v>
      </c>
      <c r="B3071" s="21">
        <v>1</v>
      </c>
      <c r="C3071" s="39" t="str">
        <f>VLOOKUP(A3071,'COMP-VS-BOM'!$A$2:$C$1625,3,0)</f>
        <v>RES SMD 0.0OHM JUMPER 1/16W 0402</v>
      </c>
      <c r="D3071" s="39" t="str">
        <f t="shared" si="47"/>
        <v>R11252-1</v>
      </c>
      <c r="E3071" s="21" t="s">
        <v>2556</v>
      </c>
    </row>
    <row r="3072" spans="1:5" x14ac:dyDescent="0.3">
      <c r="A3072" s="21" t="s">
        <v>2555</v>
      </c>
      <c r="B3072" s="21">
        <v>2</v>
      </c>
      <c r="C3072" s="39" t="str">
        <f>VLOOKUP(A3072,'COMP-VS-BOM'!$A$2:$C$1625,3,0)</f>
        <v>RES SMD 0.0OHM JUMPER 1/16W 0402</v>
      </c>
      <c r="D3072" s="39" t="str">
        <f t="shared" si="47"/>
        <v>R11252-2</v>
      </c>
      <c r="E3072" s="21" t="s">
        <v>2551</v>
      </c>
    </row>
    <row r="3073" spans="1:5" x14ac:dyDescent="0.3">
      <c r="A3073" s="21" t="s">
        <v>2557</v>
      </c>
      <c r="B3073" s="21">
        <v>1</v>
      </c>
      <c r="C3073" s="39" t="str">
        <f>VLOOKUP(A3073,'COMP-VS-BOM'!$A$2:$C$1625,3,0)</f>
        <v>RES SMD 10K OHM 5% 1/16W 0402</v>
      </c>
      <c r="D3073" s="39" t="str">
        <f t="shared" si="47"/>
        <v>R11254-1</v>
      </c>
      <c r="E3073" s="21" t="s">
        <v>1374</v>
      </c>
    </row>
    <row r="3074" spans="1:5" x14ac:dyDescent="0.3">
      <c r="A3074" s="21" t="s">
        <v>2557</v>
      </c>
      <c r="B3074" s="21">
        <v>2</v>
      </c>
      <c r="C3074" s="39" t="str">
        <f>VLOOKUP(A3074,'COMP-VS-BOM'!$A$2:$C$1625,3,0)</f>
        <v>RES SMD 10K OHM 5% 1/16W 0402</v>
      </c>
      <c r="D3074" s="39" t="str">
        <f t="shared" si="47"/>
        <v>R11254-2</v>
      </c>
      <c r="E3074" s="21" t="s">
        <v>368</v>
      </c>
    </row>
    <row r="3075" spans="1:5" x14ac:dyDescent="0.3">
      <c r="A3075" s="21" t="s">
        <v>2558</v>
      </c>
      <c r="B3075" s="21">
        <v>1</v>
      </c>
      <c r="C3075" s="39" t="str">
        <f>VLOOKUP(A3075,'COMP-VS-BOM'!$A$2:$C$1625,3,0)</f>
        <v>RES SMD 10K OHM 5% 1/16W 0402</v>
      </c>
      <c r="D3075" s="39" t="str">
        <f t="shared" si="47"/>
        <v>R11255-1</v>
      </c>
      <c r="E3075" s="21" t="s">
        <v>1372</v>
      </c>
    </row>
    <row r="3076" spans="1:5" x14ac:dyDescent="0.3">
      <c r="A3076" s="21" t="s">
        <v>2558</v>
      </c>
      <c r="B3076" s="21">
        <v>2</v>
      </c>
      <c r="C3076" s="39" t="str">
        <f>VLOOKUP(A3076,'COMP-VS-BOM'!$A$2:$C$1625,3,0)</f>
        <v>RES SMD 10K OHM 5% 1/16W 0402</v>
      </c>
      <c r="D3076" s="39" t="str">
        <f t="shared" ref="D3076:D3139" si="48">CONCATENATE(A3076,"-",B3076)</f>
        <v>R11255-2</v>
      </c>
      <c r="E3076" s="21" t="s">
        <v>2559</v>
      </c>
    </row>
    <row r="3077" spans="1:5" x14ac:dyDescent="0.3">
      <c r="A3077" s="21" t="s">
        <v>2560</v>
      </c>
      <c r="B3077" s="21">
        <v>1</v>
      </c>
      <c r="C3077" s="39" t="str">
        <f>VLOOKUP(A3077,'COMP-VS-BOM'!$A$2:$C$1625,3,0)</f>
        <v>RES SMD 0.0OHM JUMPER 1/16W 0402</v>
      </c>
      <c r="D3077" s="39" t="str">
        <f t="shared" si="48"/>
        <v>R11256-1</v>
      </c>
      <c r="E3077" s="21" t="s">
        <v>2559</v>
      </c>
    </row>
    <row r="3078" spans="1:5" x14ac:dyDescent="0.3">
      <c r="A3078" s="21" t="s">
        <v>2560</v>
      </c>
      <c r="B3078" s="21">
        <v>2</v>
      </c>
      <c r="C3078" s="39" t="str">
        <f>VLOOKUP(A3078,'COMP-VS-BOM'!$A$2:$C$1625,3,0)</f>
        <v>RES SMD 0.0OHM JUMPER 1/16W 0402</v>
      </c>
      <c r="D3078" s="39" t="str">
        <f t="shared" si="48"/>
        <v>R11256-2</v>
      </c>
      <c r="E3078" s="21" t="s">
        <v>343</v>
      </c>
    </row>
    <row r="3079" spans="1:5" x14ac:dyDescent="0.3">
      <c r="A3079" s="21" t="s">
        <v>2561</v>
      </c>
      <c r="B3079" s="21">
        <v>1</v>
      </c>
      <c r="C3079" s="39" t="str">
        <f>VLOOKUP(A3079,'COMP-VS-BOM'!$A$2:$C$1625,3,0)</f>
        <v>RES SMD 0.0OHM JUMPER 1/16W 0402</v>
      </c>
      <c r="D3079" s="39" t="str">
        <f t="shared" si="48"/>
        <v>R11258-1</v>
      </c>
      <c r="E3079" s="21" t="s">
        <v>368</v>
      </c>
    </row>
    <row r="3080" spans="1:5" x14ac:dyDescent="0.3">
      <c r="A3080" s="21" t="s">
        <v>2561</v>
      </c>
      <c r="B3080" s="21">
        <v>2</v>
      </c>
      <c r="C3080" s="39" t="str">
        <f>VLOOKUP(A3080,'COMP-VS-BOM'!$A$2:$C$1625,3,0)</f>
        <v>RES SMD 0.0OHM JUMPER 1/16W 0402</v>
      </c>
      <c r="D3080" s="39" t="str">
        <f t="shared" si="48"/>
        <v>R11258-2</v>
      </c>
      <c r="E3080" s="21" t="s">
        <v>343</v>
      </c>
    </row>
    <row r="3081" spans="1:5" x14ac:dyDescent="0.3">
      <c r="A3081" s="21" t="s">
        <v>2688</v>
      </c>
      <c r="B3081" s="21">
        <v>1</v>
      </c>
      <c r="C3081" s="39" t="str">
        <f>VLOOKUP(A3081,'COMP-VS-BOM'!$A$2:$C$1625,3,0)</f>
        <v>RES SMD 10K OHM 5% 1/16W 0402</v>
      </c>
      <c r="D3081" s="39" t="str">
        <f t="shared" si="48"/>
        <v>R11260-1</v>
      </c>
      <c r="E3081" s="21" t="s">
        <v>1372</v>
      </c>
    </row>
    <row r="3082" spans="1:5" x14ac:dyDescent="0.3">
      <c r="A3082" s="21" t="s">
        <v>2688</v>
      </c>
      <c r="B3082" s="21">
        <v>2</v>
      </c>
      <c r="C3082" s="39" t="str">
        <f>VLOOKUP(A3082,'COMP-VS-BOM'!$A$2:$C$1625,3,0)</f>
        <v>RES SMD 10K OHM 5% 1/16W 0402</v>
      </c>
      <c r="D3082" s="39" t="str">
        <f t="shared" si="48"/>
        <v>R11260-2</v>
      </c>
      <c r="E3082" s="21" t="s">
        <v>3043</v>
      </c>
    </row>
    <row r="3083" spans="1:5" x14ac:dyDescent="0.3">
      <c r="A3083" s="21" t="s">
        <v>2689</v>
      </c>
      <c r="B3083" s="21">
        <v>1</v>
      </c>
      <c r="C3083" s="39" t="str">
        <f>VLOOKUP(A3083,'COMP-VS-BOM'!$A$2:$C$1625,3,0)</f>
        <v>RES SMD 10K OHM 5% 1/16W 0402</v>
      </c>
      <c r="D3083" s="39" t="str">
        <f t="shared" si="48"/>
        <v>R11261-1</v>
      </c>
      <c r="E3083" s="21" t="s">
        <v>1374</v>
      </c>
    </row>
    <row r="3084" spans="1:5" x14ac:dyDescent="0.3">
      <c r="A3084" s="21" t="s">
        <v>2689</v>
      </c>
      <c r="B3084" s="21">
        <v>2</v>
      </c>
      <c r="C3084" s="39" t="str">
        <f>VLOOKUP(A3084,'COMP-VS-BOM'!$A$2:$C$1625,3,0)</f>
        <v>RES SMD 10K OHM 5% 1/16W 0402</v>
      </c>
      <c r="D3084" s="39" t="str">
        <f t="shared" si="48"/>
        <v>R11261-2</v>
      </c>
      <c r="E3084" s="21" t="s">
        <v>3045</v>
      </c>
    </row>
    <row r="3085" spans="1:5" x14ac:dyDescent="0.3">
      <c r="A3085" s="21" t="s">
        <v>2694</v>
      </c>
      <c r="B3085" s="21">
        <v>1</v>
      </c>
      <c r="C3085" s="39" t="str">
        <f>VLOOKUP(A3085,'COMP-VS-BOM'!$A$2:$C$1625,3,0)</f>
        <v>RES SMD 0.0OHM JUMPER 1/10W 0402</v>
      </c>
      <c r="D3085" s="39" t="str">
        <f t="shared" si="48"/>
        <v>R11262-1</v>
      </c>
      <c r="E3085" s="21" t="s">
        <v>1650</v>
      </c>
    </row>
    <row r="3086" spans="1:5" x14ac:dyDescent="0.3">
      <c r="A3086" s="21" t="s">
        <v>2694</v>
      </c>
      <c r="B3086" s="21">
        <v>2</v>
      </c>
      <c r="C3086" s="39" t="str">
        <f>VLOOKUP(A3086,'COMP-VS-BOM'!$A$2:$C$1625,3,0)</f>
        <v>RES SMD 0.0OHM JUMPER 1/10W 0402</v>
      </c>
      <c r="D3086" s="39" t="str">
        <f t="shared" si="48"/>
        <v>R11262-2</v>
      </c>
      <c r="E3086" s="21" t="s">
        <v>3023</v>
      </c>
    </row>
    <row r="3087" spans="1:5" x14ac:dyDescent="0.3">
      <c r="A3087" s="21" t="s">
        <v>2695</v>
      </c>
      <c r="B3087" s="21">
        <v>1</v>
      </c>
      <c r="C3087" s="39" t="str">
        <f>VLOOKUP(A3087,'COMP-VS-BOM'!$A$2:$C$1625,3,0)</f>
        <v>RES SMD 0.0OHM JUMPER 1/10W 0402</v>
      </c>
      <c r="D3087" s="39" t="str">
        <f t="shared" si="48"/>
        <v>R11263-1</v>
      </c>
      <c r="E3087" s="21" t="s">
        <v>3044</v>
      </c>
    </row>
    <row r="3088" spans="1:5" x14ac:dyDescent="0.3">
      <c r="A3088" s="21" t="s">
        <v>2695</v>
      </c>
      <c r="B3088" s="21">
        <v>2</v>
      </c>
      <c r="C3088" s="39" t="str">
        <f>VLOOKUP(A3088,'COMP-VS-BOM'!$A$2:$C$1625,3,0)</f>
        <v>RES SMD 0.0OHM JUMPER 1/10W 0402</v>
      </c>
      <c r="D3088" s="39" t="str">
        <f t="shared" si="48"/>
        <v>R11263-2</v>
      </c>
      <c r="E3088" s="21" t="s">
        <v>3023</v>
      </c>
    </row>
    <row r="3089" spans="1:5" x14ac:dyDescent="0.3">
      <c r="A3089" s="21" t="s">
        <v>2691</v>
      </c>
      <c r="B3089" s="21">
        <v>1</v>
      </c>
      <c r="C3089" s="39" t="str">
        <f>VLOOKUP(A3089,'COMP-VS-BOM'!$A$2:$C$1625,3,0)</f>
        <v>RES SMD 10K OHM 5% 1/16W 0402</v>
      </c>
      <c r="D3089" s="39" t="str">
        <f t="shared" si="48"/>
        <v>R11264-1</v>
      </c>
      <c r="E3089" s="21" t="s">
        <v>1372</v>
      </c>
    </row>
    <row r="3090" spans="1:5" x14ac:dyDescent="0.3">
      <c r="A3090" s="21" t="s">
        <v>2691</v>
      </c>
      <c r="B3090" s="21">
        <v>2</v>
      </c>
      <c r="C3090" s="39" t="str">
        <f>VLOOKUP(A3090,'COMP-VS-BOM'!$A$2:$C$1625,3,0)</f>
        <v>RES SMD 10K OHM 5% 1/16W 0402</v>
      </c>
      <c r="D3090" s="39" t="str">
        <f t="shared" si="48"/>
        <v>R11264-2</v>
      </c>
      <c r="E3090" s="21" t="s">
        <v>1934</v>
      </c>
    </row>
    <row r="3091" spans="1:5" x14ac:dyDescent="0.3">
      <c r="A3091" s="21" t="s">
        <v>2690</v>
      </c>
      <c r="B3091" s="21">
        <v>1</v>
      </c>
      <c r="C3091" s="39" t="str">
        <f>VLOOKUP(A3091,'COMP-VS-BOM'!$A$2:$C$1625,3,0)</f>
        <v>RES SMD 10K OHM 5% 1/16W 0402</v>
      </c>
      <c r="D3091" s="39" t="str">
        <f t="shared" si="48"/>
        <v>R11265-1</v>
      </c>
      <c r="E3091" s="21" t="s">
        <v>1372</v>
      </c>
    </row>
    <row r="3092" spans="1:5" x14ac:dyDescent="0.3">
      <c r="A3092" s="21" t="s">
        <v>2690</v>
      </c>
      <c r="B3092" s="21">
        <v>2</v>
      </c>
      <c r="C3092" s="39" t="str">
        <f>VLOOKUP(A3092,'COMP-VS-BOM'!$A$2:$C$1625,3,0)</f>
        <v>RES SMD 10K OHM 5% 1/16W 0402</v>
      </c>
      <c r="D3092" s="39" t="str">
        <f t="shared" si="48"/>
        <v>R11265-2</v>
      </c>
      <c r="E3092" s="21" t="s">
        <v>1936</v>
      </c>
    </row>
    <row r="3093" spans="1:5" x14ac:dyDescent="0.3">
      <c r="A3093" s="21" t="s">
        <v>2692</v>
      </c>
      <c r="B3093" s="21">
        <v>1</v>
      </c>
      <c r="C3093" s="39" t="str">
        <f>VLOOKUP(A3093,'COMP-VS-BOM'!$A$2:$C$1625,3,0)</f>
        <v>RES SMD 10K OHM 5% 1/16W 0402</v>
      </c>
      <c r="D3093" s="39" t="str">
        <f t="shared" si="48"/>
        <v>R11266-1</v>
      </c>
      <c r="E3093" s="21" t="s">
        <v>1374</v>
      </c>
    </row>
    <row r="3094" spans="1:5" x14ac:dyDescent="0.3">
      <c r="A3094" s="21" t="s">
        <v>2692</v>
      </c>
      <c r="B3094" s="21">
        <v>2</v>
      </c>
      <c r="C3094" s="39" t="str">
        <f>VLOOKUP(A3094,'COMP-VS-BOM'!$A$2:$C$1625,3,0)</f>
        <v>RES SMD 10K OHM 5% 1/16W 0402</v>
      </c>
      <c r="D3094" s="39" t="str">
        <f t="shared" si="48"/>
        <v>R11266-2</v>
      </c>
      <c r="E3094" s="21" t="s">
        <v>1938</v>
      </c>
    </row>
    <row r="3095" spans="1:5" x14ac:dyDescent="0.3">
      <c r="A3095" s="21" t="s">
        <v>2693</v>
      </c>
      <c r="B3095" s="21">
        <v>1</v>
      </c>
      <c r="C3095" s="39" t="str">
        <f>VLOOKUP(A3095,'COMP-VS-BOM'!$A$2:$C$1625,3,0)</f>
        <v>RES SMD 10K OHM 5% 1/16W 0402</v>
      </c>
      <c r="D3095" s="39" t="str">
        <f t="shared" si="48"/>
        <v>R11267-1</v>
      </c>
      <c r="E3095" s="21" t="s">
        <v>1374</v>
      </c>
    </row>
    <row r="3096" spans="1:5" x14ac:dyDescent="0.3">
      <c r="A3096" s="21" t="s">
        <v>2693</v>
      </c>
      <c r="B3096" s="21">
        <v>2</v>
      </c>
      <c r="C3096" s="39" t="str">
        <f>VLOOKUP(A3096,'COMP-VS-BOM'!$A$2:$C$1625,3,0)</f>
        <v>RES SMD 10K OHM 5% 1/16W 0402</v>
      </c>
      <c r="D3096" s="39" t="str">
        <f t="shared" si="48"/>
        <v>R11267-2</v>
      </c>
      <c r="E3096" s="21" t="s">
        <v>1940</v>
      </c>
    </row>
    <row r="3097" spans="1:5" x14ac:dyDescent="0.3">
      <c r="A3097" s="21" t="s">
        <v>2981</v>
      </c>
      <c r="B3097" s="21">
        <v>1</v>
      </c>
      <c r="C3097" s="39" t="str">
        <f>VLOOKUP(A3097,'COMP-VS-BOM'!$A$2:$C$1625,3,0)</f>
        <v>RES SMD 0.0OHM JUMPER 1/16W 0402</v>
      </c>
      <c r="D3097" s="39" t="str">
        <f t="shared" si="48"/>
        <v>R11268-1</v>
      </c>
      <c r="E3097" s="21" t="s">
        <v>1881</v>
      </c>
    </row>
    <row r="3098" spans="1:5" x14ac:dyDescent="0.3">
      <c r="A3098" s="21" t="s">
        <v>2981</v>
      </c>
      <c r="B3098" s="21">
        <v>2</v>
      </c>
      <c r="C3098" s="39" t="str">
        <f>VLOOKUP(A3098,'COMP-VS-BOM'!$A$2:$C$1625,3,0)</f>
        <v>RES SMD 0.0OHM JUMPER 1/16W 0402</v>
      </c>
      <c r="D3098" s="39" t="str">
        <f t="shared" si="48"/>
        <v>R11268-2</v>
      </c>
      <c r="E3098" s="21" t="s">
        <v>3034</v>
      </c>
    </row>
    <row r="3099" spans="1:5" x14ac:dyDescent="0.3">
      <c r="A3099" s="21" t="s">
        <v>2982</v>
      </c>
      <c r="B3099" s="21">
        <v>1</v>
      </c>
      <c r="C3099" s="39" t="str">
        <f>VLOOKUP(A3099,'COMP-VS-BOM'!$A$2:$C$1625,3,0)</f>
        <v>RES SMD 0.0OHM JUMPER 1/16W 0402</v>
      </c>
      <c r="D3099" s="39" t="str">
        <f t="shared" si="48"/>
        <v>R11269-1</v>
      </c>
      <c r="E3099" s="21" t="s">
        <v>3035</v>
      </c>
    </row>
    <row r="3100" spans="1:5" x14ac:dyDescent="0.3">
      <c r="A3100" s="21" t="s">
        <v>2982</v>
      </c>
      <c r="B3100" s="21">
        <v>2</v>
      </c>
      <c r="C3100" s="39" t="str">
        <f>VLOOKUP(A3100,'COMP-VS-BOM'!$A$2:$C$1625,3,0)</f>
        <v>RES SMD 0.0OHM JUMPER 1/16W 0402</v>
      </c>
      <c r="D3100" s="39" t="str">
        <f t="shared" si="48"/>
        <v>R11269-2</v>
      </c>
      <c r="E3100" s="21" t="s">
        <v>1514</v>
      </c>
    </row>
    <row r="3101" spans="1:5" x14ac:dyDescent="0.3">
      <c r="A3101" s="21" t="s">
        <v>2983</v>
      </c>
      <c r="B3101" s="21">
        <v>1</v>
      </c>
      <c r="C3101" s="39" t="str">
        <f>VLOOKUP(A3101,'COMP-VS-BOM'!$A$2:$C$1625,3,0)</f>
        <v>RES SMD 0.0OHM JUMPER 1/16W 0402</v>
      </c>
      <c r="D3101" s="39" t="str">
        <f t="shared" si="48"/>
        <v>R11270-1</v>
      </c>
      <c r="E3101" s="21" t="s">
        <v>3036</v>
      </c>
    </row>
    <row r="3102" spans="1:5" x14ac:dyDescent="0.3">
      <c r="A3102" s="21" t="s">
        <v>2983</v>
      </c>
      <c r="B3102" s="21">
        <v>2</v>
      </c>
      <c r="C3102" s="39" t="str">
        <f>VLOOKUP(A3102,'COMP-VS-BOM'!$A$2:$C$1625,3,0)</f>
        <v>RES SMD 0.0OHM JUMPER 1/16W 0402</v>
      </c>
      <c r="D3102" s="39" t="str">
        <f t="shared" si="48"/>
        <v>R11270-2</v>
      </c>
      <c r="E3102" s="21" t="s">
        <v>1525</v>
      </c>
    </row>
    <row r="3103" spans="1:5" x14ac:dyDescent="0.3">
      <c r="A3103" s="21" t="s">
        <v>2984</v>
      </c>
      <c r="B3103" s="21">
        <v>1</v>
      </c>
      <c r="C3103" s="39" t="str">
        <f>VLOOKUP(A3103,'COMP-VS-BOM'!$A$2:$C$1625,3,0)</f>
        <v>RES SMD 0.0OHM JUMPER 1/16W 0402</v>
      </c>
      <c r="D3103" s="39" t="str">
        <f t="shared" si="48"/>
        <v>R11271-1</v>
      </c>
      <c r="E3103" s="21" t="s">
        <v>3049</v>
      </c>
    </row>
    <row r="3104" spans="1:5" x14ac:dyDescent="0.3">
      <c r="A3104" s="21" t="s">
        <v>2984</v>
      </c>
      <c r="B3104" s="21">
        <v>2</v>
      </c>
      <c r="C3104" s="39" t="str">
        <f>VLOOKUP(A3104,'COMP-VS-BOM'!$A$2:$C$1625,3,0)</f>
        <v>RES SMD 0.0OHM JUMPER 1/16W 0402</v>
      </c>
      <c r="D3104" s="39" t="str">
        <f t="shared" si="48"/>
        <v>R11271-2</v>
      </c>
      <c r="E3104" s="21" t="s">
        <v>3048</v>
      </c>
    </row>
    <row r="3105" spans="1:5" x14ac:dyDescent="0.3">
      <c r="A3105" s="21" t="s">
        <v>3012</v>
      </c>
      <c r="B3105" s="21">
        <v>1</v>
      </c>
      <c r="C3105" s="39" t="str">
        <f>VLOOKUP(A3105,'COMP-VS-BOM'!$A$2:$C$1625,3,0)</f>
        <v>RES SMD 0.0OHM JUMPER 1/16W 0402</v>
      </c>
      <c r="D3105" s="39" t="str">
        <f t="shared" si="48"/>
        <v>R11334-1</v>
      </c>
      <c r="E3105" s="21" t="s">
        <v>3050</v>
      </c>
    </row>
    <row r="3106" spans="1:5" x14ac:dyDescent="0.3">
      <c r="A3106" s="21" t="s">
        <v>3012</v>
      </c>
      <c r="B3106" s="21">
        <v>2</v>
      </c>
      <c r="C3106" s="39" t="str">
        <f>VLOOKUP(A3106,'COMP-VS-BOM'!$A$2:$C$1625,3,0)</f>
        <v>RES SMD 0.0OHM JUMPER 1/16W 0402</v>
      </c>
      <c r="D3106" s="39" t="str">
        <f t="shared" si="48"/>
        <v>R11334-2</v>
      </c>
      <c r="E3106" s="21" t="s">
        <v>3051</v>
      </c>
    </row>
    <row r="3107" spans="1:5" x14ac:dyDescent="0.3">
      <c r="A3107" s="21" t="s">
        <v>2996</v>
      </c>
      <c r="B3107" s="21">
        <v>1</v>
      </c>
      <c r="C3107" s="39" t="str">
        <f>VLOOKUP(A3107,'COMP-VS-BOM'!$A$2:$C$1625,3,0)</f>
        <v>RES SMD 100K OHM 1% 1/16W 0402</v>
      </c>
      <c r="D3107" s="39" t="str">
        <f t="shared" si="48"/>
        <v>R11335-1</v>
      </c>
      <c r="E3107" s="21" t="s">
        <v>3051</v>
      </c>
    </row>
    <row r="3108" spans="1:5" x14ac:dyDescent="0.3">
      <c r="A3108" s="21" t="s">
        <v>2996</v>
      </c>
      <c r="B3108" s="21">
        <v>2</v>
      </c>
      <c r="C3108" s="39" t="str">
        <f>VLOOKUP(A3108,'COMP-VS-BOM'!$A$2:$C$1625,3,0)</f>
        <v>RES SMD 100K OHM 1% 1/16W 0402</v>
      </c>
      <c r="D3108" s="39" t="str">
        <f t="shared" si="48"/>
        <v>R11335-2</v>
      </c>
      <c r="E3108" s="21" t="s">
        <v>320</v>
      </c>
    </row>
    <row r="3109" spans="1:5" x14ac:dyDescent="0.3">
      <c r="A3109" s="21" t="s">
        <v>3013</v>
      </c>
      <c r="B3109" s="21">
        <v>1</v>
      </c>
      <c r="C3109" s="39" t="str">
        <f>VLOOKUP(A3109,'COMP-VS-BOM'!$A$2:$C$1625,3,0)</f>
        <v>RES SMD 0.0OHM JUMPER 1/16W 0402</v>
      </c>
      <c r="D3109" s="39" t="str">
        <f t="shared" si="48"/>
        <v>R11336-1</v>
      </c>
      <c r="E3109" s="21" t="s">
        <v>3052</v>
      </c>
    </row>
    <row r="3110" spans="1:5" x14ac:dyDescent="0.3">
      <c r="A3110" s="21" t="s">
        <v>3013</v>
      </c>
      <c r="B3110" s="21">
        <v>2</v>
      </c>
      <c r="C3110" s="39" t="str">
        <f>VLOOKUP(A3110,'COMP-VS-BOM'!$A$2:$C$1625,3,0)</f>
        <v>RES SMD 0.0OHM JUMPER 1/16W 0402</v>
      </c>
      <c r="D3110" s="39" t="str">
        <f t="shared" si="48"/>
        <v>R11336-2</v>
      </c>
      <c r="E3110" s="21" t="s">
        <v>1671</v>
      </c>
    </row>
    <row r="3111" spans="1:5" x14ac:dyDescent="0.3">
      <c r="A3111" s="21" t="s">
        <v>2997</v>
      </c>
      <c r="B3111" s="21">
        <v>1</v>
      </c>
      <c r="C3111" s="39" t="str">
        <f>VLOOKUP(A3111,'COMP-VS-BOM'!$A$2:$C$1625,3,0)</f>
        <v>RES SMD 100K OHM 1% 1/16W 0402</v>
      </c>
      <c r="D3111" s="39" t="str">
        <f t="shared" si="48"/>
        <v>R11337-1</v>
      </c>
      <c r="E3111" s="21" t="s">
        <v>1671</v>
      </c>
    </row>
    <row r="3112" spans="1:5" x14ac:dyDescent="0.3">
      <c r="A3112" s="21" t="s">
        <v>2997</v>
      </c>
      <c r="B3112" s="21">
        <v>2</v>
      </c>
      <c r="C3112" s="39" t="str">
        <f>VLOOKUP(A3112,'COMP-VS-BOM'!$A$2:$C$1625,3,0)</f>
        <v>RES SMD 100K OHM 1% 1/16W 0402</v>
      </c>
      <c r="D3112" s="39" t="str">
        <f t="shared" si="48"/>
        <v>R11337-2</v>
      </c>
      <c r="E3112" s="21" t="s">
        <v>320</v>
      </c>
    </row>
    <row r="3113" spans="1:5" x14ac:dyDescent="0.3">
      <c r="A3113" s="21" t="s">
        <v>3010</v>
      </c>
      <c r="B3113" s="21">
        <v>1</v>
      </c>
      <c r="C3113" s="39" t="str">
        <f>VLOOKUP(A3113,'COMP-VS-BOM'!$A$2:$C$1625,3,0)</f>
        <v>RES SMD 2K OHM 1% 1/10W 0402</v>
      </c>
      <c r="D3113" s="39" t="str">
        <f t="shared" si="48"/>
        <v>R11338-1</v>
      </c>
      <c r="E3113" s="21" t="s">
        <v>3053</v>
      </c>
    </row>
    <row r="3114" spans="1:5" x14ac:dyDescent="0.3">
      <c r="A3114" s="21" t="s">
        <v>3010</v>
      </c>
      <c r="B3114" s="21">
        <v>2</v>
      </c>
      <c r="C3114" s="39" t="str">
        <f>VLOOKUP(A3114,'COMP-VS-BOM'!$A$2:$C$1625,3,0)</f>
        <v>RES SMD 2K OHM 1% 1/10W 0402</v>
      </c>
      <c r="D3114" s="39" t="str">
        <f t="shared" si="48"/>
        <v>R11338-2</v>
      </c>
      <c r="E3114" s="21" t="s">
        <v>320</v>
      </c>
    </row>
    <row r="3115" spans="1:5" x14ac:dyDescent="0.3">
      <c r="A3115" s="21" t="s">
        <v>3011</v>
      </c>
      <c r="B3115" s="21">
        <v>1</v>
      </c>
      <c r="C3115" s="39" t="str">
        <f>VLOOKUP(A3115,'COMP-VS-BOM'!$A$2:$C$1625,3,0)</f>
        <v>RES SMD 2K OHM 1% 1/10W 0402</v>
      </c>
      <c r="D3115" s="39" t="str">
        <f t="shared" si="48"/>
        <v>R11339-1</v>
      </c>
      <c r="E3115" s="21" t="s">
        <v>3054</v>
      </c>
    </row>
    <row r="3116" spans="1:5" x14ac:dyDescent="0.3">
      <c r="A3116" s="21" t="s">
        <v>3011</v>
      </c>
      <c r="B3116" s="21">
        <v>2</v>
      </c>
      <c r="C3116" s="39" t="str">
        <f>VLOOKUP(A3116,'COMP-VS-BOM'!$A$2:$C$1625,3,0)</f>
        <v>RES SMD 2K OHM 1% 1/10W 0402</v>
      </c>
      <c r="D3116" s="39" t="str">
        <f t="shared" si="48"/>
        <v>R11339-2</v>
      </c>
      <c r="E3116" s="21" t="s">
        <v>320</v>
      </c>
    </row>
    <row r="3117" spans="1:5" x14ac:dyDescent="0.3">
      <c r="A3117" s="21" t="s">
        <v>109</v>
      </c>
      <c r="B3117" s="21">
        <v>1</v>
      </c>
      <c r="C3117" s="39" t="str">
        <f>VLOOKUP(A3117,'COMP-VS-BOM'!$A$2:$C$1625,3,0)</f>
        <v>Thick Film Resistors - SMD 1/16watts 10Kohms 5%</v>
      </c>
      <c r="D3117" s="39" t="str">
        <f t="shared" si="48"/>
        <v>R1P21-1</v>
      </c>
      <c r="E3117" s="21" t="s">
        <v>946</v>
      </c>
    </row>
    <row r="3118" spans="1:5" x14ac:dyDescent="0.3">
      <c r="A3118" s="21" t="s">
        <v>109</v>
      </c>
      <c r="B3118" s="21">
        <v>2</v>
      </c>
      <c r="C3118" s="39" t="str">
        <f>VLOOKUP(A3118,'COMP-VS-BOM'!$A$2:$C$1625,3,0)</f>
        <v>Thick Film Resistors - SMD 1/16watts 10Kohms 5%</v>
      </c>
      <c r="D3118" s="39" t="str">
        <f t="shared" si="48"/>
        <v>R1P21-2</v>
      </c>
      <c r="E3118" s="21" t="s">
        <v>2562</v>
      </c>
    </row>
    <row r="3119" spans="1:5" x14ac:dyDescent="0.3">
      <c r="A3119" s="21" t="s">
        <v>110</v>
      </c>
      <c r="B3119" s="21">
        <v>1</v>
      </c>
      <c r="C3119" s="39" t="str">
        <f>VLOOKUP(A3119,'COMP-VS-BOM'!$A$2:$C$1625,3,0)</f>
        <v>Thick Film Resistors - SMD 1/16watts 10Kohms 5%</v>
      </c>
      <c r="D3119" s="39" t="str">
        <f t="shared" si="48"/>
        <v>R1P22-1</v>
      </c>
      <c r="E3119" s="21" t="s">
        <v>1642</v>
      </c>
    </row>
    <row r="3120" spans="1:5" x14ac:dyDescent="0.3">
      <c r="A3120" s="21" t="s">
        <v>110</v>
      </c>
      <c r="B3120" s="21">
        <v>2</v>
      </c>
      <c r="C3120" s="39" t="str">
        <f>VLOOKUP(A3120,'COMP-VS-BOM'!$A$2:$C$1625,3,0)</f>
        <v>Thick Film Resistors - SMD 1/16watts 10Kohms 5%</v>
      </c>
      <c r="D3120" s="39" t="str">
        <f t="shared" si="48"/>
        <v>R1P22-2</v>
      </c>
      <c r="E3120" s="21" t="s">
        <v>946</v>
      </c>
    </row>
    <row r="3121" spans="1:5" x14ac:dyDescent="0.3">
      <c r="A3121" s="21" t="s">
        <v>111</v>
      </c>
      <c r="B3121" s="21">
        <v>1</v>
      </c>
      <c r="C3121" s="39" t="str">
        <f>VLOOKUP(A3121,'COMP-VS-BOM'!$A$2:$C$1625,3,0)</f>
        <v>Thick Film Resistors - SMD 1/16watts 10Kohms 5%</v>
      </c>
      <c r="D3121" s="39" t="str">
        <f t="shared" si="48"/>
        <v>R1P23-1</v>
      </c>
      <c r="E3121" s="21" t="s">
        <v>1644</v>
      </c>
    </row>
    <row r="3122" spans="1:5" x14ac:dyDescent="0.3">
      <c r="A3122" s="21" t="s">
        <v>111</v>
      </c>
      <c r="B3122" s="21">
        <v>2</v>
      </c>
      <c r="C3122" s="39" t="str">
        <f>VLOOKUP(A3122,'COMP-VS-BOM'!$A$2:$C$1625,3,0)</f>
        <v>Thick Film Resistors - SMD 1/16watts 10Kohms 5%</v>
      </c>
      <c r="D3122" s="39" t="str">
        <f t="shared" si="48"/>
        <v>R1P23-2</v>
      </c>
      <c r="E3122" s="21" t="s">
        <v>946</v>
      </c>
    </row>
    <row r="3123" spans="1:5" x14ac:dyDescent="0.3">
      <c r="A3123" s="21" t="s">
        <v>112</v>
      </c>
      <c r="B3123" s="21">
        <v>1</v>
      </c>
      <c r="C3123" s="39" t="str">
        <f>VLOOKUP(A3123,'COMP-VS-BOM'!$A$2:$C$1625,3,0)</f>
        <v>Thick Film Resistors - SMD 1/16watts 10Kohms 5%</v>
      </c>
      <c r="D3123" s="39" t="str">
        <f t="shared" si="48"/>
        <v>R1P27-1</v>
      </c>
      <c r="E3123" s="21" t="s">
        <v>1638</v>
      </c>
    </row>
    <row r="3124" spans="1:5" x14ac:dyDescent="0.3">
      <c r="A3124" s="21" t="s">
        <v>112</v>
      </c>
      <c r="B3124" s="21">
        <v>2</v>
      </c>
      <c r="C3124" s="39" t="str">
        <f>VLOOKUP(A3124,'COMP-VS-BOM'!$A$2:$C$1625,3,0)</f>
        <v>Thick Film Resistors - SMD 1/16watts 10Kohms 5%</v>
      </c>
      <c r="D3124" s="39" t="str">
        <f t="shared" si="48"/>
        <v>R1P27-2</v>
      </c>
      <c r="E3124" s="21" t="s">
        <v>946</v>
      </c>
    </row>
    <row r="3125" spans="1:5" x14ac:dyDescent="0.3">
      <c r="A3125" s="21" t="s">
        <v>106</v>
      </c>
      <c r="B3125" s="21">
        <v>1</v>
      </c>
      <c r="C3125" s="39" t="str">
        <f>VLOOKUP(A3125,'COMP-VS-BOM'!$A$2:$C$1625,3,0)</f>
        <v>Thick Film Resistors - SMD 1/16watts 10Kohms 5%</v>
      </c>
      <c r="D3125" s="39" t="str">
        <f t="shared" si="48"/>
        <v>R1P28-1</v>
      </c>
      <c r="E3125" s="21" t="s">
        <v>946</v>
      </c>
    </row>
    <row r="3126" spans="1:5" x14ac:dyDescent="0.3">
      <c r="A3126" s="21" t="s">
        <v>106</v>
      </c>
      <c r="B3126" s="21">
        <v>2</v>
      </c>
      <c r="C3126" s="39" t="str">
        <f>VLOOKUP(A3126,'COMP-VS-BOM'!$A$2:$C$1625,3,0)</f>
        <v>Thick Film Resistors - SMD 1/16watts 10Kohms 5%</v>
      </c>
      <c r="D3126" s="39" t="str">
        <f t="shared" si="48"/>
        <v>R1P28-2</v>
      </c>
      <c r="E3126" s="21" t="s">
        <v>2563</v>
      </c>
    </row>
    <row r="3127" spans="1:5" x14ac:dyDescent="0.3">
      <c r="A3127" s="21" t="s">
        <v>107</v>
      </c>
      <c r="B3127" s="21">
        <v>1</v>
      </c>
      <c r="C3127" s="39" t="str">
        <f>VLOOKUP(A3127,'COMP-VS-BOM'!$A$2:$C$1625,3,0)</f>
        <v>Thick Film Resistors - SMD 1/16watts 10Kohms 5%</v>
      </c>
      <c r="D3127" s="39" t="str">
        <f t="shared" si="48"/>
        <v>R1P29-1</v>
      </c>
      <c r="E3127" s="21" t="s">
        <v>1640</v>
      </c>
    </row>
    <row r="3128" spans="1:5" x14ac:dyDescent="0.3">
      <c r="A3128" s="21" t="s">
        <v>107</v>
      </c>
      <c r="B3128" s="21">
        <v>2</v>
      </c>
      <c r="C3128" s="39" t="str">
        <f>VLOOKUP(A3128,'COMP-VS-BOM'!$A$2:$C$1625,3,0)</f>
        <v>Thick Film Resistors - SMD 1/16watts 10Kohms 5%</v>
      </c>
      <c r="D3128" s="39" t="str">
        <f t="shared" si="48"/>
        <v>R1P29-2</v>
      </c>
      <c r="E3128" s="21" t="s">
        <v>946</v>
      </c>
    </row>
    <row r="3129" spans="1:5" x14ac:dyDescent="0.3">
      <c r="A3129" s="21" t="s">
        <v>445</v>
      </c>
      <c r="B3129" s="21">
        <v>1</v>
      </c>
      <c r="C3129" s="39"/>
      <c r="D3129" s="39" t="str">
        <f t="shared" si="48"/>
        <v>TP9-1</v>
      </c>
      <c r="E3129" s="21" t="s">
        <v>363</v>
      </c>
    </row>
    <row r="3130" spans="1:5" x14ac:dyDescent="0.3">
      <c r="A3130" s="21" t="s">
        <v>429</v>
      </c>
      <c r="B3130" s="21">
        <v>1</v>
      </c>
      <c r="C3130" s="39"/>
      <c r="D3130" s="39" t="str">
        <f t="shared" si="48"/>
        <v>TP10-1</v>
      </c>
      <c r="E3130" s="21" t="s">
        <v>360</v>
      </c>
    </row>
    <row r="3131" spans="1:5" x14ac:dyDescent="0.3">
      <c r="A3131" s="21" t="s">
        <v>430</v>
      </c>
      <c r="B3131" s="21">
        <v>1</v>
      </c>
      <c r="C3131" s="39"/>
      <c r="D3131" s="39" t="str">
        <f t="shared" si="48"/>
        <v>TP57-1</v>
      </c>
      <c r="E3131" s="21" t="s">
        <v>517</v>
      </c>
    </row>
    <row r="3132" spans="1:5" x14ac:dyDescent="0.3">
      <c r="A3132" s="21" t="s">
        <v>431</v>
      </c>
      <c r="B3132" s="21">
        <v>1</v>
      </c>
      <c r="C3132" s="39"/>
      <c r="D3132" s="39" t="str">
        <f t="shared" si="48"/>
        <v>TP58-1</v>
      </c>
      <c r="E3132" s="21" t="s">
        <v>867</v>
      </c>
    </row>
    <row r="3133" spans="1:5" x14ac:dyDescent="0.3">
      <c r="A3133" s="21" t="s">
        <v>432</v>
      </c>
      <c r="B3133" s="21">
        <v>1</v>
      </c>
      <c r="C3133" s="39"/>
      <c r="D3133" s="39" t="str">
        <f t="shared" si="48"/>
        <v>TP59-1</v>
      </c>
      <c r="E3133" s="21" t="s">
        <v>517</v>
      </c>
    </row>
    <row r="3134" spans="1:5" x14ac:dyDescent="0.3">
      <c r="A3134" s="21" t="s">
        <v>433</v>
      </c>
      <c r="B3134" s="21">
        <v>1</v>
      </c>
      <c r="C3134" s="39"/>
      <c r="D3134" s="39" t="str">
        <f t="shared" si="48"/>
        <v>TP60-1</v>
      </c>
      <c r="E3134" s="21" t="s">
        <v>886</v>
      </c>
    </row>
    <row r="3135" spans="1:5" x14ac:dyDescent="0.3">
      <c r="A3135" s="21" t="s">
        <v>434</v>
      </c>
      <c r="B3135" s="21">
        <v>1</v>
      </c>
      <c r="C3135" s="39"/>
      <c r="D3135" s="39" t="str">
        <f t="shared" si="48"/>
        <v>TP63-1</v>
      </c>
      <c r="E3135" s="21" t="s">
        <v>938</v>
      </c>
    </row>
    <row r="3136" spans="1:5" x14ac:dyDescent="0.3">
      <c r="A3136" s="21" t="s">
        <v>435</v>
      </c>
      <c r="B3136" s="21">
        <v>1</v>
      </c>
      <c r="C3136" s="39"/>
      <c r="D3136" s="39" t="str">
        <f t="shared" si="48"/>
        <v>TP64-1</v>
      </c>
      <c r="E3136" s="21" t="s">
        <v>940</v>
      </c>
    </row>
    <row r="3137" spans="1:5" x14ac:dyDescent="0.3">
      <c r="A3137" s="21" t="s">
        <v>436</v>
      </c>
      <c r="B3137" s="21">
        <v>1</v>
      </c>
      <c r="C3137" s="39"/>
      <c r="D3137" s="39" t="str">
        <f t="shared" si="48"/>
        <v>TP73-1</v>
      </c>
      <c r="E3137" s="21" t="s">
        <v>898</v>
      </c>
    </row>
    <row r="3138" spans="1:5" x14ac:dyDescent="0.3">
      <c r="A3138" s="21" t="s">
        <v>437</v>
      </c>
      <c r="B3138" s="21">
        <v>1</v>
      </c>
      <c r="C3138" s="39"/>
      <c r="D3138" s="39" t="str">
        <f t="shared" si="48"/>
        <v>TP74-1</v>
      </c>
      <c r="E3138" s="21" t="s">
        <v>900</v>
      </c>
    </row>
    <row r="3139" spans="1:5" x14ac:dyDescent="0.3">
      <c r="A3139" s="21" t="s">
        <v>438</v>
      </c>
      <c r="B3139" s="21">
        <v>1</v>
      </c>
      <c r="C3139" s="39"/>
      <c r="D3139" s="39" t="str">
        <f t="shared" si="48"/>
        <v>TP75-1</v>
      </c>
      <c r="E3139" s="21" t="s">
        <v>908</v>
      </c>
    </row>
    <row r="3140" spans="1:5" x14ac:dyDescent="0.3">
      <c r="A3140" s="21" t="s">
        <v>439</v>
      </c>
      <c r="B3140" s="21">
        <v>1</v>
      </c>
      <c r="C3140" s="39"/>
      <c r="D3140" s="39" t="str">
        <f t="shared" ref="D3140:D3203" si="49">CONCATENATE(A3140,"-",B3140)</f>
        <v>TP76-1</v>
      </c>
      <c r="E3140" s="21" t="s">
        <v>910</v>
      </c>
    </row>
    <row r="3141" spans="1:5" x14ac:dyDescent="0.3">
      <c r="A3141" s="21" t="s">
        <v>440</v>
      </c>
      <c r="B3141" s="21">
        <v>1</v>
      </c>
      <c r="C3141" s="39"/>
      <c r="D3141" s="39" t="str">
        <f t="shared" si="49"/>
        <v>TP81-1</v>
      </c>
      <c r="E3141" s="21" t="s">
        <v>918</v>
      </c>
    </row>
    <row r="3142" spans="1:5" x14ac:dyDescent="0.3">
      <c r="A3142" s="21" t="s">
        <v>441</v>
      </c>
      <c r="B3142" s="21">
        <v>1</v>
      </c>
      <c r="C3142" s="39"/>
      <c r="D3142" s="39" t="str">
        <f t="shared" si="49"/>
        <v>TP82-1</v>
      </c>
      <c r="E3142" s="21" t="s">
        <v>920</v>
      </c>
    </row>
    <row r="3143" spans="1:5" x14ac:dyDescent="0.3">
      <c r="A3143" s="21" t="s">
        <v>442</v>
      </c>
      <c r="B3143" s="21">
        <v>1</v>
      </c>
      <c r="C3143" s="39"/>
      <c r="D3143" s="39" t="str">
        <f t="shared" si="49"/>
        <v>TP83-1</v>
      </c>
      <c r="E3143" s="21" t="s">
        <v>928</v>
      </c>
    </row>
    <row r="3144" spans="1:5" x14ac:dyDescent="0.3">
      <c r="A3144" s="21" t="s">
        <v>443</v>
      </c>
      <c r="B3144" s="21">
        <v>1</v>
      </c>
      <c r="C3144" s="39"/>
      <c r="D3144" s="39" t="str">
        <f t="shared" si="49"/>
        <v>TP84-1</v>
      </c>
      <c r="E3144" s="21" t="s">
        <v>930</v>
      </c>
    </row>
    <row r="3145" spans="1:5" x14ac:dyDescent="0.3">
      <c r="A3145" s="21" t="s">
        <v>2564</v>
      </c>
      <c r="B3145" s="21">
        <v>1</v>
      </c>
      <c r="C3145" s="39"/>
      <c r="D3145" s="39" t="str">
        <f t="shared" si="49"/>
        <v>TP85-1</v>
      </c>
      <c r="E3145" s="21" t="s">
        <v>1440</v>
      </c>
    </row>
    <row r="3146" spans="1:5" x14ac:dyDescent="0.3">
      <c r="A3146" s="21" t="s">
        <v>444</v>
      </c>
      <c r="B3146" s="21">
        <v>1</v>
      </c>
      <c r="C3146" s="39"/>
      <c r="D3146" s="39" t="str">
        <f t="shared" si="49"/>
        <v>TP86-1</v>
      </c>
      <c r="E3146" s="21" t="s">
        <v>946</v>
      </c>
    </row>
    <row r="3147" spans="1:5" x14ac:dyDescent="0.3">
      <c r="A3147" s="21" t="s">
        <v>2565</v>
      </c>
      <c r="B3147" s="21">
        <v>1</v>
      </c>
      <c r="C3147" s="39"/>
      <c r="D3147" s="39" t="str">
        <f t="shared" si="49"/>
        <v>TP1900-1</v>
      </c>
      <c r="E3147" s="21" t="s">
        <v>1978</v>
      </c>
    </row>
    <row r="3148" spans="1:5" x14ac:dyDescent="0.3">
      <c r="A3148" s="21" t="s">
        <v>2566</v>
      </c>
      <c r="B3148" s="21">
        <v>1</v>
      </c>
      <c r="C3148" s="39"/>
      <c r="D3148" s="39" t="str">
        <f t="shared" si="49"/>
        <v>TP2100-1</v>
      </c>
      <c r="E3148" s="21" t="s">
        <v>2066</v>
      </c>
    </row>
    <row r="3149" spans="1:5" x14ac:dyDescent="0.3">
      <c r="A3149" s="21" t="s">
        <v>2567</v>
      </c>
      <c r="B3149" s="21">
        <v>1</v>
      </c>
      <c r="C3149" s="39"/>
      <c r="D3149" s="39" t="str">
        <f t="shared" si="49"/>
        <v>TP2300-1</v>
      </c>
      <c r="E3149" s="21" t="s">
        <v>1802</v>
      </c>
    </row>
    <row r="3150" spans="1:5" x14ac:dyDescent="0.3">
      <c r="A3150" s="21" t="s">
        <v>2568</v>
      </c>
      <c r="B3150" s="21">
        <v>1</v>
      </c>
      <c r="C3150" s="39"/>
      <c r="D3150" s="39" t="str">
        <f t="shared" si="49"/>
        <v>TP2303-1</v>
      </c>
      <c r="E3150" s="21" t="s">
        <v>1146</v>
      </c>
    </row>
    <row r="3151" spans="1:5" x14ac:dyDescent="0.3">
      <c r="A3151" s="21" t="s">
        <v>2569</v>
      </c>
      <c r="B3151" s="21">
        <v>1</v>
      </c>
      <c r="C3151" s="39"/>
      <c r="D3151" s="39" t="str">
        <f t="shared" si="49"/>
        <v>TP2400-1</v>
      </c>
      <c r="E3151" s="21" t="s">
        <v>1799</v>
      </c>
    </row>
    <row r="3152" spans="1:5" x14ac:dyDescent="0.3">
      <c r="A3152" s="21" t="s">
        <v>2570</v>
      </c>
      <c r="B3152" s="21">
        <v>1</v>
      </c>
      <c r="C3152" s="39"/>
      <c r="D3152" s="39" t="str">
        <f t="shared" si="49"/>
        <v>TP2403-1</v>
      </c>
      <c r="E3152" s="21" t="s">
        <v>1149</v>
      </c>
    </row>
    <row r="3153" spans="1:5" x14ac:dyDescent="0.3">
      <c r="A3153" s="21" t="s">
        <v>2571</v>
      </c>
      <c r="B3153" s="21">
        <v>1</v>
      </c>
      <c r="C3153" s="39"/>
      <c r="D3153" s="39" t="str">
        <f t="shared" si="49"/>
        <v>TP2900-1</v>
      </c>
      <c r="E3153" s="21" t="s">
        <v>1819</v>
      </c>
    </row>
    <row r="3154" spans="1:5" x14ac:dyDescent="0.3">
      <c r="A3154" s="21" t="s">
        <v>2572</v>
      </c>
      <c r="B3154" s="21">
        <v>1</v>
      </c>
      <c r="C3154" s="39"/>
      <c r="D3154" s="39" t="str">
        <f t="shared" si="49"/>
        <v>TP2903-1</v>
      </c>
      <c r="E3154" s="21" t="s">
        <v>1208</v>
      </c>
    </row>
    <row r="3155" spans="1:5" x14ac:dyDescent="0.3">
      <c r="A3155" s="21" t="s">
        <v>2573</v>
      </c>
      <c r="B3155" s="21">
        <v>1</v>
      </c>
      <c r="C3155" s="39"/>
      <c r="D3155" s="39" t="str">
        <f t="shared" si="49"/>
        <v>TP3000-1</v>
      </c>
      <c r="E3155" s="21" t="s">
        <v>1810</v>
      </c>
    </row>
    <row r="3156" spans="1:5" x14ac:dyDescent="0.3">
      <c r="A3156" s="21" t="s">
        <v>2574</v>
      </c>
      <c r="B3156" s="21">
        <v>1</v>
      </c>
      <c r="C3156" s="39"/>
      <c r="D3156" s="39" t="str">
        <f t="shared" si="49"/>
        <v>TP3003-1</v>
      </c>
      <c r="E3156" s="21" t="s">
        <v>1205</v>
      </c>
    </row>
    <row r="3157" spans="1:5" x14ac:dyDescent="0.3">
      <c r="A3157" s="21" t="s">
        <v>2575</v>
      </c>
      <c r="B3157" s="21">
        <v>1</v>
      </c>
      <c r="C3157" s="39"/>
      <c r="D3157" s="39" t="str">
        <f t="shared" si="49"/>
        <v>TP3026-1</v>
      </c>
      <c r="E3157" s="21" t="s">
        <v>1083</v>
      </c>
    </row>
    <row r="3158" spans="1:5" x14ac:dyDescent="0.3">
      <c r="A3158" s="21" t="s">
        <v>2576</v>
      </c>
      <c r="B3158" s="21">
        <v>1</v>
      </c>
      <c r="C3158" s="39"/>
      <c r="D3158" s="39" t="str">
        <f t="shared" si="49"/>
        <v>TP3027-1</v>
      </c>
      <c r="E3158" s="21" t="s">
        <v>1440</v>
      </c>
    </row>
    <row r="3159" spans="1:5" x14ac:dyDescent="0.3">
      <c r="A3159" s="21" t="s">
        <v>2577</v>
      </c>
      <c r="B3159" s="21">
        <v>1</v>
      </c>
      <c r="C3159" s="39"/>
      <c r="D3159" s="39" t="str">
        <f t="shared" si="49"/>
        <v>TP3028-1</v>
      </c>
      <c r="E3159" s="21" t="s">
        <v>1453</v>
      </c>
    </row>
    <row r="3160" spans="1:5" x14ac:dyDescent="0.3">
      <c r="A3160" s="21" t="s">
        <v>2578</v>
      </c>
      <c r="B3160" s="21">
        <v>1</v>
      </c>
      <c r="C3160" s="39"/>
      <c r="D3160" s="39" t="str">
        <f t="shared" si="49"/>
        <v>TP3029-1</v>
      </c>
      <c r="E3160" s="21" t="s">
        <v>517</v>
      </c>
    </row>
    <row r="3161" spans="1:5" x14ac:dyDescent="0.3">
      <c r="A3161" s="21" t="s">
        <v>2579</v>
      </c>
      <c r="B3161" s="21">
        <v>1</v>
      </c>
      <c r="C3161" s="39"/>
      <c r="D3161" s="39" t="str">
        <f t="shared" si="49"/>
        <v>TP3030-1</v>
      </c>
      <c r="E3161" s="21" t="s">
        <v>342</v>
      </c>
    </row>
    <row r="3162" spans="1:5" x14ac:dyDescent="0.3">
      <c r="A3162" s="21" t="s">
        <v>2580</v>
      </c>
      <c r="B3162" s="21">
        <v>1</v>
      </c>
      <c r="C3162" s="39"/>
      <c r="D3162" s="39" t="str">
        <f t="shared" si="49"/>
        <v>TP3031-1</v>
      </c>
      <c r="E3162" s="21" t="s">
        <v>361</v>
      </c>
    </row>
    <row r="3163" spans="1:5" x14ac:dyDescent="0.3">
      <c r="A3163" s="21" t="s">
        <v>2581</v>
      </c>
      <c r="B3163" s="21">
        <v>1</v>
      </c>
      <c r="C3163" s="39"/>
      <c r="D3163" s="39" t="str">
        <f t="shared" si="49"/>
        <v>TP3032-1</v>
      </c>
      <c r="E3163" s="21" t="s">
        <v>1883</v>
      </c>
    </row>
    <row r="3164" spans="1:5" x14ac:dyDescent="0.3">
      <c r="A3164" s="21" t="s">
        <v>2582</v>
      </c>
      <c r="B3164" s="21">
        <v>1</v>
      </c>
      <c r="C3164" s="39"/>
      <c r="D3164" s="39" t="str">
        <f t="shared" si="49"/>
        <v>TP3033-1</v>
      </c>
      <c r="E3164" s="21" t="s">
        <v>1514</v>
      </c>
    </row>
    <row r="3165" spans="1:5" x14ac:dyDescent="0.3">
      <c r="A3165" s="21" t="s">
        <v>2583</v>
      </c>
      <c r="B3165" s="21">
        <v>1</v>
      </c>
      <c r="C3165" s="39"/>
      <c r="D3165" s="39" t="str">
        <f t="shared" si="49"/>
        <v>TP3034-1</v>
      </c>
      <c r="E3165" s="21" t="s">
        <v>1525</v>
      </c>
    </row>
    <row r="3166" spans="1:5" x14ac:dyDescent="0.3">
      <c r="A3166" s="21" t="s">
        <v>2584</v>
      </c>
      <c r="B3166" s="21">
        <v>1</v>
      </c>
      <c r="C3166" s="39"/>
      <c r="D3166" s="39" t="str">
        <f t="shared" si="49"/>
        <v>TP3035-1</v>
      </c>
      <c r="E3166" s="21" t="s">
        <v>1395</v>
      </c>
    </row>
    <row r="3167" spans="1:5" x14ac:dyDescent="0.3">
      <c r="A3167" s="21" t="s">
        <v>2585</v>
      </c>
      <c r="B3167" s="21">
        <v>1</v>
      </c>
      <c r="C3167" s="39"/>
      <c r="D3167" s="39" t="str">
        <f t="shared" si="49"/>
        <v>TP3036-1</v>
      </c>
      <c r="E3167" s="21" t="s">
        <v>1392</v>
      </c>
    </row>
    <row r="3168" spans="1:5" x14ac:dyDescent="0.3">
      <c r="A3168" s="21" t="s">
        <v>2586</v>
      </c>
      <c r="B3168" s="21">
        <v>1</v>
      </c>
      <c r="C3168" s="39"/>
      <c r="D3168" s="39" t="str">
        <f t="shared" si="49"/>
        <v>TP3037-1</v>
      </c>
      <c r="E3168" s="21" t="s">
        <v>2404</v>
      </c>
    </row>
    <row r="3169" spans="1:5" x14ac:dyDescent="0.3">
      <c r="A3169" s="21" t="s">
        <v>2587</v>
      </c>
      <c r="B3169" s="21">
        <v>1</v>
      </c>
      <c r="C3169" s="39"/>
      <c r="D3169" s="39" t="str">
        <f t="shared" si="49"/>
        <v>TP3038-1</v>
      </c>
      <c r="E3169" s="21" t="s">
        <v>2398</v>
      </c>
    </row>
    <row r="3170" spans="1:5" x14ac:dyDescent="0.3">
      <c r="A3170" s="21" t="s">
        <v>2588</v>
      </c>
      <c r="B3170" s="21">
        <v>1</v>
      </c>
      <c r="C3170" s="39"/>
      <c r="D3170" s="39" t="str">
        <f t="shared" si="49"/>
        <v>TP3039-1</v>
      </c>
      <c r="E3170" s="21" t="s">
        <v>2358</v>
      </c>
    </row>
    <row r="3171" spans="1:5" x14ac:dyDescent="0.3">
      <c r="A3171" s="21" t="s">
        <v>2589</v>
      </c>
      <c r="B3171" s="21">
        <v>1</v>
      </c>
      <c r="C3171" s="39"/>
      <c r="D3171" s="39" t="str">
        <f t="shared" si="49"/>
        <v>TP3040-1</v>
      </c>
      <c r="E3171" s="21" t="s">
        <v>2367</v>
      </c>
    </row>
    <row r="3172" spans="1:5" x14ac:dyDescent="0.3">
      <c r="A3172" s="21" t="s">
        <v>2590</v>
      </c>
      <c r="B3172" s="21">
        <v>1</v>
      </c>
      <c r="C3172" s="39"/>
      <c r="D3172" s="39" t="str">
        <f t="shared" si="49"/>
        <v>TP3041-1</v>
      </c>
      <c r="E3172" s="21" t="s">
        <v>2378</v>
      </c>
    </row>
    <row r="3173" spans="1:5" x14ac:dyDescent="0.3">
      <c r="A3173" s="21" t="s">
        <v>2591</v>
      </c>
      <c r="B3173" s="21">
        <v>1</v>
      </c>
      <c r="C3173" s="39"/>
      <c r="D3173" s="39" t="str">
        <f t="shared" si="49"/>
        <v>TP3042-1</v>
      </c>
      <c r="E3173" s="21" t="s">
        <v>2386</v>
      </c>
    </row>
    <row r="3174" spans="1:5" x14ac:dyDescent="0.3">
      <c r="A3174" s="21" t="s">
        <v>2592</v>
      </c>
      <c r="B3174" s="21">
        <v>1</v>
      </c>
      <c r="C3174" s="39"/>
      <c r="D3174" s="39" t="str">
        <f t="shared" si="49"/>
        <v>TP3043-1</v>
      </c>
      <c r="E3174" s="21" t="s">
        <v>1792</v>
      </c>
    </row>
    <row r="3175" spans="1:5" x14ac:dyDescent="0.3">
      <c r="A3175" s="21" t="s">
        <v>2593</v>
      </c>
      <c r="B3175" s="21">
        <v>1</v>
      </c>
      <c r="C3175" s="39"/>
      <c r="D3175" s="39" t="str">
        <f t="shared" si="49"/>
        <v>TP3044-1</v>
      </c>
      <c r="E3175" s="21" t="s">
        <v>2437</v>
      </c>
    </row>
    <row r="3176" spans="1:5" x14ac:dyDescent="0.3">
      <c r="A3176" s="21" t="s">
        <v>2594</v>
      </c>
      <c r="B3176" s="21">
        <v>1</v>
      </c>
      <c r="C3176" s="39" t="str">
        <f>VLOOKUP(A3176,'COMP-VS-BOM'!$A$2:$C$1625,3,0)</f>
        <v>GSM/GPRS Module</v>
      </c>
      <c r="D3176" s="39" t="str">
        <f t="shared" si="49"/>
        <v>U7-1</v>
      </c>
      <c r="E3176" s="21" t="s">
        <v>320</v>
      </c>
    </row>
    <row r="3177" spans="1:5" x14ac:dyDescent="0.3">
      <c r="A3177" s="21" t="s">
        <v>2594</v>
      </c>
      <c r="B3177" s="21">
        <v>2</v>
      </c>
      <c r="C3177" s="39" t="str">
        <f>VLOOKUP(A3177,'COMP-VS-BOM'!$A$2:$C$1625,3,0)</f>
        <v>GSM/GPRS Module</v>
      </c>
      <c r="D3177" s="39" t="str">
        <f t="shared" si="49"/>
        <v>U7-2</v>
      </c>
      <c r="E3177" s="21" t="s">
        <v>320</v>
      </c>
    </row>
    <row r="3178" spans="1:5" x14ac:dyDescent="0.3">
      <c r="A3178" s="21" t="s">
        <v>2594</v>
      </c>
      <c r="B3178" s="21">
        <v>3</v>
      </c>
      <c r="C3178" s="39" t="str">
        <f>VLOOKUP(A3178,'COMP-VS-BOM'!$A$2:$C$1625,3,0)</f>
        <v>GSM/GPRS Module</v>
      </c>
      <c r="D3178" s="39" t="str">
        <f t="shared" si="49"/>
        <v>U7-3</v>
      </c>
      <c r="E3178" s="21" t="s">
        <v>328</v>
      </c>
    </row>
    <row r="3179" spans="1:5" x14ac:dyDescent="0.3">
      <c r="A3179" s="21" t="s">
        <v>2594</v>
      </c>
      <c r="B3179" s="21">
        <v>4</v>
      </c>
      <c r="C3179" s="39" t="str">
        <f>VLOOKUP(A3179,'COMP-VS-BOM'!$A$2:$C$1625,3,0)</f>
        <v>GSM/GPRS Module</v>
      </c>
      <c r="D3179" s="39" t="str">
        <f t="shared" si="49"/>
        <v>U7-4</v>
      </c>
      <c r="E3179" s="21" t="s">
        <v>320</v>
      </c>
    </row>
    <row r="3180" spans="1:5" x14ac:dyDescent="0.3">
      <c r="A3180" s="21" t="s">
        <v>2594</v>
      </c>
      <c r="B3180" s="21">
        <v>5</v>
      </c>
      <c r="C3180" s="39" t="str">
        <f>VLOOKUP(A3180,'COMP-VS-BOM'!$A$2:$C$1625,3,0)</f>
        <v>GSM/GPRS Module</v>
      </c>
      <c r="D3180" s="39" t="str">
        <f t="shared" si="49"/>
        <v>U7-5</v>
      </c>
      <c r="E3180" s="21" t="s">
        <v>320</v>
      </c>
    </row>
    <row r="3181" spans="1:5" x14ac:dyDescent="0.3">
      <c r="A3181" s="21" t="s">
        <v>2594</v>
      </c>
      <c r="B3181" s="21">
        <v>6</v>
      </c>
      <c r="C3181" s="39" t="str">
        <f>VLOOKUP(A3181,'COMP-VS-BOM'!$A$2:$C$1625,3,0)</f>
        <v>GSM/GPRS Module</v>
      </c>
      <c r="D3181" s="39" t="str">
        <f t="shared" si="49"/>
        <v>U7-6</v>
      </c>
      <c r="E3181" s="21" t="s">
        <v>362</v>
      </c>
    </row>
    <row r="3182" spans="1:5" x14ac:dyDescent="0.3">
      <c r="A3182" s="21" t="s">
        <v>2594</v>
      </c>
      <c r="B3182" s="21">
        <v>7</v>
      </c>
      <c r="C3182" s="39" t="str">
        <f>VLOOKUP(A3182,'COMP-VS-BOM'!$A$2:$C$1625,3,0)</f>
        <v>GSM/GPRS Module</v>
      </c>
      <c r="D3182" s="39" t="str">
        <f t="shared" si="49"/>
        <v>U7-7</v>
      </c>
      <c r="E3182" s="21" t="s">
        <v>320</v>
      </c>
    </row>
    <row r="3183" spans="1:5" x14ac:dyDescent="0.3">
      <c r="A3183" s="21" t="s">
        <v>2594</v>
      </c>
      <c r="B3183" s="21">
        <v>8</v>
      </c>
      <c r="C3183" s="39" t="str">
        <f>VLOOKUP(A3183,'COMP-VS-BOM'!$A$2:$C$1625,3,0)</f>
        <v>GSM/GPRS Module</v>
      </c>
      <c r="D3183" s="39" t="str">
        <f t="shared" si="49"/>
        <v>U7-8</v>
      </c>
      <c r="E3183" s="21" t="s">
        <v>320</v>
      </c>
    </row>
    <row r="3184" spans="1:5" x14ac:dyDescent="0.3">
      <c r="A3184" s="21" t="s">
        <v>2594</v>
      </c>
      <c r="B3184" s="21">
        <v>9</v>
      </c>
      <c r="C3184" s="39" t="str">
        <f>VLOOKUP(A3184,'COMP-VS-BOM'!$A$2:$C$1625,3,0)</f>
        <v>GSM/GPRS Module</v>
      </c>
      <c r="D3184" s="39" t="str">
        <f t="shared" si="49"/>
        <v>U7-9</v>
      </c>
      <c r="E3184" s="21" t="s">
        <v>342</v>
      </c>
    </row>
    <row r="3185" spans="1:5" x14ac:dyDescent="0.3">
      <c r="A3185" s="21" t="s">
        <v>2594</v>
      </c>
      <c r="B3185" s="21">
        <v>10</v>
      </c>
      <c r="C3185" s="39" t="str">
        <f>VLOOKUP(A3185,'COMP-VS-BOM'!$A$2:$C$1625,3,0)</f>
        <v>GSM/GPRS Module</v>
      </c>
      <c r="D3185" s="39" t="str">
        <f t="shared" si="49"/>
        <v>U7-10</v>
      </c>
      <c r="E3185" s="21" t="s">
        <v>342</v>
      </c>
    </row>
    <row r="3186" spans="1:5" x14ac:dyDescent="0.3">
      <c r="A3186" s="21" t="s">
        <v>2594</v>
      </c>
      <c r="B3186" s="21">
        <v>11</v>
      </c>
      <c r="C3186" s="39" t="str">
        <f>VLOOKUP(A3186,'COMP-VS-BOM'!$A$2:$C$1625,3,0)</f>
        <v>GSM/GPRS Module</v>
      </c>
      <c r="D3186" s="39" t="str">
        <f t="shared" si="49"/>
        <v>U7-11</v>
      </c>
      <c r="E3186" s="21" t="s">
        <v>363</v>
      </c>
    </row>
    <row r="3187" spans="1:5" x14ac:dyDescent="0.3">
      <c r="A3187" s="21" t="s">
        <v>2594</v>
      </c>
      <c r="B3187" s="21">
        <v>12</v>
      </c>
      <c r="C3187" s="39" t="str">
        <f>VLOOKUP(A3187,'COMP-VS-BOM'!$A$2:$C$1625,3,0)</f>
        <v>GSM/GPRS Module</v>
      </c>
      <c r="D3187" s="39" t="str">
        <f t="shared" si="49"/>
        <v>U7-12</v>
      </c>
      <c r="E3187" s="21" t="s">
        <v>360</v>
      </c>
    </row>
    <row r="3188" spans="1:5" x14ac:dyDescent="0.3">
      <c r="A3188" s="21" t="s">
        <v>2594</v>
      </c>
      <c r="B3188" s="21">
        <v>13</v>
      </c>
      <c r="C3188" s="39" t="str">
        <f>VLOOKUP(A3188,'COMP-VS-BOM'!$A$2:$C$1625,3,0)</f>
        <v>GSM/GPRS Module</v>
      </c>
      <c r="D3188" s="39" t="str">
        <f t="shared" si="49"/>
        <v>U7-13</v>
      </c>
      <c r="E3188" s="21" t="s">
        <v>322</v>
      </c>
    </row>
    <row r="3189" spans="1:5" x14ac:dyDescent="0.3">
      <c r="A3189" s="21" t="s">
        <v>2594</v>
      </c>
      <c r="B3189" s="21">
        <v>14</v>
      </c>
      <c r="C3189" s="39" t="str">
        <f>VLOOKUP(A3189,'COMP-VS-BOM'!$A$2:$C$1625,3,0)</f>
        <v>GSM/GPRS Module</v>
      </c>
      <c r="D3189" s="39" t="str">
        <f t="shared" si="49"/>
        <v>U7-14</v>
      </c>
      <c r="E3189" s="21" t="s">
        <v>364</v>
      </c>
    </row>
    <row r="3190" spans="1:5" x14ac:dyDescent="0.3">
      <c r="A3190" s="21" t="s">
        <v>2594</v>
      </c>
      <c r="B3190" s="21">
        <v>15</v>
      </c>
      <c r="C3190" s="39" t="str">
        <f>VLOOKUP(A3190,'COMP-VS-BOM'!$A$2:$C$1625,3,0)</f>
        <v>GSM/GPRS Module</v>
      </c>
      <c r="D3190" s="39" t="str">
        <f t="shared" si="49"/>
        <v>U7-15</v>
      </c>
      <c r="E3190" s="21" t="s">
        <v>1651</v>
      </c>
    </row>
    <row r="3191" spans="1:5" x14ac:dyDescent="0.3">
      <c r="A3191" s="21" t="s">
        <v>2594</v>
      </c>
      <c r="B3191" s="21">
        <v>16</v>
      </c>
      <c r="C3191" s="39" t="str">
        <f>VLOOKUP(A3191,'COMP-VS-BOM'!$A$2:$C$1625,3,0)</f>
        <v>GSM/GPRS Module</v>
      </c>
      <c r="D3191" s="39" t="str">
        <f t="shared" si="49"/>
        <v>U7-16</v>
      </c>
      <c r="E3191" s="22"/>
    </row>
    <row r="3192" spans="1:5" x14ac:dyDescent="0.3">
      <c r="A3192" s="21" t="s">
        <v>2594</v>
      </c>
      <c r="B3192" s="21">
        <v>17</v>
      </c>
      <c r="C3192" s="39" t="str">
        <f>VLOOKUP(A3192,'COMP-VS-BOM'!$A$2:$C$1625,3,0)</f>
        <v>GSM/GPRS Module</v>
      </c>
      <c r="D3192" s="39" t="str">
        <f t="shared" si="49"/>
        <v>U7-17</v>
      </c>
      <c r="E3192" s="22"/>
    </row>
    <row r="3193" spans="1:5" x14ac:dyDescent="0.3">
      <c r="A3193" s="21" t="s">
        <v>2594</v>
      </c>
      <c r="B3193" s="21">
        <v>18</v>
      </c>
      <c r="C3193" s="39" t="str">
        <f>VLOOKUP(A3193,'COMP-VS-BOM'!$A$2:$C$1625,3,0)</f>
        <v>GSM/GPRS Module</v>
      </c>
      <c r="D3193" s="39" t="str">
        <f t="shared" si="49"/>
        <v>U7-18</v>
      </c>
      <c r="E3193" s="21" t="s">
        <v>348</v>
      </c>
    </row>
    <row r="3194" spans="1:5" x14ac:dyDescent="0.3">
      <c r="A3194" s="21" t="s">
        <v>2594</v>
      </c>
      <c r="B3194" s="21">
        <v>19</v>
      </c>
      <c r="C3194" s="39" t="str">
        <f>VLOOKUP(A3194,'COMP-VS-BOM'!$A$2:$C$1625,3,0)</f>
        <v>GSM/GPRS Module</v>
      </c>
      <c r="D3194" s="39" t="str">
        <f t="shared" si="49"/>
        <v>U7-19</v>
      </c>
      <c r="E3194" s="21" t="s">
        <v>350</v>
      </c>
    </row>
    <row r="3195" spans="1:5" x14ac:dyDescent="0.3">
      <c r="A3195" s="21" t="s">
        <v>2594</v>
      </c>
      <c r="B3195" s="21">
        <v>20</v>
      </c>
      <c r="C3195" s="39" t="str">
        <f>VLOOKUP(A3195,'COMP-VS-BOM'!$A$2:$C$1625,3,0)</f>
        <v>GSM/GPRS Module</v>
      </c>
      <c r="D3195" s="39" t="str">
        <f t="shared" si="49"/>
        <v>U7-20</v>
      </c>
      <c r="E3195" s="21" t="s">
        <v>352</v>
      </c>
    </row>
    <row r="3196" spans="1:5" x14ac:dyDescent="0.3">
      <c r="A3196" s="21" t="s">
        <v>2594</v>
      </c>
      <c r="B3196" s="21">
        <v>21</v>
      </c>
      <c r="C3196" s="39" t="str">
        <f>VLOOKUP(A3196,'COMP-VS-BOM'!$A$2:$C$1625,3,0)</f>
        <v>GSM/GPRS Module</v>
      </c>
      <c r="D3196" s="39" t="str">
        <f t="shared" si="49"/>
        <v>U7-21</v>
      </c>
      <c r="E3196" s="21" t="s">
        <v>346</v>
      </c>
    </row>
    <row r="3197" spans="1:5" x14ac:dyDescent="0.3">
      <c r="A3197" s="21" t="s">
        <v>2594</v>
      </c>
      <c r="B3197" s="21">
        <v>22</v>
      </c>
      <c r="C3197" s="39" t="str">
        <f>VLOOKUP(A3197,'COMP-VS-BOM'!$A$2:$C$1625,3,0)</f>
        <v>GSM/GPRS Module</v>
      </c>
      <c r="D3197" s="39" t="str">
        <f t="shared" si="49"/>
        <v>U7-22</v>
      </c>
      <c r="E3197" s="21" t="s">
        <v>344</v>
      </c>
    </row>
    <row r="3198" spans="1:5" x14ac:dyDescent="0.3">
      <c r="A3198" s="21" t="s">
        <v>2594</v>
      </c>
      <c r="B3198" s="21">
        <v>23</v>
      </c>
      <c r="C3198" s="39" t="str">
        <f>VLOOKUP(A3198,'COMP-VS-BOM'!$A$2:$C$1625,3,0)</f>
        <v>GSM/GPRS Module</v>
      </c>
      <c r="D3198" s="39" t="str">
        <f t="shared" si="49"/>
        <v>U7-23</v>
      </c>
      <c r="E3198" s="21" t="s">
        <v>365</v>
      </c>
    </row>
    <row r="3199" spans="1:5" x14ac:dyDescent="0.3">
      <c r="A3199" s="21" t="s">
        <v>2594</v>
      </c>
      <c r="B3199" s="21">
        <v>24</v>
      </c>
      <c r="C3199" s="39" t="str">
        <f>VLOOKUP(A3199,'COMP-VS-BOM'!$A$2:$C$1625,3,0)</f>
        <v>GSM/GPRS Module</v>
      </c>
      <c r="D3199" s="39" t="str">
        <f t="shared" si="49"/>
        <v>U7-24</v>
      </c>
      <c r="E3199" s="21" t="s">
        <v>366</v>
      </c>
    </row>
    <row r="3200" spans="1:5" x14ac:dyDescent="0.3">
      <c r="A3200" s="21" t="s">
        <v>2594</v>
      </c>
      <c r="B3200" s="21">
        <v>25</v>
      </c>
      <c r="C3200" s="39" t="str">
        <f>VLOOKUP(A3200,'COMP-VS-BOM'!$A$2:$C$1625,3,0)</f>
        <v>GSM/GPRS Module</v>
      </c>
      <c r="D3200" s="39" t="str">
        <f t="shared" si="49"/>
        <v>U7-25</v>
      </c>
      <c r="E3200" s="21" t="s">
        <v>367</v>
      </c>
    </row>
    <row r="3201" spans="1:5" x14ac:dyDescent="0.3">
      <c r="A3201" s="21" t="s">
        <v>2594</v>
      </c>
      <c r="B3201" s="21">
        <v>26</v>
      </c>
      <c r="C3201" s="39" t="str">
        <f>VLOOKUP(A3201,'COMP-VS-BOM'!$A$2:$C$1625,3,0)</f>
        <v>GSM/GPRS Module</v>
      </c>
      <c r="D3201" s="39" t="str">
        <f t="shared" si="49"/>
        <v>U7-26</v>
      </c>
      <c r="E3201" s="21" t="s">
        <v>329</v>
      </c>
    </row>
    <row r="3202" spans="1:5" x14ac:dyDescent="0.3">
      <c r="A3202" s="21" t="s">
        <v>2594</v>
      </c>
      <c r="B3202" s="21">
        <v>27</v>
      </c>
      <c r="C3202" s="39" t="str">
        <f>VLOOKUP(A3202,'COMP-VS-BOM'!$A$2:$C$1625,3,0)</f>
        <v>GSM/GPRS Module</v>
      </c>
      <c r="D3202" s="39" t="str">
        <f t="shared" si="49"/>
        <v>U7-27</v>
      </c>
      <c r="E3202" s="21" t="s">
        <v>2449</v>
      </c>
    </row>
    <row r="3203" spans="1:5" x14ac:dyDescent="0.3">
      <c r="A3203" s="21" t="s">
        <v>2594</v>
      </c>
      <c r="B3203" s="21">
        <v>28</v>
      </c>
      <c r="C3203" s="39" t="str">
        <f>VLOOKUP(A3203,'COMP-VS-BOM'!$A$2:$C$1625,3,0)</f>
        <v>GSM/GPRS Module</v>
      </c>
      <c r="D3203" s="39" t="str">
        <f t="shared" si="49"/>
        <v>U7-28</v>
      </c>
      <c r="E3203" s="22"/>
    </row>
    <row r="3204" spans="1:5" x14ac:dyDescent="0.3">
      <c r="A3204" s="21" t="s">
        <v>2594</v>
      </c>
      <c r="B3204" s="21">
        <v>29</v>
      </c>
      <c r="C3204" s="39" t="str">
        <f>VLOOKUP(A3204,'COMP-VS-BOM'!$A$2:$C$1625,3,0)</f>
        <v>GSM/GPRS Module</v>
      </c>
      <c r="D3204" s="39" t="str">
        <f t="shared" ref="D3204:D3267" si="50">CONCATENATE(A3204,"-",B3204)</f>
        <v>U7-29</v>
      </c>
      <c r="E3204" s="22"/>
    </row>
    <row r="3205" spans="1:5" x14ac:dyDescent="0.3">
      <c r="A3205" s="21" t="s">
        <v>2594</v>
      </c>
      <c r="B3205" s="21">
        <v>30</v>
      </c>
      <c r="C3205" s="39" t="str">
        <f>VLOOKUP(A3205,'COMP-VS-BOM'!$A$2:$C$1625,3,0)</f>
        <v>GSM/GPRS Module</v>
      </c>
      <c r="D3205" s="39" t="str">
        <f t="shared" si="50"/>
        <v>U7-30</v>
      </c>
      <c r="E3205" s="22"/>
    </row>
    <row r="3206" spans="1:5" x14ac:dyDescent="0.3">
      <c r="A3206" s="21" t="s">
        <v>2594</v>
      </c>
      <c r="B3206" s="21">
        <v>31</v>
      </c>
      <c r="C3206" s="39" t="str">
        <f>VLOOKUP(A3206,'COMP-VS-BOM'!$A$2:$C$1625,3,0)</f>
        <v>GSM/GPRS Module</v>
      </c>
      <c r="D3206" s="39" t="str">
        <f t="shared" si="50"/>
        <v>U7-31</v>
      </c>
      <c r="E3206" s="22"/>
    </row>
    <row r="3207" spans="1:5" x14ac:dyDescent="0.3">
      <c r="A3207" s="21" t="s">
        <v>2594</v>
      </c>
      <c r="B3207" s="21">
        <v>32</v>
      </c>
      <c r="C3207" s="39" t="str">
        <f>VLOOKUP(A3207,'COMP-VS-BOM'!$A$2:$C$1625,3,0)</f>
        <v>GSM/GPRS Module</v>
      </c>
      <c r="D3207" s="39" t="str">
        <f t="shared" si="50"/>
        <v>U7-32</v>
      </c>
      <c r="E3207" s="21" t="s">
        <v>320</v>
      </c>
    </row>
    <row r="3208" spans="1:5" x14ac:dyDescent="0.3">
      <c r="A3208" s="21" t="s">
        <v>2594</v>
      </c>
      <c r="B3208" s="21">
        <v>33</v>
      </c>
      <c r="C3208" s="39" t="str">
        <f>VLOOKUP(A3208,'COMP-VS-BOM'!$A$2:$C$1625,3,0)</f>
        <v>GSM/GPRS Module</v>
      </c>
      <c r="D3208" s="39" t="str">
        <f t="shared" si="50"/>
        <v>U7-33</v>
      </c>
      <c r="E3208" s="22"/>
    </row>
    <row r="3209" spans="1:5" x14ac:dyDescent="0.3">
      <c r="A3209" s="21" t="s">
        <v>2594</v>
      </c>
      <c r="B3209" s="21">
        <v>34</v>
      </c>
      <c r="C3209" s="39" t="str">
        <f>VLOOKUP(A3209,'COMP-VS-BOM'!$A$2:$C$1625,3,0)</f>
        <v>GSM/GPRS Module</v>
      </c>
      <c r="D3209" s="39" t="str">
        <f t="shared" si="50"/>
        <v>U7-34</v>
      </c>
      <c r="E3209" s="22"/>
    </row>
    <row r="3210" spans="1:5" x14ac:dyDescent="0.3">
      <c r="A3210" s="21" t="s">
        <v>2594</v>
      </c>
      <c r="B3210" s="21">
        <v>35</v>
      </c>
      <c r="C3210" s="39" t="str">
        <f>VLOOKUP(A3210,'COMP-VS-BOM'!$A$2:$C$1625,3,0)</f>
        <v>GSM/GPRS Module</v>
      </c>
      <c r="D3210" s="39" t="str">
        <f t="shared" si="50"/>
        <v>U7-35</v>
      </c>
      <c r="E3210" s="22"/>
    </row>
    <row r="3211" spans="1:5" x14ac:dyDescent="0.3">
      <c r="A3211" s="21" t="s">
        <v>2594</v>
      </c>
      <c r="B3211" s="21">
        <v>36</v>
      </c>
      <c r="C3211" s="39" t="str">
        <f>VLOOKUP(A3211,'COMP-VS-BOM'!$A$2:$C$1625,3,0)</f>
        <v>GSM/GPRS Module</v>
      </c>
      <c r="D3211" s="39" t="str">
        <f t="shared" si="50"/>
        <v>U7-36</v>
      </c>
      <c r="E3211" s="22"/>
    </row>
    <row r="3212" spans="1:5" x14ac:dyDescent="0.3">
      <c r="A3212" s="21" t="s">
        <v>2594</v>
      </c>
      <c r="B3212" s="21">
        <v>37</v>
      </c>
      <c r="C3212" s="39" t="str">
        <f>VLOOKUP(A3212,'COMP-VS-BOM'!$A$2:$C$1625,3,0)</f>
        <v>GSM/GPRS Module</v>
      </c>
      <c r="D3212" s="39" t="str">
        <f t="shared" si="50"/>
        <v>U7-37</v>
      </c>
      <c r="E3212" s="21" t="s">
        <v>1652</v>
      </c>
    </row>
    <row r="3213" spans="1:5" x14ac:dyDescent="0.3">
      <c r="A3213" s="21" t="s">
        <v>2594</v>
      </c>
      <c r="B3213" s="21">
        <v>38</v>
      </c>
      <c r="C3213" s="39" t="str">
        <f>VLOOKUP(A3213,'COMP-VS-BOM'!$A$2:$C$1625,3,0)</f>
        <v>GSM/GPRS Module</v>
      </c>
      <c r="D3213" s="39" t="str">
        <f t="shared" si="50"/>
        <v>U7-38</v>
      </c>
      <c r="E3213" s="21" t="s">
        <v>354</v>
      </c>
    </row>
    <row r="3214" spans="1:5" x14ac:dyDescent="0.3">
      <c r="A3214" s="21" t="s">
        <v>2594</v>
      </c>
      <c r="B3214" s="21">
        <v>39</v>
      </c>
      <c r="C3214" s="39" t="str">
        <f>VLOOKUP(A3214,'COMP-VS-BOM'!$A$2:$C$1625,3,0)</f>
        <v>GSM/GPRS Module</v>
      </c>
      <c r="D3214" s="39" t="str">
        <f t="shared" si="50"/>
        <v>U7-39</v>
      </c>
      <c r="E3214" s="21" t="s">
        <v>1645</v>
      </c>
    </row>
    <row r="3215" spans="1:5" x14ac:dyDescent="0.3">
      <c r="A3215" s="21" t="s">
        <v>2594</v>
      </c>
      <c r="B3215" s="21">
        <v>40</v>
      </c>
      <c r="C3215" s="39" t="str">
        <f>VLOOKUP(A3215,'COMP-VS-BOM'!$A$2:$C$1625,3,0)</f>
        <v>GSM/GPRS Module</v>
      </c>
      <c r="D3215" s="39" t="str">
        <f t="shared" si="50"/>
        <v>U7-40</v>
      </c>
      <c r="E3215" s="22"/>
    </row>
    <row r="3216" spans="1:5" x14ac:dyDescent="0.3">
      <c r="A3216" s="21" t="s">
        <v>2594</v>
      </c>
      <c r="B3216" s="21">
        <v>41</v>
      </c>
      <c r="C3216" s="39" t="str">
        <f>VLOOKUP(A3216,'COMP-VS-BOM'!$A$2:$C$1625,3,0)</f>
        <v>GSM/GPRS Module</v>
      </c>
      <c r="D3216" s="39" t="str">
        <f t="shared" si="50"/>
        <v>U7-41</v>
      </c>
      <c r="E3216" s="21" t="s">
        <v>1646</v>
      </c>
    </row>
    <row r="3217" spans="1:5" x14ac:dyDescent="0.3">
      <c r="A3217" s="21" t="s">
        <v>2594</v>
      </c>
      <c r="B3217" s="21">
        <v>42</v>
      </c>
      <c r="C3217" s="39" t="str">
        <f>VLOOKUP(A3217,'COMP-VS-BOM'!$A$2:$C$1625,3,0)</f>
        <v>GSM/GPRS Module</v>
      </c>
      <c r="D3217" s="39" t="str">
        <f t="shared" si="50"/>
        <v>U7-42</v>
      </c>
      <c r="E3217" s="21" t="s">
        <v>320</v>
      </c>
    </row>
    <row r="3218" spans="1:5" x14ac:dyDescent="0.3">
      <c r="A3218" s="21" t="s">
        <v>460</v>
      </c>
      <c r="B3218" s="21">
        <v>1</v>
      </c>
      <c r="C3218" s="39" t="str">
        <f>VLOOKUP(A3218,'COMP-VS-BOM'!$A$2:$C$1625,3,0)</f>
        <v>IC BUFFER OPEN DRAIN N-INV 5TSOP</v>
      </c>
      <c r="D3218" s="39" t="str">
        <f t="shared" si="50"/>
        <v>U8-1</v>
      </c>
      <c r="E3218" s="22"/>
    </row>
    <row r="3219" spans="1:5" x14ac:dyDescent="0.3">
      <c r="A3219" s="21" t="s">
        <v>460</v>
      </c>
      <c r="B3219" s="21">
        <v>2</v>
      </c>
      <c r="C3219" s="39" t="str">
        <f>VLOOKUP(A3219,'COMP-VS-BOM'!$A$2:$C$1625,3,0)</f>
        <v>IC BUFFER OPEN DRAIN N-INV 5TSOP</v>
      </c>
      <c r="D3219" s="39" t="str">
        <f t="shared" si="50"/>
        <v>U8-2</v>
      </c>
      <c r="E3219" s="21" t="s">
        <v>2440</v>
      </c>
    </row>
    <row r="3220" spans="1:5" x14ac:dyDescent="0.3">
      <c r="A3220" s="21" t="s">
        <v>460</v>
      </c>
      <c r="B3220" s="21">
        <v>3</v>
      </c>
      <c r="C3220" s="39" t="str">
        <f>VLOOKUP(A3220,'COMP-VS-BOM'!$A$2:$C$1625,3,0)</f>
        <v>IC BUFFER OPEN DRAIN N-INV 5TSOP</v>
      </c>
      <c r="D3220" s="39" t="str">
        <f t="shared" si="50"/>
        <v>U8-3</v>
      </c>
      <c r="E3220" s="21" t="s">
        <v>320</v>
      </c>
    </row>
    <row r="3221" spans="1:5" x14ac:dyDescent="0.3">
      <c r="A3221" s="21" t="s">
        <v>460</v>
      </c>
      <c r="B3221" s="21">
        <v>4</v>
      </c>
      <c r="C3221" s="39" t="str">
        <f>VLOOKUP(A3221,'COMP-VS-BOM'!$A$2:$C$1625,3,0)</f>
        <v>IC BUFFER OPEN DRAIN N-INV 5TSOP</v>
      </c>
      <c r="D3221" s="39" t="str">
        <f t="shared" si="50"/>
        <v>U8-4</v>
      </c>
      <c r="E3221" s="21" t="s">
        <v>2441</v>
      </c>
    </row>
    <row r="3222" spans="1:5" x14ac:dyDescent="0.3">
      <c r="A3222" s="21" t="s">
        <v>460</v>
      </c>
      <c r="B3222" s="21">
        <v>5</v>
      </c>
      <c r="C3222" s="39" t="str">
        <f>VLOOKUP(A3222,'COMP-VS-BOM'!$A$2:$C$1625,3,0)</f>
        <v>IC BUFFER OPEN DRAIN N-INV 5TSOP</v>
      </c>
      <c r="D3222" s="39" t="str">
        <f t="shared" si="50"/>
        <v>U8-5</v>
      </c>
      <c r="E3222" s="21" t="s">
        <v>511</v>
      </c>
    </row>
    <row r="3223" spans="1:5" x14ac:dyDescent="0.3">
      <c r="A3223" s="21" t="s">
        <v>461</v>
      </c>
      <c r="B3223" s="21">
        <v>1</v>
      </c>
      <c r="C3223" s="39" t="str">
        <f>VLOOKUP(A3223,'COMP-VS-BOM'!$A$2:$C$1625,3,0)</f>
        <v>IC REG LDO ADJ 0.6A 8SOP</v>
      </c>
      <c r="D3223" s="39" t="str">
        <f t="shared" si="50"/>
        <v>U9-1</v>
      </c>
      <c r="E3223" s="21" t="s">
        <v>342</v>
      </c>
    </row>
    <row r="3224" spans="1:5" x14ac:dyDescent="0.3">
      <c r="A3224" s="21" t="s">
        <v>461</v>
      </c>
      <c r="B3224" s="21">
        <v>2</v>
      </c>
      <c r="C3224" s="39" t="str">
        <f>VLOOKUP(A3224,'COMP-VS-BOM'!$A$2:$C$1625,3,0)</f>
        <v>IC REG LDO ADJ 0.6A 8SOP</v>
      </c>
      <c r="D3224" s="39" t="str">
        <f t="shared" si="50"/>
        <v>U9-2</v>
      </c>
      <c r="E3224" s="21" t="s">
        <v>342</v>
      </c>
    </row>
    <row r="3225" spans="1:5" x14ac:dyDescent="0.3">
      <c r="A3225" s="21" t="s">
        <v>461</v>
      </c>
      <c r="B3225" s="21">
        <v>3</v>
      </c>
      <c r="C3225" s="39" t="str">
        <f>VLOOKUP(A3225,'COMP-VS-BOM'!$A$2:$C$1625,3,0)</f>
        <v>IC REG LDO ADJ 0.6A 8SOP</v>
      </c>
      <c r="D3225" s="39" t="str">
        <f t="shared" si="50"/>
        <v>U9-3</v>
      </c>
      <c r="E3225" s="21" t="s">
        <v>2439</v>
      </c>
    </row>
    <row r="3226" spans="1:5" x14ac:dyDescent="0.3">
      <c r="A3226" s="21" t="s">
        <v>461</v>
      </c>
      <c r="B3226" s="21">
        <v>4</v>
      </c>
      <c r="C3226" s="39" t="str">
        <f>VLOOKUP(A3226,'COMP-VS-BOM'!$A$2:$C$1625,3,0)</f>
        <v>IC REG LDO ADJ 0.6A 8SOP</v>
      </c>
      <c r="D3226" s="39" t="str">
        <f t="shared" si="50"/>
        <v>U9-4</v>
      </c>
      <c r="E3226" s="21" t="s">
        <v>2438</v>
      </c>
    </row>
    <row r="3227" spans="1:5" x14ac:dyDescent="0.3">
      <c r="A3227" s="21" t="s">
        <v>461</v>
      </c>
      <c r="B3227" s="21">
        <v>5</v>
      </c>
      <c r="C3227" s="39" t="str">
        <f>VLOOKUP(A3227,'COMP-VS-BOM'!$A$2:$C$1625,3,0)</f>
        <v>IC REG LDO ADJ 0.6A 8SOP</v>
      </c>
      <c r="D3227" s="39" t="str">
        <f t="shared" si="50"/>
        <v>U9-5</v>
      </c>
      <c r="E3227" s="21" t="s">
        <v>320</v>
      </c>
    </row>
    <row r="3228" spans="1:5" x14ac:dyDescent="0.3">
      <c r="A3228" s="21" t="s">
        <v>461</v>
      </c>
      <c r="B3228" s="21">
        <v>6</v>
      </c>
      <c r="C3228" s="39" t="str">
        <f>VLOOKUP(A3228,'COMP-VS-BOM'!$A$2:$C$1625,3,0)</f>
        <v>IC REG LDO ADJ 0.6A 8SOP</v>
      </c>
      <c r="D3228" s="39" t="str">
        <f t="shared" si="50"/>
        <v>U9-6</v>
      </c>
      <c r="E3228" s="21" t="s">
        <v>2436</v>
      </c>
    </row>
    <row r="3229" spans="1:5" x14ac:dyDescent="0.3">
      <c r="A3229" s="21" t="s">
        <v>461</v>
      </c>
      <c r="B3229" s="21">
        <v>7</v>
      </c>
      <c r="C3229" s="39" t="str">
        <f>VLOOKUP(A3229,'COMP-VS-BOM'!$A$2:$C$1625,3,0)</f>
        <v>IC REG LDO ADJ 0.6A 8SOP</v>
      </c>
      <c r="D3229" s="39" t="str">
        <f t="shared" si="50"/>
        <v>U9-7</v>
      </c>
      <c r="E3229" s="21" t="s">
        <v>361</v>
      </c>
    </row>
    <row r="3230" spans="1:5" x14ac:dyDescent="0.3">
      <c r="A3230" s="21" t="s">
        <v>461</v>
      </c>
      <c r="B3230" s="21">
        <v>8</v>
      </c>
      <c r="C3230" s="39" t="str">
        <f>VLOOKUP(A3230,'COMP-VS-BOM'!$A$2:$C$1625,3,0)</f>
        <v>IC REG LDO ADJ 0.6A 8SOP</v>
      </c>
      <c r="D3230" s="39" t="str">
        <f t="shared" si="50"/>
        <v>U9-8</v>
      </c>
      <c r="E3230" s="21" t="s">
        <v>361</v>
      </c>
    </row>
    <row r="3231" spans="1:5" x14ac:dyDescent="0.3">
      <c r="A3231" s="21" t="s">
        <v>461</v>
      </c>
      <c r="B3231" s="21">
        <v>9</v>
      </c>
      <c r="C3231" s="39" t="str">
        <f>VLOOKUP(A3231,'COMP-VS-BOM'!$A$2:$C$1625,3,0)</f>
        <v>IC REG LDO ADJ 0.6A 8SOP</v>
      </c>
      <c r="D3231" s="39" t="str">
        <f t="shared" si="50"/>
        <v>U9-9</v>
      </c>
      <c r="E3231" s="21" t="s">
        <v>320</v>
      </c>
    </row>
    <row r="3232" spans="1:5" x14ac:dyDescent="0.3">
      <c r="A3232" s="21" t="s">
        <v>258</v>
      </c>
      <c r="B3232" s="21">
        <v>1</v>
      </c>
      <c r="C3232" s="39" t="str">
        <f>VLOOKUP(A3232,'COMP-VS-BOM'!$A$2:$C$1625,3,0)</f>
        <v>IC RC LOWPASS FILTER 3CH 8HUSON</v>
      </c>
      <c r="D3232" s="39" t="str">
        <f t="shared" si="50"/>
        <v>U10-1</v>
      </c>
      <c r="E3232" s="21" t="s">
        <v>338</v>
      </c>
    </row>
    <row r="3233" spans="1:5" x14ac:dyDescent="0.3">
      <c r="A3233" s="21" t="s">
        <v>258</v>
      </c>
      <c r="B3233" s="21">
        <v>2</v>
      </c>
      <c r="C3233" s="39" t="str">
        <f>VLOOKUP(A3233,'COMP-VS-BOM'!$A$2:$C$1625,3,0)</f>
        <v>IC RC LOWPASS FILTER 3CH 8HUSON</v>
      </c>
      <c r="D3233" s="39" t="str">
        <f t="shared" si="50"/>
        <v>U10-2</v>
      </c>
      <c r="E3233" s="21" t="s">
        <v>337</v>
      </c>
    </row>
    <row r="3234" spans="1:5" x14ac:dyDescent="0.3">
      <c r="A3234" s="21" t="s">
        <v>258</v>
      </c>
      <c r="B3234" s="21">
        <v>3</v>
      </c>
      <c r="C3234" s="39" t="str">
        <f>VLOOKUP(A3234,'COMP-VS-BOM'!$A$2:$C$1625,3,0)</f>
        <v>IC RC LOWPASS FILTER 3CH 8HUSON</v>
      </c>
      <c r="D3234" s="39" t="str">
        <f t="shared" si="50"/>
        <v>U10-3</v>
      </c>
      <c r="E3234" s="21" t="s">
        <v>336</v>
      </c>
    </row>
    <row r="3235" spans="1:5" x14ac:dyDescent="0.3">
      <c r="A3235" s="21" t="s">
        <v>258</v>
      </c>
      <c r="B3235" s="21">
        <v>4</v>
      </c>
      <c r="C3235" s="39" t="str">
        <f>VLOOKUP(A3235,'COMP-VS-BOM'!$A$2:$C$1625,3,0)</f>
        <v>IC RC LOWPASS FILTER 3CH 8HUSON</v>
      </c>
      <c r="D3235" s="39" t="str">
        <f t="shared" si="50"/>
        <v>U10-4</v>
      </c>
      <c r="E3235" s="21" t="s">
        <v>329</v>
      </c>
    </row>
    <row r="3236" spans="1:5" x14ac:dyDescent="0.3">
      <c r="A3236" s="21" t="s">
        <v>258</v>
      </c>
      <c r="B3236" s="21">
        <v>5</v>
      </c>
      <c r="C3236" s="39" t="str">
        <f>VLOOKUP(A3236,'COMP-VS-BOM'!$A$2:$C$1625,3,0)</f>
        <v>IC RC LOWPASS FILTER 3CH 8HUSON</v>
      </c>
      <c r="D3236" s="39" t="str">
        <f t="shared" si="50"/>
        <v>U10-5</v>
      </c>
      <c r="E3236" s="21" t="s">
        <v>329</v>
      </c>
    </row>
    <row r="3237" spans="1:5" x14ac:dyDescent="0.3">
      <c r="A3237" s="21" t="s">
        <v>258</v>
      </c>
      <c r="B3237" s="21">
        <v>6</v>
      </c>
      <c r="C3237" s="39" t="str">
        <f>VLOOKUP(A3237,'COMP-VS-BOM'!$A$2:$C$1625,3,0)</f>
        <v>IC RC LOWPASS FILTER 3CH 8HUSON</v>
      </c>
      <c r="D3237" s="39" t="str">
        <f t="shared" si="50"/>
        <v>U10-6</v>
      </c>
      <c r="E3237" s="21" t="s">
        <v>367</v>
      </c>
    </row>
    <row r="3238" spans="1:5" x14ac:dyDescent="0.3">
      <c r="A3238" s="21" t="s">
        <v>258</v>
      </c>
      <c r="B3238" s="21">
        <v>7</v>
      </c>
      <c r="C3238" s="39" t="str">
        <f>VLOOKUP(A3238,'COMP-VS-BOM'!$A$2:$C$1625,3,0)</f>
        <v>IC RC LOWPASS FILTER 3CH 8HUSON</v>
      </c>
      <c r="D3238" s="39" t="str">
        <f t="shared" si="50"/>
        <v>U10-7</v>
      </c>
      <c r="E3238" s="21" t="s">
        <v>366</v>
      </c>
    </row>
    <row r="3239" spans="1:5" x14ac:dyDescent="0.3">
      <c r="A3239" s="21" t="s">
        <v>258</v>
      </c>
      <c r="B3239" s="21">
        <v>8</v>
      </c>
      <c r="C3239" s="39" t="str">
        <f>VLOOKUP(A3239,'COMP-VS-BOM'!$A$2:$C$1625,3,0)</f>
        <v>IC RC LOWPASS FILTER 3CH 8HUSON</v>
      </c>
      <c r="D3239" s="39" t="str">
        <f t="shared" si="50"/>
        <v>U10-8</v>
      </c>
      <c r="E3239" s="21" t="s">
        <v>365</v>
      </c>
    </row>
    <row r="3240" spans="1:5" x14ac:dyDescent="0.3">
      <c r="A3240" s="21" t="s">
        <v>258</v>
      </c>
      <c r="B3240" s="21">
        <v>9</v>
      </c>
      <c r="C3240" s="39" t="str">
        <f>VLOOKUP(A3240,'COMP-VS-BOM'!$A$2:$C$1625,3,0)</f>
        <v>IC RC LOWPASS FILTER 3CH 8HUSON</v>
      </c>
      <c r="D3240" s="39" t="str">
        <f t="shared" si="50"/>
        <v>U10-9</v>
      </c>
      <c r="E3240" s="21" t="s">
        <v>320</v>
      </c>
    </row>
    <row r="3241" spans="1:5" x14ac:dyDescent="0.3">
      <c r="A3241" s="21" t="s">
        <v>457</v>
      </c>
      <c r="B3241" s="21">
        <v>1</v>
      </c>
      <c r="C3241" s="39" t="str">
        <f>VLOOKUP(A3241,'COMP-VS-BOM'!$A$2:$C$1625,3,0)</f>
        <v>IC BUFF DL UHS O/DRAIN SC706</v>
      </c>
      <c r="D3241" s="39" t="str">
        <f t="shared" si="50"/>
        <v>U11-1</v>
      </c>
      <c r="E3241" s="21" t="s">
        <v>341</v>
      </c>
    </row>
    <row r="3242" spans="1:5" x14ac:dyDescent="0.3">
      <c r="A3242" s="21" t="s">
        <v>457</v>
      </c>
      <c r="B3242" s="21">
        <v>2</v>
      </c>
      <c r="C3242" s="39" t="str">
        <f>VLOOKUP(A3242,'COMP-VS-BOM'!$A$2:$C$1625,3,0)</f>
        <v>IC BUFF DL UHS O/DRAIN SC706</v>
      </c>
      <c r="D3242" s="39" t="str">
        <f t="shared" si="50"/>
        <v>U11-2</v>
      </c>
      <c r="E3242" s="21" t="s">
        <v>320</v>
      </c>
    </row>
    <row r="3243" spans="1:5" x14ac:dyDescent="0.3">
      <c r="A3243" s="21" t="s">
        <v>457</v>
      </c>
      <c r="B3243" s="21">
        <v>3</v>
      </c>
      <c r="C3243" s="39" t="str">
        <f>VLOOKUP(A3243,'COMP-VS-BOM'!$A$2:$C$1625,3,0)</f>
        <v>IC BUFF DL UHS O/DRAIN SC706</v>
      </c>
      <c r="D3243" s="39" t="str">
        <f t="shared" si="50"/>
        <v>U11-3</v>
      </c>
      <c r="E3243" s="21" t="s">
        <v>345</v>
      </c>
    </row>
    <row r="3244" spans="1:5" x14ac:dyDescent="0.3">
      <c r="A3244" s="21" t="s">
        <v>457</v>
      </c>
      <c r="B3244" s="21">
        <v>4</v>
      </c>
      <c r="C3244" s="39" t="str">
        <f>VLOOKUP(A3244,'COMP-VS-BOM'!$A$2:$C$1625,3,0)</f>
        <v>IC BUFF DL UHS O/DRAIN SC706</v>
      </c>
      <c r="D3244" s="39" t="str">
        <f t="shared" si="50"/>
        <v>U11-4</v>
      </c>
      <c r="E3244" s="21" t="s">
        <v>1787</v>
      </c>
    </row>
    <row r="3245" spans="1:5" x14ac:dyDescent="0.3">
      <c r="A3245" s="21" t="s">
        <v>457</v>
      </c>
      <c r="B3245" s="21">
        <v>5</v>
      </c>
      <c r="C3245" s="39" t="str">
        <f>VLOOKUP(A3245,'COMP-VS-BOM'!$A$2:$C$1625,3,0)</f>
        <v>IC BUFF DL UHS O/DRAIN SC706</v>
      </c>
      <c r="D3245" s="39" t="str">
        <f t="shared" si="50"/>
        <v>U11-5</v>
      </c>
      <c r="E3245" s="21" t="s">
        <v>327</v>
      </c>
    </row>
    <row r="3246" spans="1:5" x14ac:dyDescent="0.3">
      <c r="A3246" s="21" t="s">
        <v>457</v>
      </c>
      <c r="B3246" s="21">
        <v>6</v>
      </c>
      <c r="C3246" s="39" t="str">
        <f>VLOOKUP(A3246,'COMP-VS-BOM'!$A$2:$C$1625,3,0)</f>
        <v>IC BUFF DL UHS O/DRAIN SC706</v>
      </c>
      <c r="D3246" s="39" t="str">
        <f t="shared" si="50"/>
        <v>U11-6</v>
      </c>
      <c r="E3246" s="21" t="s">
        <v>1786</v>
      </c>
    </row>
    <row r="3247" spans="1:5" x14ac:dyDescent="0.3">
      <c r="A3247" s="21" t="s">
        <v>458</v>
      </c>
      <c r="B3247" s="21">
        <v>1</v>
      </c>
      <c r="C3247" s="39" t="str">
        <f>VLOOKUP(A3247,'COMP-VS-BOM'!$A$2:$C$1625,3,0)</f>
        <v>IC BUFF DL UHS O/DRAIN SC706</v>
      </c>
      <c r="D3247" s="39" t="str">
        <f t="shared" si="50"/>
        <v>U12-1</v>
      </c>
      <c r="E3247" s="21" t="s">
        <v>353</v>
      </c>
    </row>
    <row r="3248" spans="1:5" x14ac:dyDescent="0.3">
      <c r="A3248" s="21" t="s">
        <v>458</v>
      </c>
      <c r="B3248" s="21">
        <v>2</v>
      </c>
      <c r="C3248" s="39" t="str">
        <f>VLOOKUP(A3248,'COMP-VS-BOM'!$A$2:$C$1625,3,0)</f>
        <v>IC BUFF DL UHS O/DRAIN SC706</v>
      </c>
      <c r="D3248" s="39" t="str">
        <f t="shared" si="50"/>
        <v>U12-2</v>
      </c>
      <c r="E3248" s="21" t="s">
        <v>320</v>
      </c>
    </row>
    <row r="3249" spans="1:5" x14ac:dyDescent="0.3">
      <c r="A3249" s="21" t="s">
        <v>458</v>
      </c>
      <c r="B3249" s="21">
        <v>3</v>
      </c>
      <c r="C3249" s="39" t="str">
        <f>VLOOKUP(A3249,'COMP-VS-BOM'!$A$2:$C$1625,3,0)</f>
        <v>IC BUFF DL UHS O/DRAIN SC706</v>
      </c>
      <c r="D3249" s="39" t="str">
        <f t="shared" si="50"/>
        <v>U12-3</v>
      </c>
      <c r="E3249" s="21" t="s">
        <v>351</v>
      </c>
    </row>
    <row r="3250" spans="1:5" x14ac:dyDescent="0.3">
      <c r="A3250" s="21" t="s">
        <v>458</v>
      </c>
      <c r="B3250" s="21">
        <v>4</v>
      </c>
      <c r="C3250" s="39" t="str">
        <f>VLOOKUP(A3250,'COMP-VS-BOM'!$A$2:$C$1625,3,0)</f>
        <v>IC BUFF DL UHS O/DRAIN SC706</v>
      </c>
      <c r="D3250" s="39" t="str">
        <f t="shared" si="50"/>
        <v>U12-4</v>
      </c>
      <c r="E3250" s="21" t="s">
        <v>1789</v>
      </c>
    </row>
    <row r="3251" spans="1:5" x14ac:dyDescent="0.3">
      <c r="A3251" s="21" t="s">
        <v>458</v>
      </c>
      <c r="B3251" s="21">
        <v>5</v>
      </c>
      <c r="C3251" s="39" t="str">
        <f>VLOOKUP(A3251,'COMP-VS-BOM'!$A$2:$C$1625,3,0)</f>
        <v>IC BUFF DL UHS O/DRAIN SC706</v>
      </c>
      <c r="D3251" s="39" t="str">
        <f t="shared" si="50"/>
        <v>U12-5</v>
      </c>
      <c r="E3251" s="21" t="s">
        <v>327</v>
      </c>
    </row>
    <row r="3252" spans="1:5" x14ac:dyDescent="0.3">
      <c r="A3252" s="21" t="s">
        <v>458</v>
      </c>
      <c r="B3252" s="21">
        <v>6</v>
      </c>
      <c r="C3252" s="39" t="str">
        <f>VLOOKUP(A3252,'COMP-VS-BOM'!$A$2:$C$1625,3,0)</f>
        <v>IC BUFF DL UHS O/DRAIN SC706</v>
      </c>
      <c r="D3252" s="39" t="str">
        <f t="shared" si="50"/>
        <v>U12-6</v>
      </c>
      <c r="E3252" s="21" t="s">
        <v>1788</v>
      </c>
    </row>
    <row r="3253" spans="1:5" x14ac:dyDescent="0.3">
      <c r="A3253" s="21" t="s">
        <v>2595</v>
      </c>
      <c r="B3253" s="21">
        <v>1</v>
      </c>
      <c r="C3253" s="39" t="str">
        <f>VLOOKUP(A3253,'COMP-VS-BOM'!$A$2:$C$1625,3,0)</f>
        <v>IC BUFF DL UHS O/DRAIN SC706</v>
      </c>
      <c r="D3253" s="39" t="str">
        <f t="shared" si="50"/>
        <v>U13-1</v>
      </c>
      <c r="E3253" s="21" t="s">
        <v>1791</v>
      </c>
    </row>
    <row r="3254" spans="1:5" x14ac:dyDescent="0.3">
      <c r="A3254" s="21" t="s">
        <v>2595</v>
      </c>
      <c r="B3254" s="21">
        <v>2</v>
      </c>
      <c r="C3254" s="39" t="str">
        <f>VLOOKUP(A3254,'COMP-VS-BOM'!$A$2:$C$1625,3,0)</f>
        <v>IC BUFF DL UHS O/DRAIN SC706</v>
      </c>
      <c r="D3254" s="39" t="str">
        <f t="shared" si="50"/>
        <v>U13-2</v>
      </c>
      <c r="E3254" s="21" t="s">
        <v>320</v>
      </c>
    </row>
    <row r="3255" spans="1:5" x14ac:dyDescent="0.3">
      <c r="A3255" s="21" t="s">
        <v>2595</v>
      </c>
      <c r="B3255" s="21">
        <v>3</v>
      </c>
      <c r="C3255" s="39" t="str">
        <f>VLOOKUP(A3255,'COMP-VS-BOM'!$A$2:$C$1625,3,0)</f>
        <v>IC BUFF DL UHS O/DRAIN SC706</v>
      </c>
      <c r="D3255" s="39" t="str">
        <f t="shared" si="50"/>
        <v>U13-3</v>
      </c>
      <c r="E3255" s="21" t="s">
        <v>1790</v>
      </c>
    </row>
    <row r="3256" spans="1:5" x14ac:dyDescent="0.3">
      <c r="A3256" s="21" t="s">
        <v>2595</v>
      </c>
      <c r="B3256" s="21">
        <v>4</v>
      </c>
      <c r="C3256" s="39" t="str">
        <f>VLOOKUP(A3256,'COMP-VS-BOM'!$A$2:$C$1625,3,0)</f>
        <v>IC BUFF DL UHS O/DRAIN SC706</v>
      </c>
      <c r="D3256" s="39" t="str">
        <f t="shared" si="50"/>
        <v>U13-4</v>
      </c>
      <c r="E3256" s="21" t="s">
        <v>349</v>
      </c>
    </row>
    <row r="3257" spans="1:5" x14ac:dyDescent="0.3">
      <c r="A3257" s="21" t="s">
        <v>2595</v>
      </c>
      <c r="B3257" s="21">
        <v>5</v>
      </c>
      <c r="C3257" s="39" t="str">
        <f>VLOOKUP(A3257,'COMP-VS-BOM'!$A$2:$C$1625,3,0)</f>
        <v>IC BUFF DL UHS O/DRAIN SC706</v>
      </c>
      <c r="D3257" s="39" t="str">
        <f t="shared" si="50"/>
        <v>U13-5</v>
      </c>
      <c r="E3257" s="21" t="s">
        <v>511</v>
      </c>
    </row>
    <row r="3258" spans="1:5" x14ac:dyDescent="0.3">
      <c r="A3258" s="21" t="s">
        <v>2595</v>
      </c>
      <c r="B3258" s="21">
        <v>6</v>
      </c>
      <c r="C3258" s="39" t="str">
        <f>VLOOKUP(A3258,'COMP-VS-BOM'!$A$2:$C$1625,3,0)</f>
        <v>IC BUFF DL UHS O/DRAIN SC706</v>
      </c>
      <c r="D3258" s="39" t="str">
        <f t="shared" si="50"/>
        <v>U13-6</v>
      </c>
      <c r="E3258" s="21" t="s">
        <v>347</v>
      </c>
    </row>
    <row r="3259" spans="1:5" x14ac:dyDescent="0.3">
      <c r="A3259" s="21" t="s">
        <v>459</v>
      </c>
      <c r="B3259" s="21">
        <v>1</v>
      </c>
      <c r="C3259" s="39" t="str">
        <f>VLOOKUP(A3259,'COMP-VS-BOM'!$A$2:$C$1625,3,0)</f>
        <v>SENSOR TEMPERATURE SMBUS 10MSOP</v>
      </c>
      <c r="D3259" s="39" t="str">
        <f t="shared" si="50"/>
        <v>U40-1</v>
      </c>
      <c r="E3259" s="21" t="s">
        <v>1372</v>
      </c>
    </row>
    <row r="3260" spans="1:5" x14ac:dyDescent="0.3">
      <c r="A3260" s="21" t="s">
        <v>459</v>
      </c>
      <c r="B3260" s="21">
        <v>2</v>
      </c>
      <c r="C3260" s="39" t="str">
        <f>VLOOKUP(A3260,'COMP-VS-BOM'!$A$2:$C$1625,3,0)</f>
        <v>SENSOR TEMPERATURE SMBUS 10MSOP</v>
      </c>
      <c r="D3260" s="39" t="str">
        <f t="shared" si="50"/>
        <v>U40-2</v>
      </c>
      <c r="E3260" s="21" t="s">
        <v>1376</v>
      </c>
    </row>
    <row r="3261" spans="1:5" x14ac:dyDescent="0.3">
      <c r="A3261" s="21" t="s">
        <v>459</v>
      </c>
      <c r="B3261" s="21">
        <v>3</v>
      </c>
      <c r="C3261" s="39" t="str">
        <f>VLOOKUP(A3261,'COMP-VS-BOM'!$A$2:$C$1625,3,0)</f>
        <v>SENSOR TEMPERATURE SMBUS 10MSOP</v>
      </c>
      <c r="D3261" s="39" t="str">
        <f t="shared" si="50"/>
        <v>U40-3</v>
      </c>
      <c r="E3261" s="21" t="s">
        <v>1377</v>
      </c>
    </row>
    <row r="3262" spans="1:5" x14ac:dyDescent="0.3">
      <c r="A3262" s="21" t="s">
        <v>459</v>
      </c>
      <c r="B3262" s="21">
        <v>4</v>
      </c>
      <c r="C3262" s="39" t="str">
        <f>VLOOKUP(A3262,'COMP-VS-BOM'!$A$2:$C$1625,3,0)</f>
        <v>SENSOR TEMPERATURE SMBUS 10MSOP</v>
      </c>
      <c r="D3262" s="39" t="str">
        <f t="shared" si="50"/>
        <v>U40-4</v>
      </c>
      <c r="E3262" s="21" t="s">
        <v>2559</v>
      </c>
    </row>
    <row r="3263" spans="1:5" x14ac:dyDescent="0.3">
      <c r="A3263" s="21" t="s">
        <v>459</v>
      </c>
      <c r="B3263" s="21">
        <v>5</v>
      </c>
      <c r="C3263" s="39" t="str">
        <f>VLOOKUP(A3263,'COMP-VS-BOM'!$A$2:$C$1625,3,0)</f>
        <v>SENSOR TEMPERATURE SMBUS 10MSOP</v>
      </c>
      <c r="D3263" s="39" t="str">
        <f t="shared" si="50"/>
        <v>U40-5</v>
      </c>
      <c r="E3263" s="21" t="s">
        <v>320</v>
      </c>
    </row>
    <row r="3264" spans="1:5" x14ac:dyDescent="0.3">
      <c r="A3264" s="21" t="s">
        <v>459</v>
      </c>
      <c r="B3264" s="21">
        <v>6</v>
      </c>
      <c r="C3264" s="39" t="str">
        <f>VLOOKUP(A3264,'COMP-VS-BOM'!$A$2:$C$1625,3,0)</f>
        <v>SENSOR TEMPERATURE SMBUS 10MSOP</v>
      </c>
      <c r="D3264" s="39" t="str">
        <f t="shared" si="50"/>
        <v>U40-6</v>
      </c>
      <c r="E3264" s="21" t="s">
        <v>1380</v>
      </c>
    </row>
    <row r="3265" spans="1:5" x14ac:dyDescent="0.3">
      <c r="A3265" s="21" t="s">
        <v>459</v>
      </c>
      <c r="B3265" s="21">
        <v>7</v>
      </c>
      <c r="C3265" s="39" t="str">
        <f>VLOOKUP(A3265,'COMP-VS-BOM'!$A$2:$C$1625,3,0)</f>
        <v>SENSOR TEMPERATURE SMBUS 10MSOP</v>
      </c>
      <c r="D3265" s="39" t="str">
        <f t="shared" si="50"/>
        <v>U40-7</v>
      </c>
      <c r="E3265" s="21" t="s">
        <v>1379</v>
      </c>
    </row>
    <row r="3266" spans="1:5" x14ac:dyDescent="0.3">
      <c r="A3266" s="21" t="s">
        <v>459</v>
      </c>
      <c r="B3266" s="21">
        <v>8</v>
      </c>
      <c r="C3266" s="39" t="str">
        <f>VLOOKUP(A3266,'COMP-VS-BOM'!$A$2:$C$1625,3,0)</f>
        <v>SENSOR TEMPERATURE SMBUS 10MSOP</v>
      </c>
      <c r="D3266" s="39" t="str">
        <f t="shared" si="50"/>
        <v>U40-8</v>
      </c>
      <c r="E3266" s="21" t="s">
        <v>3043</v>
      </c>
    </row>
    <row r="3267" spans="1:5" x14ac:dyDescent="0.3">
      <c r="A3267" s="21" t="s">
        <v>459</v>
      </c>
      <c r="B3267" s="21">
        <v>9</v>
      </c>
      <c r="C3267" s="39" t="str">
        <f>VLOOKUP(A3267,'COMP-VS-BOM'!$A$2:$C$1625,3,0)</f>
        <v>SENSOR TEMPERATURE SMBUS 10MSOP</v>
      </c>
      <c r="D3267" s="39" t="str">
        <f t="shared" si="50"/>
        <v>U40-9</v>
      </c>
      <c r="E3267" s="21" t="s">
        <v>1936</v>
      </c>
    </row>
    <row r="3268" spans="1:5" x14ac:dyDescent="0.3">
      <c r="A3268" s="21" t="s">
        <v>459</v>
      </c>
      <c r="B3268" s="21">
        <v>10</v>
      </c>
      <c r="C3268" s="39" t="str">
        <f>VLOOKUP(A3268,'COMP-VS-BOM'!$A$2:$C$1625,3,0)</f>
        <v>SENSOR TEMPERATURE SMBUS 10MSOP</v>
      </c>
      <c r="D3268" s="39" t="str">
        <f t="shared" ref="D3268:D3331" si="51">CONCATENATE(A3268,"-",B3268)</f>
        <v>U40-10</v>
      </c>
      <c r="E3268" s="21" t="s">
        <v>1934</v>
      </c>
    </row>
    <row r="3269" spans="1:5" x14ac:dyDescent="0.3">
      <c r="A3269" s="21" t="s">
        <v>263</v>
      </c>
      <c r="B3269" s="21">
        <v>1</v>
      </c>
      <c r="C3269" s="39" t="str">
        <f>VLOOKUP(A3269,'COMP-VS-BOM'!$A$2:$C$1625,3,0)</f>
        <v>SENSOR TEMPERATURE SMBUS 10MSOP</v>
      </c>
      <c r="D3269" s="39" t="str">
        <f t="shared" si="51"/>
        <v>U41-1</v>
      </c>
      <c r="E3269" s="21" t="s">
        <v>1374</v>
      </c>
    </row>
    <row r="3270" spans="1:5" x14ac:dyDescent="0.3">
      <c r="A3270" s="21" t="s">
        <v>263</v>
      </c>
      <c r="B3270" s="21">
        <v>2</v>
      </c>
      <c r="C3270" s="39" t="str">
        <f>VLOOKUP(A3270,'COMP-VS-BOM'!$A$2:$C$1625,3,0)</f>
        <v>SENSOR TEMPERATURE SMBUS 10MSOP</v>
      </c>
      <c r="D3270" s="39" t="str">
        <f t="shared" si="51"/>
        <v>U41-2</v>
      </c>
      <c r="E3270" s="21" t="s">
        <v>323</v>
      </c>
    </row>
    <row r="3271" spans="1:5" x14ac:dyDescent="0.3">
      <c r="A3271" s="21" t="s">
        <v>263</v>
      </c>
      <c r="B3271" s="21">
        <v>3</v>
      </c>
      <c r="C3271" s="39" t="str">
        <f>VLOOKUP(A3271,'COMP-VS-BOM'!$A$2:$C$1625,3,0)</f>
        <v>SENSOR TEMPERATURE SMBUS 10MSOP</v>
      </c>
      <c r="D3271" s="39" t="str">
        <f t="shared" si="51"/>
        <v>U41-3</v>
      </c>
      <c r="E3271" s="21" t="s">
        <v>324</v>
      </c>
    </row>
    <row r="3272" spans="1:5" x14ac:dyDescent="0.3">
      <c r="A3272" s="21" t="s">
        <v>263</v>
      </c>
      <c r="B3272" s="21">
        <v>4</v>
      </c>
      <c r="C3272" s="39" t="str">
        <f>VLOOKUP(A3272,'COMP-VS-BOM'!$A$2:$C$1625,3,0)</f>
        <v>SENSOR TEMPERATURE SMBUS 10MSOP</v>
      </c>
      <c r="D3272" s="39" t="str">
        <f t="shared" si="51"/>
        <v>U41-4</v>
      </c>
      <c r="E3272" s="21" t="s">
        <v>368</v>
      </c>
    </row>
    <row r="3273" spans="1:5" x14ac:dyDescent="0.3">
      <c r="A3273" s="21" t="s">
        <v>263</v>
      </c>
      <c r="B3273" s="21">
        <v>5</v>
      </c>
      <c r="C3273" s="39" t="str">
        <f>VLOOKUP(A3273,'COMP-VS-BOM'!$A$2:$C$1625,3,0)</f>
        <v>SENSOR TEMPERATURE SMBUS 10MSOP</v>
      </c>
      <c r="D3273" s="39" t="str">
        <f t="shared" si="51"/>
        <v>U41-5</v>
      </c>
      <c r="E3273" s="21" t="s">
        <v>320</v>
      </c>
    </row>
    <row r="3274" spans="1:5" x14ac:dyDescent="0.3">
      <c r="A3274" s="21" t="s">
        <v>263</v>
      </c>
      <c r="B3274" s="21">
        <v>6</v>
      </c>
      <c r="C3274" s="39" t="str">
        <f>VLOOKUP(A3274,'COMP-VS-BOM'!$A$2:$C$1625,3,0)</f>
        <v>SENSOR TEMPERATURE SMBUS 10MSOP</v>
      </c>
      <c r="D3274" s="39" t="str">
        <f t="shared" si="51"/>
        <v>U41-6</v>
      </c>
      <c r="E3274" s="21" t="s">
        <v>326</v>
      </c>
    </row>
    <row r="3275" spans="1:5" x14ac:dyDescent="0.3">
      <c r="A3275" s="21" t="s">
        <v>263</v>
      </c>
      <c r="B3275" s="21">
        <v>7</v>
      </c>
      <c r="C3275" s="39" t="str">
        <f>VLOOKUP(A3275,'COMP-VS-BOM'!$A$2:$C$1625,3,0)</f>
        <v>SENSOR TEMPERATURE SMBUS 10MSOP</v>
      </c>
      <c r="D3275" s="39" t="str">
        <f t="shared" si="51"/>
        <v>U41-7</v>
      </c>
      <c r="E3275" s="21" t="s">
        <v>325</v>
      </c>
    </row>
    <row r="3276" spans="1:5" x14ac:dyDescent="0.3">
      <c r="A3276" s="21" t="s">
        <v>263</v>
      </c>
      <c r="B3276" s="21">
        <v>8</v>
      </c>
      <c r="C3276" s="39" t="str">
        <f>VLOOKUP(A3276,'COMP-VS-BOM'!$A$2:$C$1625,3,0)</f>
        <v>SENSOR TEMPERATURE SMBUS 10MSOP</v>
      </c>
      <c r="D3276" s="39" t="str">
        <f t="shared" si="51"/>
        <v>U41-8</v>
      </c>
      <c r="E3276" s="21" t="s">
        <v>3045</v>
      </c>
    </row>
    <row r="3277" spans="1:5" x14ac:dyDescent="0.3">
      <c r="A3277" s="21" t="s">
        <v>263</v>
      </c>
      <c r="B3277" s="21">
        <v>9</v>
      </c>
      <c r="C3277" s="39" t="str">
        <f>VLOOKUP(A3277,'COMP-VS-BOM'!$A$2:$C$1625,3,0)</f>
        <v>SENSOR TEMPERATURE SMBUS 10MSOP</v>
      </c>
      <c r="D3277" s="39" t="str">
        <f t="shared" si="51"/>
        <v>U41-9</v>
      </c>
      <c r="E3277" s="21" t="s">
        <v>1940</v>
      </c>
    </row>
    <row r="3278" spans="1:5" x14ac:dyDescent="0.3">
      <c r="A3278" s="21" t="s">
        <v>263</v>
      </c>
      <c r="B3278" s="21">
        <v>10</v>
      </c>
      <c r="C3278" s="39" t="str">
        <f>VLOOKUP(A3278,'COMP-VS-BOM'!$A$2:$C$1625,3,0)</f>
        <v>SENSOR TEMPERATURE SMBUS 10MSOP</v>
      </c>
      <c r="D3278" s="39" t="str">
        <f t="shared" si="51"/>
        <v>U41-10</v>
      </c>
      <c r="E3278" s="21" t="s">
        <v>1938</v>
      </c>
    </row>
    <row r="3279" spans="1:5" x14ac:dyDescent="0.3">
      <c r="A3279" s="21" t="s">
        <v>267</v>
      </c>
      <c r="B3279" s="21">
        <v>1</v>
      </c>
      <c r="C3279" s="39" t="str">
        <f>VLOOKUP(A3279,'COMP-VS-BOM'!$A$2:$C$1625,3,0)</f>
        <v>TVS DIODE 5.5VWM SOT143B</v>
      </c>
      <c r="D3279" s="39" t="str">
        <f t="shared" si="51"/>
        <v>U63-1</v>
      </c>
      <c r="E3279" s="21" t="s">
        <v>320</v>
      </c>
    </row>
    <row r="3280" spans="1:5" x14ac:dyDescent="0.3">
      <c r="A3280" s="21" t="s">
        <v>267</v>
      </c>
      <c r="B3280" s="21">
        <v>2</v>
      </c>
      <c r="C3280" s="39" t="str">
        <f>VLOOKUP(A3280,'COMP-VS-BOM'!$A$2:$C$1625,3,0)</f>
        <v>TVS DIODE 5.5VWM SOT143B</v>
      </c>
      <c r="D3280" s="39" t="str">
        <f t="shared" si="51"/>
        <v>U63-2</v>
      </c>
      <c r="E3280" s="22"/>
    </row>
    <row r="3281" spans="1:5" x14ac:dyDescent="0.3">
      <c r="A3281" s="21" t="s">
        <v>267</v>
      </c>
      <c r="B3281" s="21">
        <v>3</v>
      </c>
      <c r="C3281" s="39" t="str">
        <f>VLOOKUP(A3281,'COMP-VS-BOM'!$A$2:$C$1625,3,0)</f>
        <v>TVS DIODE 5.5VWM SOT143B</v>
      </c>
      <c r="D3281" s="39" t="str">
        <f t="shared" si="51"/>
        <v>U63-3</v>
      </c>
      <c r="E3281" s="21" t="s">
        <v>341</v>
      </c>
    </row>
    <row r="3282" spans="1:5" x14ac:dyDescent="0.3">
      <c r="A3282" s="21" t="s">
        <v>267</v>
      </c>
      <c r="B3282" s="21">
        <v>4</v>
      </c>
      <c r="C3282" s="39" t="str">
        <f>VLOOKUP(A3282,'COMP-VS-BOM'!$A$2:$C$1625,3,0)</f>
        <v>TVS DIODE 5.5VWM SOT143B</v>
      </c>
      <c r="D3282" s="39" t="str">
        <f t="shared" si="51"/>
        <v>U63-4</v>
      </c>
      <c r="E3282" s="22"/>
    </row>
    <row r="3283" spans="1:5" x14ac:dyDescent="0.3">
      <c r="A3283" s="21" t="s">
        <v>271</v>
      </c>
      <c r="B3283" s="21">
        <v>1</v>
      </c>
      <c r="C3283" s="39" t="str">
        <f>VLOOKUP(A3283,'COMP-VS-BOM'!$A$2:$C$1625,3,0)</f>
        <v>IC REG BUCK ADJ 5A 20QFN</v>
      </c>
      <c r="D3283" s="39" t="str">
        <f t="shared" si="51"/>
        <v>U71-1</v>
      </c>
      <c r="E3283" s="21" t="s">
        <v>1793</v>
      </c>
    </row>
    <row r="3284" spans="1:5" x14ac:dyDescent="0.3">
      <c r="A3284" s="21" t="s">
        <v>271</v>
      </c>
      <c r="B3284" s="21">
        <v>2</v>
      </c>
      <c r="C3284" s="39" t="str">
        <f>VLOOKUP(A3284,'COMP-VS-BOM'!$A$2:$C$1625,3,0)</f>
        <v>IC REG BUCK ADJ 5A 20QFN</v>
      </c>
      <c r="D3284" s="39" t="str">
        <f t="shared" si="51"/>
        <v>U71-2</v>
      </c>
      <c r="E3284" s="21" t="s">
        <v>518</v>
      </c>
    </row>
    <row r="3285" spans="1:5" x14ac:dyDescent="0.3">
      <c r="A3285" s="21" t="s">
        <v>271</v>
      </c>
      <c r="B3285" s="21">
        <v>3</v>
      </c>
      <c r="C3285" s="39" t="str">
        <f>VLOOKUP(A3285,'COMP-VS-BOM'!$A$2:$C$1625,3,0)</f>
        <v>IC REG BUCK ADJ 5A 20QFN</v>
      </c>
      <c r="D3285" s="39" t="str">
        <f t="shared" si="51"/>
        <v>U71-3</v>
      </c>
      <c r="E3285" s="21" t="s">
        <v>515</v>
      </c>
    </row>
    <row r="3286" spans="1:5" x14ac:dyDescent="0.3">
      <c r="A3286" s="21" t="s">
        <v>271</v>
      </c>
      <c r="B3286" s="21">
        <v>4</v>
      </c>
      <c r="C3286" s="39" t="str">
        <f>VLOOKUP(A3286,'COMP-VS-BOM'!$A$2:$C$1625,3,0)</f>
        <v>IC REG BUCK ADJ 5A 20QFN</v>
      </c>
      <c r="D3286" s="39" t="str">
        <f t="shared" si="51"/>
        <v>U71-4</v>
      </c>
      <c r="E3286" s="21" t="s">
        <v>517</v>
      </c>
    </row>
    <row r="3287" spans="1:5" x14ac:dyDescent="0.3">
      <c r="A3287" s="21" t="s">
        <v>271</v>
      </c>
      <c r="B3287" s="21">
        <v>6</v>
      </c>
      <c r="C3287" s="39" t="str">
        <f>VLOOKUP(A3287,'COMP-VS-BOM'!$A$2:$C$1625,3,0)</f>
        <v>IC REG BUCK ADJ 5A 20QFN</v>
      </c>
      <c r="D3287" s="39" t="str">
        <f t="shared" si="51"/>
        <v>U71-6</v>
      </c>
      <c r="E3287" s="21" t="s">
        <v>320</v>
      </c>
    </row>
    <row r="3288" spans="1:5" x14ac:dyDescent="0.3">
      <c r="A3288" s="21" t="s">
        <v>271</v>
      </c>
      <c r="B3288" s="21">
        <v>7</v>
      </c>
      <c r="C3288" s="39" t="str">
        <f>VLOOKUP(A3288,'COMP-VS-BOM'!$A$2:$C$1625,3,0)</f>
        <v>IC REG BUCK ADJ 5A 20QFN</v>
      </c>
      <c r="D3288" s="39" t="str">
        <f t="shared" si="51"/>
        <v>U71-7</v>
      </c>
      <c r="E3288" s="21" t="s">
        <v>320</v>
      </c>
    </row>
    <row r="3289" spans="1:5" x14ac:dyDescent="0.3">
      <c r="A3289" s="21" t="s">
        <v>271</v>
      </c>
      <c r="B3289" s="21">
        <v>8</v>
      </c>
      <c r="C3289" s="39" t="str">
        <f>VLOOKUP(A3289,'COMP-VS-BOM'!$A$2:$C$1625,3,0)</f>
        <v>IC REG BUCK ADJ 5A 20QFN</v>
      </c>
      <c r="D3289" s="39" t="str">
        <f t="shared" si="51"/>
        <v>U71-8</v>
      </c>
      <c r="E3289" s="21" t="s">
        <v>516</v>
      </c>
    </row>
    <row r="3290" spans="1:5" x14ac:dyDescent="0.3">
      <c r="A3290" s="21" t="s">
        <v>271</v>
      </c>
      <c r="B3290" s="21">
        <v>9</v>
      </c>
      <c r="C3290" s="39" t="str">
        <f>VLOOKUP(A3290,'COMP-VS-BOM'!$A$2:$C$1625,3,0)</f>
        <v>IC REG BUCK ADJ 5A 20QFN</v>
      </c>
      <c r="D3290" s="39" t="str">
        <f t="shared" si="51"/>
        <v>U71-9</v>
      </c>
      <c r="E3290" s="21" t="s">
        <v>516</v>
      </c>
    </row>
    <row r="3291" spans="1:5" x14ac:dyDescent="0.3">
      <c r="A3291" s="21" t="s">
        <v>271</v>
      </c>
      <c r="B3291" s="21">
        <v>10</v>
      </c>
      <c r="C3291" s="39" t="str">
        <f>VLOOKUP(A3291,'COMP-VS-BOM'!$A$2:$C$1625,3,0)</f>
        <v>IC REG BUCK ADJ 5A 20QFN</v>
      </c>
      <c r="D3291" s="39" t="str">
        <f t="shared" si="51"/>
        <v>U71-10</v>
      </c>
      <c r="E3291" s="21" t="s">
        <v>320</v>
      </c>
    </row>
    <row r="3292" spans="1:5" x14ac:dyDescent="0.3">
      <c r="A3292" s="21" t="s">
        <v>271</v>
      </c>
      <c r="B3292" s="21">
        <v>11</v>
      </c>
      <c r="C3292" s="39" t="str">
        <f>VLOOKUP(A3292,'COMP-VS-BOM'!$A$2:$C$1625,3,0)</f>
        <v>IC REG BUCK ADJ 5A 20QFN</v>
      </c>
      <c r="D3292" s="39" t="str">
        <f t="shared" si="51"/>
        <v>U71-11</v>
      </c>
      <c r="E3292" s="21" t="s">
        <v>320</v>
      </c>
    </row>
    <row r="3293" spans="1:5" x14ac:dyDescent="0.3">
      <c r="A3293" s="21" t="s">
        <v>271</v>
      </c>
      <c r="B3293" s="21">
        <v>13</v>
      </c>
      <c r="C3293" s="39" t="str">
        <f>VLOOKUP(A3293,'COMP-VS-BOM'!$A$2:$C$1625,3,0)</f>
        <v>IC REG BUCK ADJ 5A 20QFN</v>
      </c>
      <c r="D3293" s="39" t="str">
        <f t="shared" si="51"/>
        <v>U71-13</v>
      </c>
      <c r="E3293" s="21" t="s">
        <v>517</v>
      </c>
    </row>
    <row r="3294" spans="1:5" x14ac:dyDescent="0.3">
      <c r="A3294" s="21" t="s">
        <v>271</v>
      </c>
      <c r="B3294" s="21">
        <v>14</v>
      </c>
      <c r="C3294" s="39" t="str">
        <f>VLOOKUP(A3294,'COMP-VS-BOM'!$A$2:$C$1625,3,0)</f>
        <v>IC REG BUCK ADJ 5A 20QFN</v>
      </c>
      <c r="D3294" s="39" t="str">
        <f t="shared" si="51"/>
        <v>U71-14</v>
      </c>
      <c r="E3294" s="21" t="s">
        <v>1792</v>
      </c>
    </row>
    <row r="3295" spans="1:5" x14ac:dyDescent="0.3">
      <c r="A3295" s="21" t="s">
        <v>271</v>
      </c>
      <c r="B3295" s="21">
        <v>15</v>
      </c>
      <c r="C3295" s="39" t="str">
        <f>VLOOKUP(A3295,'COMP-VS-BOM'!$A$2:$C$1625,3,0)</f>
        <v>IC REG BUCK ADJ 5A 20QFN</v>
      </c>
      <c r="D3295" s="39" t="str">
        <f t="shared" si="51"/>
        <v>U71-15</v>
      </c>
      <c r="E3295" s="21" t="s">
        <v>1794</v>
      </c>
    </row>
    <row r="3296" spans="1:5" x14ac:dyDescent="0.3">
      <c r="A3296" s="21" t="s">
        <v>271</v>
      </c>
      <c r="B3296" s="21">
        <v>16</v>
      </c>
      <c r="C3296" s="39" t="str">
        <f>VLOOKUP(A3296,'COMP-VS-BOM'!$A$2:$C$1625,3,0)</f>
        <v>IC REG BUCK ADJ 5A 20QFN</v>
      </c>
      <c r="D3296" s="39" t="str">
        <f t="shared" si="51"/>
        <v>U71-16</v>
      </c>
      <c r="E3296" s="21" t="s">
        <v>519</v>
      </c>
    </row>
    <row r="3297" spans="1:5" x14ac:dyDescent="0.3">
      <c r="A3297" s="21" t="s">
        <v>271</v>
      </c>
      <c r="B3297" s="21">
        <v>17</v>
      </c>
      <c r="C3297" s="39" t="str">
        <f>VLOOKUP(A3297,'COMP-VS-BOM'!$A$2:$C$1625,3,0)</f>
        <v>IC REG BUCK ADJ 5A 20QFN</v>
      </c>
      <c r="D3297" s="39" t="str">
        <f t="shared" si="51"/>
        <v>U71-17</v>
      </c>
      <c r="E3297" s="21" t="s">
        <v>2435</v>
      </c>
    </row>
    <row r="3298" spans="1:5" x14ac:dyDescent="0.3">
      <c r="A3298" s="21" t="s">
        <v>271</v>
      </c>
      <c r="B3298" s="21">
        <v>18</v>
      </c>
      <c r="C3298" s="39" t="str">
        <f>VLOOKUP(A3298,'COMP-VS-BOM'!$A$2:$C$1625,3,0)</f>
        <v>IC REG BUCK ADJ 5A 20QFN</v>
      </c>
      <c r="D3298" s="39" t="str">
        <f t="shared" si="51"/>
        <v>U71-18</v>
      </c>
      <c r="E3298" s="21" t="s">
        <v>320</v>
      </c>
    </row>
    <row r="3299" spans="1:5" x14ac:dyDescent="0.3">
      <c r="A3299" s="21" t="s">
        <v>271</v>
      </c>
      <c r="B3299" s="21">
        <v>19</v>
      </c>
      <c r="C3299" s="39" t="str">
        <f>VLOOKUP(A3299,'COMP-VS-BOM'!$A$2:$C$1625,3,0)</f>
        <v>IC REG BUCK ADJ 5A 20QFN</v>
      </c>
      <c r="D3299" s="39" t="str">
        <f t="shared" si="51"/>
        <v>U71-19</v>
      </c>
      <c r="E3299" s="21" t="s">
        <v>2432</v>
      </c>
    </row>
    <row r="3300" spans="1:5" x14ac:dyDescent="0.3">
      <c r="A3300" s="21" t="s">
        <v>271</v>
      </c>
      <c r="B3300" s="21">
        <v>20</v>
      </c>
      <c r="C3300" s="39" t="str">
        <f>VLOOKUP(A3300,'COMP-VS-BOM'!$A$2:$C$1625,3,0)</f>
        <v>IC REG BUCK ADJ 5A 20QFN</v>
      </c>
      <c r="D3300" s="39" t="str">
        <f t="shared" si="51"/>
        <v>U71-20</v>
      </c>
      <c r="E3300" s="21" t="s">
        <v>514</v>
      </c>
    </row>
    <row r="3301" spans="1:5" x14ac:dyDescent="0.3">
      <c r="A3301" s="21" t="s">
        <v>271</v>
      </c>
      <c r="B3301" s="21">
        <v>21</v>
      </c>
      <c r="C3301" s="39" t="str">
        <f>VLOOKUP(A3301,'COMP-VS-BOM'!$A$2:$C$1625,3,0)</f>
        <v>IC REG BUCK ADJ 5A 20QFN</v>
      </c>
      <c r="D3301" s="39" t="str">
        <f t="shared" si="51"/>
        <v>U71-21</v>
      </c>
      <c r="E3301" s="21" t="s">
        <v>516</v>
      </c>
    </row>
    <row r="3302" spans="1:5" x14ac:dyDescent="0.3">
      <c r="A3302" s="21" t="s">
        <v>271</v>
      </c>
      <c r="B3302" s="21">
        <v>22</v>
      </c>
      <c r="C3302" s="39" t="str">
        <f>VLOOKUP(A3302,'COMP-VS-BOM'!$A$2:$C$1625,3,0)</f>
        <v>IC REG BUCK ADJ 5A 20QFN</v>
      </c>
      <c r="D3302" s="39" t="str">
        <f t="shared" si="51"/>
        <v>U71-22</v>
      </c>
      <c r="E3302" s="21" t="s">
        <v>516</v>
      </c>
    </row>
    <row r="3303" spans="1:5" x14ac:dyDescent="0.3">
      <c r="A3303" s="21" t="s">
        <v>274</v>
      </c>
      <c r="B3303" s="21">
        <v>1</v>
      </c>
      <c r="C3303" s="39" t="str">
        <f>VLOOKUP(A3303,'COMP-VS-BOM'!$A$2:$C$1625,3,0)</f>
        <v>IC BUS TRANSCVR 4BIT DUAL 16QFN</v>
      </c>
      <c r="D3303" s="39" t="str">
        <f t="shared" si="51"/>
        <v>U235-1</v>
      </c>
      <c r="E3303" s="21" t="s">
        <v>1654</v>
      </c>
    </row>
    <row r="3304" spans="1:5" x14ac:dyDescent="0.3">
      <c r="A3304" s="21" t="s">
        <v>274</v>
      </c>
      <c r="B3304" s="21">
        <v>2</v>
      </c>
      <c r="C3304" s="39" t="str">
        <f>VLOOKUP(A3304,'COMP-VS-BOM'!$A$2:$C$1625,3,0)</f>
        <v>IC BUS TRANSCVR 4BIT DUAL 16QFN</v>
      </c>
      <c r="D3304" s="39" t="str">
        <f t="shared" si="51"/>
        <v>U235-2</v>
      </c>
      <c r="E3304" s="21" t="s">
        <v>1656</v>
      </c>
    </row>
    <row r="3305" spans="1:5" x14ac:dyDescent="0.3">
      <c r="A3305" s="21" t="s">
        <v>274</v>
      </c>
      <c r="B3305" s="21">
        <v>3</v>
      </c>
      <c r="C3305" s="39" t="str">
        <f>VLOOKUP(A3305,'COMP-VS-BOM'!$A$2:$C$1625,3,0)</f>
        <v>IC BUS TRANSCVR 4BIT DUAL 16QFN</v>
      </c>
      <c r="D3305" s="39" t="str">
        <f t="shared" si="51"/>
        <v>U235-3</v>
      </c>
      <c r="E3305" s="21" t="s">
        <v>3024</v>
      </c>
    </row>
    <row r="3306" spans="1:5" x14ac:dyDescent="0.3">
      <c r="A3306" s="21" t="s">
        <v>274</v>
      </c>
      <c r="B3306" s="21">
        <v>4</v>
      </c>
      <c r="C3306" s="39" t="str">
        <f>VLOOKUP(A3306,'COMP-VS-BOM'!$A$2:$C$1625,3,0)</f>
        <v>IC BUS TRANSCVR 4BIT DUAL 16QFN</v>
      </c>
      <c r="D3306" s="39" t="str">
        <f t="shared" si="51"/>
        <v>U235-4</v>
      </c>
      <c r="E3306" s="21" t="s">
        <v>1496</v>
      </c>
    </row>
    <row r="3307" spans="1:5" x14ac:dyDescent="0.3">
      <c r="A3307" s="21" t="s">
        <v>274</v>
      </c>
      <c r="B3307" s="21">
        <v>5</v>
      </c>
      <c r="C3307" s="39" t="str">
        <f>VLOOKUP(A3307,'COMP-VS-BOM'!$A$2:$C$1625,3,0)</f>
        <v>IC BUS TRANSCVR 4BIT DUAL 16QFN</v>
      </c>
      <c r="D3307" s="39" t="str">
        <f t="shared" si="51"/>
        <v>U235-5</v>
      </c>
      <c r="E3307" s="21" t="s">
        <v>1512</v>
      </c>
    </row>
    <row r="3308" spans="1:5" x14ac:dyDescent="0.3">
      <c r="A3308" s="21" t="s">
        <v>274</v>
      </c>
      <c r="B3308" s="21">
        <v>6</v>
      </c>
      <c r="C3308" s="39" t="str">
        <f>VLOOKUP(A3308,'COMP-VS-BOM'!$A$2:$C$1625,3,0)</f>
        <v>IC BUS TRANSCVR 4BIT DUAL 16QFN</v>
      </c>
      <c r="D3308" s="39" t="str">
        <f t="shared" si="51"/>
        <v>U235-6</v>
      </c>
      <c r="E3308" s="21" t="s">
        <v>3022</v>
      </c>
    </row>
    <row r="3309" spans="1:5" x14ac:dyDescent="0.3">
      <c r="A3309" s="21" t="s">
        <v>274</v>
      </c>
      <c r="B3309" s="21">
        <v>7</v>
      </c>
      <c r="C3309" s="39" t="str">
        <f>VLOOKUP(A3309,'COMP-VS-BOM'!$A$2:$C$1625,3,0)</f>
        <v>IC BUS TRANSCVR 4BIT DUAL 16QFN</v>
      </c>
      <c r="D3309" s="39" t="str">
        <f t="shared" si="51"/>
        <v>U235-7</v>
      </c>
      <c r="E3309" s="21" t="s">
        <v>1658</v>
      </c>
    </row>
    <row r="3310" spans="1:5" x14ac:dyDescent="0.3">
      <c r="A3310" s="21" t="s">
        <v>274</v>
      </c>
      <c r="B3310" s="21">
        <v>8</v>
      </c>
      <c r="C3310" s="39" t="str">
        <f>VLOOKUP(A3310,'COMP-VS-BOM'!$A$2:$C$1625,3,0)</f>
        <v>IC BUS TRANSCVR 4BIT DUAL 16QFN</v>
      </c>
      <c r="D3310" s="39" t="str">
        <f t="shared" si="51"/>
        <v>U235-8</v>
      </c>
      <c r="E3310" s="21" t="s">
        <v>1660</v>
      </c>
    </row>
    <row r="3311" spans="1:5" x14ac:dyDescent="0.3">
      <c r="A3311" s="21" t="s">
        <v>274</v>
      </c>
      <c r="B3311" s="21">
        <v>9</v>
      </c>
      <c r="C3311" s="39" t="str">
        <f>VLOOKUP(A3311,'COMP-VS-BOM'!$A$2:$C$1625,3,0)</f>
        <v>IC BUS TRANSCVR 4BIT DUAL 16QFN</v>
      </c>
      <c r="D3311" s="39" t="str">
        <f t="shared" si="51"/>
        <v>U235-9</v>
      </c>
      <c r="E3311" s="21" t="s">
        <v>1662</v>
      </c>
    </row>
    <row r="3312" spans="1:5" x14ac:dyDescent="0.3">
      <c r="A3312" s="21" t="s">
        <v>274</v>
      </c>
      <c r="B3312" s="21">
        <v>10</v>
      </c>
      <c r="C3312" s="39" t="str">
        <f>VLOOKUP(A3312,'COMP-VS-BOM'!$A$2:$C$1625,3,0)</f>
        <v>IC BUS TRANSCVR 4BIT DUAL 16QFN</v>
      </c>
      <c r="D3312" s="39" t="str">
        <f t="shared" si="51"/>
        <v>U235-10</v>
      </c>
      <c r="E3312" s="21" t="s">
        <v>320</v>
      </c>
    </row>
    <row r="3313" spans="1:5" x14ac:dyDescent="0.3">
      <c r="A3313" s="21" t="s">
        <v>274</v>
      </c>
      <c r="B3313" s="21">
        <v>11</v>
      </c>
      <c r="C3313" s="39" t="str">
        <f>VLOOKUP(A3313,'COMP-VS-BOM'!$A$2:$C$1625,3,0)</f>
        <v>IC BUS TRANSCVR 4BIT DUAL 16QFN</v>
      </c>
      <c r="D3313" s="39" t="str">
        <f t="shared" si="51"/>
        <v>U235-11</v>
      </c>
      <c r="E3313" s="21" t="s">
        <v>3049</v>
      </c>
    </row>
    <row r="3314" spans="1:5" x14ac:dyDescent="0.3">
      <c r="A3314" s="21" t="s">
        <v>274</v>
      </c>
      <c r="B3314" s="21">
        <v>12</v>
      </c>
      <c r="C3314" s="39" t="str">
        <f>VLOOKUP(A3314,'COMP-VS-BOM'!$A$2:$C$1625,3,0)</f>
        <v>IC BUS TRANSCVR 4BIT DUAL 16QFN</v>
      </c>
      <c r="D3314" s="39" t="str">
        <f t="shared" si="51"/>
        <v>U235-12</v>
      </c>
      <c r="E3314" s="21" t="s">
        <v>1670</v>
      </c>
    </row>
    <row r="3315" spans="1:5" x14ac:dyDescent="0.3">
      <c r="A3315" s="21" t="s">
        <v>274</v>
      </c>
      <c r="B3315" s="21">
        <v>13</v>
      </c>
      <c r="C3315" s="39" t="str">
        <f>VLOOKUP(A3315,'COMP-VS-BOM'!$A$2:$C$1625,3,0)</f>
        <v>IC BUS TRANSCVR 4BIT DUAL 16QFN</v>
      </c>
      <c r="D3315" s="39" t="str">
        <f t="shared" si="51"/>
        <v>U235-13</v>
      </c>
      <c r="E3315" s="21" t="s">
        <v>1667</v>
      </c>
    </row>
    <row r="3316" spans="1:5" x14ac:dyDescent="0.3">
      <c r="A3316" s="21" t="s">
        <v>274</v>
      </c>
      <c r="B3316" s="21">
        <v>14</v>
      </c>
      <c r="C3316" s="39" t="str">
        <f>VLOOKUP(A3316,'COMP-VS-BOM'!$A$2:$C$1625,3,0)</f>
        <v>IC BUS TRANSCVR 4BIT DUAL 16QFN</v>
      </c>
      <c r="D3316" s="39" t="str">
        <f t="shared" si="51"/>
        <v>U235-14</v>
      </c>
      <c r="E3316" s="21" t="s">
        <v>1665</v>
      </c>
    </row>
    <row r="3317" spans="1:5" x14ac:dyDescent="0.3">
      <c r="A3317" s="21" t="s">
        <v>274</v>
      </c>
      <c r="B3317" s="21">
        <v>15</v>
      </c>
      <c r="C3317" s="39" t="str">
        <f>VLOOKUP(A3317,'COMP-VS-BOM'!$A$2:$C$1625,3,0)</f>
        <v>IC BUS TRANSCVR 4BIT DUAL 16QFN</v>
      </c>
      <c r="D3317" s="39" t="str">
        <f t="shared" si="51"/>
        <v>U235-15</v>
      </c>
      <c r="E3317" s="21" t="s">
        <v>946</v>
      </c>
    </row>
    <row r="3318" spans="1:5" x14ac:dyDescent="0.3">
      <c r="A3318" s="21" t="s">
        <v>274</v>
      </c>
      <c r="B3318" s="21">
        <v>16</v>
      </c>
      <c r="C3318" s="39" t="str">
        <f>VLOOKUP(A3318,'COMP-VS-BOM'!$A$2:$C$1625,3,0)</f>
        <v>IC BUS TRANSCVR 4BIT DUAL 16QFN</v>
      </c>
      <c r="D3318" s="39" t="str">
        <f t="shared" si="51"/>
        <v>U235-16</v>
      </c>
      <c r="E3318" s="21" t="s">
        <v>1026</v>
      </c>
    </row>
    <row r="3319" spans="1:5" x14ac:dyDescent="0.3">
      <c r="A3319" s="21" t="s">
        <v>274</v>
      </c>
      <c r="B3319" s="21">
        <v>17</v>
      </c>
      <c r="C3319" s="39" t="str">
        <f>VLOOKUP(A3319,'COMP-VS-BOM'!$A$2:$C$1625,3,0)</f>
        <v>IC BUS TRANSCVR 4BIT DUAL 16QFN</v>
      </c>
      <c r="D3319" s="39" t="str">
        <f t="shared" si="51"/>
        <v>U235-17</v>
      </c>
      <c r="E3319" s="21" t="s">
        <v>320</v>
      </c>
    </row>
    <row r="3320" spans="1:5" x14ac:dyDescent="0.3">
      <c r="A3320" s="21" t="s">
        <v>2596</v>
      </c>
      <c r="B3320" s="21">
        <v>1</v>
      </c>
      <c r="C3320" s="39" t="str">
        <f>VLOOKUP(A3320,'COMP-VS-BOM'!$A$2:$C$1625,3,0)</f>
        <v xml:space="preserve">IC EEPROM 256KBIT 400KHZ 8SOIC </v>
      </c>
      <c r="D3320" s="39" t="str">
        <f t="shared" si="51"/>
        <v>U304-1</v>
      </c>
      <c r="E3320" s="21" t="s">
        <v>1887</v>
      </c>
    </row>
    <row r="3321" spans="1:5" x14ac:dyDescent="0.3">
      <c r="A3321" s="21" t="s">
        <v>2596</v>
      </c>
      <c r="B3321" s="21">
        <v>2</v>
      </c>
      <c r="C3321" s="39" t="str">
        <f>VLOOKUP(A3321,'COMP-VS-BOM'!$A$2:$C$1625,3,0)</f>
        <v xml:space="preserve">IC EEPROM 256KBIT 400KHZ 8SOIC </v>
      </c>
      <c r="D3321" s="39" t="str">
        <f t="shared" si="51"/>
        <v>U304-2</v>
      </c>
      <c r="E3321" s="21" t="s">
        <v>1891</v>
      </c>
    </row>
    <row r="3322" spans="1:5" x14ac:dyDescent="0.3">
      <c r="A3322" s="21" t="s">
        <v>2596</v>
      </c>
      <c r="B3322" s="21">
        <v>3</v>
      </c>
      <c r="C3322" s="39" t="str">
        <f>VLOOKUP(A3322,'COMP-VS-BOM'!$A$2:$C$1625,3,0)</f>
        <v xml:space="preserve">IC EEPROM 256KBIT 400KHZ 8SOIC </v>
      </c>
      <c r="D3322" s="39" t="str">
        <f t="shared" si="51"/>
        <v>U304-3</v>
      </c>
      <c r="E3322" s="21" t="s">
        <v>1889</v>
      </c>
    </row>
    <row r="3323" spans="1:5" x14ac:dyDescent="0.3">
      <c r="A3323" s="21" t="s">
        <v>2596</v>
      </c>
      <c r="B3323" s="21">
        <v>4</v>
      </c>
      <c r="C3323" s="39" t="str">
        <f>VLOOKUP(A3323,'COMP-VS-BOM'!$A$2:$C$1625,3,0)</f>
        <v xml:space="preserve">IC EEPROM 256KBIT 400KHZ 8SOIC </v>
      </c>
      <c r="D3323" s="39" t="str">
        <f t="shared" si="51"/>
        <v>U304-4</v>
      </c>
      <c r="E3323" s="21" t="s">
        <v>320</v>
      </c>
    </row>
    <row r="3324" spans="1:5" x14ac:dyDescent="0.3">
      <c r="A3324" s="21" t="s">
        <v>2596</v>
      </c>
      <c r="B3324" s="21">
        <v>5</v>
      </c>
      <c r="C3324" s="39" t="str">
        <f>VLOOKUP(A3324,'COMP-VS-BOM'!$A$2:$C$1625,3,0)</f>
        <v xml:space="preserve">IC EEPROM 256KBIT 400KHZ 8SOIC </v>
      </c>
      <c r="D3324" s="39" t="str">
        <f t="shared" si="51"/>
        <v>U304-5</v>
      </c>
      <c r="E3324" s="21" t="s">
        <v>1898</v>
      </c>
    </row>
    <row r="3325" spans="1:5" x14ac:dyDescent="0.3">
      <c r="A3325" s="21" t="s">
        <v>2596</v>
      </c>
      <c r="B3325" s="21">
        <v>6</v>
      </c>
      <c r="C3325" s="39" t="str">
        <f>VLOOKUP(A3325,'COMP-VS-BOM'!$A$2:$C$1625,3,0)</f>
        <v xml:space="preserve">IC EEPROM 256KBIT 400KHZ 8SOIC </v>
      </c>
      <c r="D3325" s="39" t="str">
        <f t="shared" si="51"/>
        <v>U304-6</v>
      </c>
      <c r="E3325" s="21" t="s">
        <v>1900</v>
      </c>
    </row>
    <row r="3326" spans="1:5" x14ac:dyDescent="0.3">
      <c r="A3326" s="21" t="s">
        <v>2596</v>
      </c>
      <c r="B3326" s="21">
        <v>7</v>
      </c>
      <c r="C3326" s="39" t="str">
        <f>VLOOKUP(A3326,'COMP-VS-BOM'!$A$2:$C$1625,3,0)</f>
        <v xml:space="preserve">IC EEPROM 256KBIT 400KHZ 8SOIC </v>
      </c>
      <c r="D3326" s="39" t="str">
        <f t="shared" si="51"/>
        <v>U304-7</v>
      </c>
      <c r="E3326" s="21" t="s">
        <v>1883</v>
      </c>
    </row>
    <row r="3327" spans="1:5" x14ac:dyDescent="0.3">
      <c r="A3327" s="21" t="s">
        <v>2596</v>
      </c>
      <c r="B3327" s="21">
        <v>8</v>
      </c>
      <c r="C3327" s="39" t="str">
        <f>VLOOKUP(A3327,'COMP-VS-BOM'!$A$2:$C$1625,3,0)</f>
        <v xml:space="preserve">IC EEPROM 256KBIT 400KHZ 8SOIC </v>
      </c>
      <c r="D3327" s="39" t="str">
        <f t="shared" si="51"/>
        <v>U304-8</v>
      </c>
      <c r="E3327" s="21" t="s">
        <v>511</v>
      </c>
    </row>
    <row r="3328" spans="1:5" x14ac:dyDescent="0.3">
      <c r="A3328" s="21" t="s">
        <v>3014</v>
      </c>
      <c r="B3328" s="21">
        <v>1</v>
      </c>
      <c r="C3328" s="39" t="str">
        <f>VLOOKUP(A3328,'COMP-VS-BOM'!$A$2:$C$1625,3,0)</f>
        <v>IC GATE AND 4CH 2-INP 14-TSSOP</v>
      </c>
      <c r="D3328" s="39" t="str">
        <f t="shared" si="51"/>
        <v>U717-1</v>
      </c>
      <c r="E3328" s="21" t="s">
        <v>3048</v>
      </c>
    </row>
    <row r="3329" spans="1:5" x14ac:dyDescent="0.3">
      <c r="A3329" s="21" t="s">
        <v>3014</v>
      </c>
      <c r="B3329" s="21">
        <v>2</v>
      </c>
      <c r="C3329" s="39" t="str">
        <f>VLOOKUP(A3329,'COMP-VS-BOM'!$A$2:$C$1625,3,0)</f>
        <v>IC GATE AND 4CH 2-INP 14-TSSOP</v>
      </c>
      <c r="D3329" s="39" t="str">
        <f t="shared" si="51"/>
        <v>U717-2</v>
      </c>
      <c r="E3329" s="21" t="s">
        <v>3025</v>
      </c>
    </row>
    <row r="3330" spans="1:5" x14ac:dyDescent="0.3">
      <c r="A3330" s="21" t="s">
        <v>3014</v>
      </c>
      <c r="B3330" s="21">
        <v>3</v>
      </c>
      <c r="C3330" s="39" t="str">
        <f>VLOOKUP(A3330,'COMP-VS-BOM'!$A$2:$C$1625,3,0)</f>
        <v>IC GATE AND 4CH 2-INP 14-TSSOP</v>
      </c>
      <c r="D3330" s="39" t="str">
        <f t="shared" si="51"/>
        <v>U717-3</v>
      </c>
      <c r="E3330" s="21" t="s">
        <v>3050</v>
      </c>
    </row>
    <row r="3331" spans="1:5" x14ac:dyDescent="0.3">
      <c r="A3331" s="21" t="s">
        <v>3014</v>
      </c>
      <c r="B3331" s="21">
        <v>4</v>
      </c>
      <c r="C3331" s="39" t="str">
        <f>VLOOKUP(A3331,'COMP-VS-BOM'!$A$2:$C$1625,3,0)</f>
        <v>IC GATE AND 4CH 2-INP 14-TSSOP</v>
      </c>
      <c r="D3331" s="39" t="str">
        <f t="shared" si="51"/>
        <v>U717-4</v>
      </c>
      <c r="E3331" s="21" t="s">
        <v>3051</v>
      </c>
    </row>
    <row r="3332" spans="1:5" x14ac:dyDescent="0.3">
      <c r="A3332" s="21" t="s">
        <v>3014</v>
      </c>
      <c r="B3332" s="21">
        <v>5</v>
      </c>
      <c r="C3332" s="39" t="str">
        <f>VLOOKUP(A3332,'COMP-VS-BOM'!$A$2:$C$1625,3,0)</f>
        <v>IC GATE AND 4CH 2-INP 14-TSSOP</v>
      </c>
      <c r="D3332" s="39" t="str">
        <f t="shared" ref="D3332:D3395" si="52">CONCATENATE(A3332,"-",B3332)</f>
        <v>U717-5</v>
      </c>
      <c r="E3332" s="21" t="s">
        <v>3026</v>
      </c>
    </row>
    <row r="3333" spans="1:5" x14ac:dyDescent="0.3">
      <c r="A3333" s="21" t="s">
        <v>3014</v>
      </c>
      <c r="B3333" s="21">
        <v>6</v>
      </c>
      <c r="C3333" s="39" t="str">
        <f>VLOOKUP(A3333,'COMP-VS-BOM'!$A$2:$C$1625,3,0)</f>
        <v>IC GATE AND 4CH 2-INP 14-TSSOP</v>
      </c>
      <c r="D3333" s="39" t="str">
        <f t="shared" si="52"/>
        <v>U717-6</v>
      </c>
      <c r="E3333" s="21" t="s">
        <v>3052</v>
      </c>
    </row>
    <row r="3334" spans="1:5" x14ac:dyDescent="0.3">
      <c r="A3334" s="21" t="s">
        <v>3014</v>
      </c>
      <c r="B3334" s="21">
        <v>7</v>
      </c>
      <c r="C3334" s="39" t="str">
        <f>VLOOKUP(A3334,'COMP-VS-BOM'!$A$2:$C$1625,3,0)</f>
        <v>IC GATE AND 4CH 2-INP 14-TSSOP</v>
      </c>
      <c r="D3334" s="39" t="str">
        <f t="shared" si="52"/>
        <v>U717-7</v>
      </c>
      <c r="E3334" s="21" t="s">
        <v>320</v>
      </c>
    </row>
    <row r="3335" spans="1:5" x14ac:dyDescent="0.3">
      <c r="A3335" s="21" t="s">
        <v>3014</v>
      </c>
      <c r="B3335" s="21">
        <v>8</v>
      </c>
      <c r="C3335" s="39" t="str">
        <f>VLOOKUP(A3335,'COMP-VS-BOM'!$A$2:$C$1625,3,0)</f>
        <v>IC GATE AND 4CH 2-INP 14-TSSOP</v>
      </c>
      <c r="D3335" s="39" t="str">
        <f t="shared" si="52"/>
        <v>U717-8</v>
      </c>
      <c r="E3335" s="22"/>
    </row>
    <row r="3336" spans="1:5" x14ac:dyDescent="0.3">
      <c r="A3336" s="21" t="s">
        <v>3014</v>
      </c>
      <c r="B3336" s="21">
        <v>9</v>
      </c>
      <c r="C3336" s="39" t="str">
        <f>VLOOKUP(A3336,'COMP-VS-BOM'!$A$2:$C$1625,3,0)</f>
        <v>IC GATE AND 4CH 2-INP 14-TSSOP</v>
      </c>
      <c r="D3336" s="39" t="str">
        <f t="shared" si="52"/>
        <v>U717-9</v>
      </c>
      <c r="E3336" s="21" t="s">
        <v>3046</v>
      </c>
    </row>
    <row r="3337" spans="1:5" x14ac:dyDescent="0.3">
      <c r="A3337" s="21" t="s">
        <v>3014</v>
      </c>
      <c r="B3337" s="21">
        <v>10</v>
      </c>
      <c r="C3337" s="39" t="str">
        <f>VLOOKUP(A3337,'COMP-VS-BOM'!$A$2:$C$1625,3,0)</f>
        <v>IC GATE AND 4CH 2-INP 14-TSSOP</v>
      </c>
      <c r="D3337" s="39" t="str">
        <f t="shared" si="52"/>
        <v>U717-10</v>
      </c>
      <c r="E3337" s="21" t="s">
        <v>3047</v>
      </c>
    </row>
    <row r="3338" spans="1:5" x14ac:dyDescent="0.3">
      <c r="A3338" s="21" t="s">
        <v>3014</v>
      </c>
      <c r="B3338" s="21">
        <v>11</v>
      </c>
      <c r="C3338" s="39" t="str">
        <f>VLOOKUP(A3338,'COMP-VS-BOM'!$A$2:$C$1625,3,0)</f>
        <v>IC GATE AND 4CH 2-INP 14-TSSOP</v>
      </c>
      <c r="D3338" s="39" t="str">
        <f t="shared" si="52"/>
        <v>U717-11</v>
      </c>
      <c r="E3338" s="22"/>
    </row>
    <row r="3339" spans="1:5" x14ac:dyDescent="0.3">
      <c r="A3339" s="21" t="s">
        <v>3014</v>
      </c>
      <c r="B3339" s="21">
        <v>12</v>
      </c>
      <c r="C3339" s="39" t="str">
        <f>VLOOKUP(A3339,'COMP-VS-BOM'!$A$2:$C$1625,3,0)</f>
        <v>IC GATE AND 4CH 2-INP 14-TSSOP</v>
      </c>
      <c r="D3339" s="39" t="str">
        <f t="shared" si="52"/>
        <v>U717-12</v>
      </c>
      <c r="E3339" s="21" t="s">
        <v>3053</v>
      </c>
    </row>
    <row r="3340" spans="1:5" x14ac:dyDescent="0.3">
      <c r="A3340" s="21" t="s">
        <v>3014</v>
      </c>
      <c r="B3340" s="21">
        <v>13</v>
      </c>
      <c r="C3340" s="39" t="str">
        <f>VLOOKUP(A3340,'COMP-VS-BOM'!$A$2:$C$1625,3,0)</f>
        <v>IC GATE AND 4CH 2-INP 14-TSSOP</v>
      </c>
      <c r="D3340" s="39" t="str">
        <f t="shared" si="52"/>
        <v>U717-13</v>
      </c>
      <c r="E3340" s="21" t="s">
        <v>3054</v>
      </c>
    </row>
    <row r="3341" spans="1:5" x14ac:dyDescent="0.3">
      <c r="A3341" s="21" t="s">
        <v>3014</v>
      </c>
      <c r="B3341" s="21">
        <v>14</v>
      </c>
      <c r="C3341" s="39" t="str">
        <f>VLOOKUP(A3341,'COMP-VS-BOM'!$A$2:$C$1625,3,0)</f>
        <v>IC GATE AND 4CH 2-INP 14-TSSOP</v>
      </c>
      <c r="D3341" s="39" t="str">
        <f t="shared" si="52"/>
        <v>U717-14</v>
      </c>
      <c r="E3341" s="21" t="s">
        <v>946</v>
      </c>
    </row>
    <row r="3342" spans="1:5" x14ac:dyDescent="0.3">
      <c r="A3342" s="21" t="s">
        <v>2597</v>
      </c>
      <c r="B3342" s="21">
        <v>1</v>
      </c>
      <c r="C3342" s="39" t="str">
        <f>VLOOKUP(A3342,'COMP-VS-BOM'!$A$2:$C$1625,3,0)</f>
        <v>50MHz - 6000MHz RF/MICROWAVE WIDE BAND LOW POWER AMPLIFIER</v>
      </c>
      <c r="D3342" s="39" t="str">
        <f t="shared" si="52"/>
        <v>U1500-1</v>
      </c>
      <c r="E3342" s="21" t="s">
        <v>1020</v>
      </c>
    </row>
    <row r="3343" spans="1:5" x14ac:dyDescent="0.3">
      <c r="A3343" s="21" t="s">
        <v>2597</v>
      </c>
      <c r="B3343" s="21">
        <v>2</v>
      </c>
      <c r="C3343" s="39" t="str">
        <f>VLOOKUP(A3343,'COMP-VS-BOM'!$A$2:$C$1625,3,0)</f>
        <v>50MHz - 6000MHz RF/MICROWAVE WIDE BAND LOW POWER AMPLIFIER</v>
      </c>
      <c r="D3343" s="39" t="str">
        <f t="shared" si="52"/>
        <v>U1500-2</v>
      </c>
      <c r="E3343" s="21" t="s">
        <v>320</v>
      </c>
    </row>
    <row r="3344" spans="1:5" x14ac:dyDescent="0.3">
      <c r="A3344" s="21" t="s">
        <v>2597</v>
      </c>
      <c r="B3344" s="21">
        <v>3</v>
      </c>
      <c r="C3344" s="39" t="str">
        <f>VLOOKUP(A3344,'COMP-VS-BOM'!$A$2:$C$1625,3,0)</f>
        <v>50MHz - 6000MHz RF/MICROWAVE WIDE BAND LOW POWER AMPLIFIER</v>
      </c>
      <c r="D3344" s="39" t="str">
        <f t="shared" si="52"/>
        <v>U1500-3</v>
      </c>
      <c r="E3344" s="21" t="s">
        <v>561</v>
      </c>
    </row>
    <row r="3345" spans="1:5" x14ac:dyDescent="0.3">
      <c r="A3345" s="21" t="s">
        <v>2598</v>
      </c>
      <c r="B3345" s="21">
        <v>1</v>
      </c>
      <c r="C3345" s="39" t="str">
        <f>VLOOKUP(A3345,'COMP-VS-BOM'!$A$2:$C$1625,3,0)</f>
        <v>50MHz - 6000MHz RF/MICROWAVE WIDE BAND LOW POWER AMPLIFIER</v>
      </c>
      <c r="D3345" s="39" t="str">
        <f t="shared" si="52"/>
        <v>U1504-1</v>
      </c>
      <c r="E3345" s="21" t="s">
        <v>1022</v>
      </c>
    </row>
    <row r="3346" spans="1:5" x14ac:dyDescent="0.3">
      <c r="A3346" s="21" t="s">
        <v>2598</v>
      </c>
      <c r="B3346" s="21">
        <v>2</v>
      </c>
      <c r="C3346" s="39" t="str">
        <f>VLOOKUP(A3346,'COMP-VS-BOM'!$A$2:$C$1625,3,0)</f>
        <v>50MHz - 6000MHz RF/MICROWAVE WIDE BAND LOW POWER AMPLIFIER</v>
      </c>
      <c r="D3346" s="39" t="str">
        <f t="shared" si="52"/>
        <v>U1504-2</v>
      </c>
      <c r="E3346" s="21" t="s">
        <v>320</v>
      </c>
    </row>
    <row r="3347" spans="1:5" x14ac:dyDescent="0.3">
      <c r="A3347" s="21" t="s">
        <v>2598</v>
      </c>
      <c r="B3347" s="21">
        <v>3</v>
      </c>
      <c r="C3347" s="39" t="str">
        <f>VLOOKUP(A3347,'COMP-VS-BOM'!$A$2:$C$1625,3,0)</f>
        <v>50MHz - 6000MHz RF/MICROWAVE WIDE BAND LOW POWER AMPLIFIER</v>
      </c>
      <c r="D3347" s="39" t="str">
        <f t="shared" si="52"/>
        <v>U1504-3</v>
      </c>
      <c r="E3347" s="21" t="s">
        <v>718</v>
      </c>
    </row>
    <row r="3348" spans="1:5" x14ac:dyDescent="0.3">
      <c r="A3348" s="21" t="s">
        <v>2599</v>
      </c>
      <c r="B3348" s="21">
        <v>1</v>
      </c>
      <c r="C3348" s="39" t="str">
        <f>VLOOKUP(A3348,'COMP-VS-BOM'!$A$2:$C$1625,3,0)</f>
        <v>IC ADC 8BIT 8CH 70KSPS 16-TSSOP</v>
      </c>
      <c r="D3348" s="39" t="str">
        <f t="shared" si="52"/>
        <v>U1802-1</v>
      </c>
      <c r="E3348" s="22"/>
    </row>
    <row r="3349" spans="1:5" x14ac:dyDescent="0.3">
      <c r="A3349" s="21" t="s">
        <v>2599</v>
      </c>
      <c r="B3349" s="21">
        <v>2</v>
      </c>
      <c r="C3349" s="39" t="str">
        <f>VLOOKUP(A3349,'COMP-VS-BOM'!$A$2:$C$1625,3,0)</f>
        <v>IC ADC 8BIT 8CH 70KSPS 16-TSSOP</v>
      </c>
      <c r="D3349" s="39" t="str">
        <f t="shared" si="52"/>
        <v>U1802-2</v>
      </c>
      <c r="E3349" s="22"/>
    </row>
    <row r="3350" spans="1:5" x14ac:dyDescent="0.3">
      <c r="A3350" s="21" t="s">
        <v>2599</v>
      </c>
      <c r="B3350" s="21">
        <v>3</v>
      </c>
      <c r="C3350" s="39" t="str">
        <f>VLOOKUP(A3350,'COMP-VS-BOM'!$A$2:$C$1625,3,0)</f>
        <v>IC ADC 8BIT 8CH 70KSPS 16-TSSOP</v>
      </c>
      <c r="D3350" s="39" t="str">
        <f t="shared" si="52"/>
        <v>U1802-3</v>
      </c>
      <c r="E3350" s="21" t="s">
        <v>1948</v>
      </c>
    </row>
    <row r="3351" spans="1:5" x14ac:dyDescent="0.3">
      <c r="A3351" s="21" t="s">
        <v>2599</v>
      </c>
      <c r="B3351" s="21">
        <v>4</v>
      </c>
      <c r="C3351" s="39" t="str">
        <f>VLOOKUP(A3351,'COMP-VS-BOM'!$A$2:$C$1625,3,0)</f>
        <v>IC ADC 8BIT 8CH 70KSPS 16-TSSOP</v>
      </c>
      <c r="D3351" s="39" t="str">
        <f t="shared" si="52"/>
        <v>U1802-4</v>
      </c>
      <c r="E3351" s="21" t="s">
        <v>1950</v>
      </c>
    </row>
    <row r="3352" spans="1:5" x14ac:dyDescent="0.3">
      <c r="A3352" s="21" t="s">
        <v>2599</v>
      </c>
      <c r="B3352" s="21">
        <v>5</v>
      </c>
      <c r="C3352" s="39" t="str">
        <f>VLOOKUP(A3352,'COMP-VS-BOM'!$A$2:$C$1625,3,0)</f>
        <v>IC ADC 8BIT 8CH 70KSPS 16-TSSOP</v>
      </c>
      <c r="D3352" s="39" t="str">
        <f t="shared" si="52"/>
        <v>U1802-5</v>
      </c>
      <c r="E3352" s="21" t="s">
        <v>1952</v>
      </c>
    </row>
    <row r="3353" spans="1:5" x14ac:dyDescent="0.3">
      <c r="A3353" s="21" t="s">
        <v>2599</v>
      </c>
      <c r="B3353" s="21">
        <v>6</v>
      </c>
      <c r="C3353" s="39" t="str">
        <f>VLOOKUP(A3353,'COMP-VS-BOM'!$A$2:$C$1625,3,0)</f>
        <v>IC ADC 8BIT 8CH 70KSPS 16-TSSOP</v>
      </c>
      <c r="D3353" s="39" t="str">
        <f t="shared" si="52"/>
        <v>U1802-6</v>
      </c>
      <c r="E3353" s="21" t="s">
        <v>1956</v>
      </c>
    </row>
    <row r="3354" spans="1:5" x14ac:dyDescent="0.3">
      <c r="A3354" s="21" t="s">
        <v>2599</v>
      </c>
      <c r="B3354" s="21">
        <v>7</v>
      </c>
      <c r="C3354" s="39" t="str">
        <f>VLOOKUP(A3354,'COMP-VS-BOM'!$A$2:$C$1625,3,0)</f>
        <v>IC ADC 8BIT 8CH 70KSPS 16-TSSOP</v>
      </c>
      <c r="D3354" s="39" t="str">
        <f t="shared" si="52"/>
        <v>U1802-7</v>
      </c>
      <c r="E3354" s="22"/>
    </row>
    <row r="3355" spans="1:5" x14ac:dyDescent="0.3">
      <c r="A3355" s="21" t="s">
        <v>2599</v>
      </c>
      <c r="B3355" s="21">
        <v>8</v>
      </c>
      <c r="C3355" s="39" t="str">
        <f>VLOOKUP(A3355,'COMP-VS-BOM'!$A$2:$C$1625,3,0)</f>
        <v>IC ADC 8BIT 8CH 70KSPS 16-TSSOP</v>
      </c>
      <c r="D3355" s="39" t="str">
        <f t="shared" si="52"/>
        <v>U1802-8</v>
      </c>
      <c r="E3355" s="21" t="s">
        <v>1979</v>
      </c>
    </row>
    <row r="3356" spans="1:5" x14ac:dyDescent="0.3">
      <c r="A3356" s="21" t="s">
        <v>2599</v>
      </c>
      <c r="B3356" s="21">
        <v>9</v>
      </c>
      <c r="C3356" s="39" t="str">
        <f>VLOOKUP(A3356,'COMP-VS-BOM'!$A$2:$C$1625,3,0)</f>
        <v>IC ADC 8BIT 8CH 70KSPS 16-TSSOP</v>
      </c>
      <c r="D3356" s="39" t="str">
        <f t="shared" si="52"/>
        <v>U1802-9</v>
      </c>
      <c r="E3356" s="21" t="s">
        <v>320</v>
      </c>
    </row>
    <row r="3357" spans="1:5" x14ac:dyDescent="0.3">
      <c r="A3357" s="21" t="s">
        <v>2599</v>
      </c>
      <c r="B3357" s="21">
        <v>10</v>
      </c>
      <c r="C3357" s="39" t="str">
        <f>VLOOKUP(A3357,'COMP-VS-BOM'!$A$2:$C$1625,3,0)</f>
        <v>IC ADC 8BIT 8CH 70KSPS 16-TSSOP</v>
      </c>
      <c r="D3357" s="39" t="str">
        <f t="shared" si="52"/>
        <v>U1802-10</v>
      </c>
      <c r="E3357" s="21" t="s">
        <v>528</v>
      </c>
    </row>
    <row r="3358" spans="1:5" x14ac:dyDescent="0.3">
      <c r="A3358" s="21" t="s">
        <v>2599</v>
      </c>
      <c r="B3358" s="21">
        <v>11</v>
      </c>
      <c r="C3358" s="39" t="str">
        <f>VLOOKUP(A3358,'COMP-VS-BOM'!$A$2:$C$1625,3,0)</f>
        <v>IC ADC 8BIT 8CH 70KSPS 16-TSSOP</v>
      </c>
      <c r="D3358" s="39" t="str">
        <f t="shared" si="52"/>
        <v>U1802-11</v>
      </c>
      <c r="E3358" s="21" t="s">
        <v>1954</v>
      </c>
    </row>
    <row r="3359" spans="1:5" x14ac:dyDescent="0.3">
      <c r="A3359" s="21" t="s">
        <v>2599</v>
      </c>
      <c r="B3359" s="21">
        <v>12</v>
      </c>
      <c r="C3359" s="39" t="str">
        <f>VLOOKUP(A3359,'COMP-VS-BOM'!$A$2:$C$1625,3,0)</f>
        <v>IC ADC 8BIT 8CH 70KSPS 16-TSSOP</v>
      </c>
      <c r="D3359" s="39" t="str">
        <f t="shared" si="52"/>
        <v>U1802-12</v>
      </c>
      <c r="E3359" s="21" t="s">
        <v>1959</v>
      </c>
    </row>
    <row r="3360" spans="1:5" x14ac:dyDescent="0.3">
      <c r="A3360" s="21" t="s">
        <v>2599</v>
      </c>
      <c r="B3360" s="21">
        <v>13</v>
      </c>
      <c r="C3360" s="39" t="str">
        <f>VLOOKUP(A3360,'COMP-VS-BOM'!$A$2:$C$1625,3,0)</f>
        <v>IC ADC 8BIT 8CH 70KSPS 16-TSSOP</v>
      </c>
      <c r="D3360" s="39" t="str">
        <f t="shared" si="52"/>
        <v>U1802-13</v>
      </c>
      <c r="E3360" s="21" t="s">
        <v>1961</v>
      </c>
    </row>
    <row r="3361" spans="1:5" x14ac:dyDescent="0.3">
      <c r="A3361" s="21" t="s">
        <v>2599</v>
      </c>
      <c r="B3361" s="21">
        <v>14</v>
      </c>
      <c r="C3361" s="39" t="str">
        <f>VLOOKUP(A3361,'COMP-VS-BOM'!$A$2:$C$1625,3,0)</f>
        <v>IC ADC 8BIT 8CH 70KSPS 16-TSSOP</v>
      </c>
      <c r="D3361" s="39" t="str">
        <f t="shared" si="52"/>
        <v>U1802-14</v>
      </c>
      <c r="E3361" s="21" t="s">
        <v>1946</v>
      </c>
    </row>
    <row r="3362" spans="1:5" x14ac:dyDescent="0.3">
      <c r="A3362" s="21" t="s">
        <v>2599</v>
      </c>
      <c r="B3362" s="21">
        <v>15</v>
      </c>
      <c r="C3362" s="39" t="str">
        <f>VLOOKUP(A3362,'COMP-VS-BOM'!$A$2:$C$1625,3,0)</f>
        <v>IC ADC 8BIT 8CH 70KSPS 16-TSSOP</v>
      </c>
      <c r="D3362" s="39" t="str">
        <f t="shared" si="52"/>
        <v>U1802-15</v>
      </c>
      <c r="E3362" s="21" t="s">
        <v>1944</v>
      </c>
    </row>
    <row r="3363" spans="1:5" x14ac:dyDescent="0.3">
      <c r="A3363" s="21" t="s">
        <v>2599</v>
      </c>
      <c r="B3363" s="21">
        <v>16</v>
      </c>
      <c r="C3363" s="39" t="str">
        <f>VLOOKUP(A3363,'COMP-VS-BOM'!$A$2:$C$1625,3,0)</f>
        <v>IC ADC 8BIT 8CH 70KSPS 16-TSSOP</v>
      </c>
      <c r="D3363" s="39" t="str">
        <f t="shared" si="52"/>
        <v>U1802-16</v>
      </c>
      <c r="E3363" s="21" t="s">
        <v>1364</v>
      </c>
    </row>
    <row r="3364" spans="1:5" x14ac:dyDescent="0.3">
      <c r="A3364" s="21" t="s">
        <v>2600</v>
      </c>
      <c r="B3364" s="21">
        <v>1</v>
      </c>
      <c r="C3364" s="39" t="str">
        <f>VLOOKUP(A3364,'COMP-VS-BOM'!$A$2:$C$1625,3,0)</f>
        <v>IC COMP HEX WINDOW W/REF 24-LLP</v>
      </c>
      <c r="D3364" s="39" t="str">
        <f t="shared" si="52"/>
        <v>U1905-1</v>
      </c>
      <c r="E3364" s="35" t="s">
        <v>2943</v>
      </c>
    </row>
    <row r="3365" spans="1:5" x14ac:dyDescent="0.3">
      <c r="A3365" s="21" t="s">
        <v>2600</v>
      </c>
      <c r="B3365" s="21">
        <v>2</v>
      </c>
      <c r="C3365" s="39" t="str">
        <f>VLOOKUP(A3365,'COMP-VS-BOM'!$A$2:$C$1625,3,0)</f>
        <v>IC COMP HEX WINDOW W/REF 24-LLP</v>
      </c>
      <c r="D3365" s="39" t="str">
        <f t="shared" si="52"/>
        <v>U1905-2</v>
      </c>
      <c r="E3365" s="35" t="s">
        <v>2942</v>
      </c>
    </row>
    <row r="3366" spans="1:5" x14ac:dyDescent="0.3">
      <c r="A3366" s="21" t="s">
        <v>2600</v>
      </c>
      <c r="B3366" s="21">
        <v>3</v>
      </c>
      <c r="C3366" s="39" t="str">
        <f>VLOOKUP(A3366,'COMP-VS-BOM'!$A$2:$C$1625,3,0)</f>
        <v>IC COMP HEX WINDOW W/REF 24-LLP</v>
      </c>
      <c r="D3366" s="39" t="str">
        <f t="shared" si="52"/>
        <v>U1905-3</v>
      </c>
      <c r="E3366" s="35" t="s">
        <v>2945</v>
      </c>
    </row>
    <row r="3367" spans="1:5" x14ac:dyDescent="0.3">
      <c r="A3367" s="21" t="s">
        <v>2600</v>
      </c>
      <c r="B3367" s="21">
        <v>4</v>
      </c>
      <c r="C3367" s="39" t="str">
        <f>VLOOKUP(A3367,'COMP-VS-BOM'!$A$2:$C$1625,3,0)</f>
        <v>IC COMP HEX WINDOW W/REF 24-LLP</v>
      </c>
      <c r="D3367" s="39" t="str">
        <f t="shared" si="52"/>
        <v>U1905-4</v>
      </c>
      <c r="E3367" s="35" t="s">
        <v>2944</v>
      </c>
    </row>
    <row r="3368" spans="1:5" x14ac:dyDescent="0.3">
      <c r="A3368" s="21" t="s">
        <v>2600</v>
      </c>
      <c r="B3368" s="21">
        <v>5</v>
      </c>
      <c r="C3368" s="39" t="str">
        <f>VLOOKUP(A3368,'COMP-VS-BOM'!$A$2:$C$1625,3,0)</f>
        <v>IC COMP HEX WINDOW W/REF 24-LLP</v>
      </c>
      <c r="D3368" s="39" t="str">
        <f t="shared" si="52"/>
        <v>U1905-5</v>
      </c>
      <c r="E3368" s="35" t="s">
        <v>2947</v>
      </c>
    </row>
    <row r="3369" spans="1:5" x14ac:dyDescent="0.3">
      <c r="A3369" s="21" t="s">
        <v>2600</v>
      </c>
      <c r="B3369" s="21">
        <v>6</v>
      </c>
      <c r="C3369" s="39" t="str">
        <f>VLOOKUP(A3369,'COMP-VS-BOM'!$A$2:$C$1625,3,0)</f>
        <v>IC COMP HEX WINDOW W/REF 24-LLP</v>
      </c>
      <c r="D3369" s="39" t="str">
        <f t="shared" si="52"/>
        <v>U1905-6</v>
      </c>
      <c r="E3369" s="35" t="s">
        <v>2946</v>
      </c>
    </row>
    <row r="3370" spans="1:5" x14ac:dyDescent="0.3">
      <c r="A3370" s="21" t="s">
        <v>2600</v>
      </c>
      <c r="B3370" s="21">
        <v>7</v>
      </c>
      <c r="C3370" s="39" t="str">
        <f>VLOOKUP(A3370,'COMP-VS-BOM'!$A$2:$C$1625,3,0)</f>
        <v>IC COMP HEX WINDOW W/REF 24-LLP</v>
      </c>
      <c r="D3370" s="39" t="str">
        <f t="shared" si="52"/>
        <v>U1905-7</v>
      </c>
      <c r="E3370" s="35" t="s">
        <v>2949</v>
      </c>
    </row>
    <row r="3371" spans="1:5" x14ac:dyDescent="0.3">
      <c r="A3371" s="21" t="s">
        <v>2600</v>
      </c>
      <c r="B3371" s="21">
        <v>8</v>
      </c>
      <c r="C3371" s="39" t="str">
        <f>VLOOKUP(A3371,'COMP-VS-BOM'!$A$2:$C$1625,3,0)</f>
        <v>IC COMP HEX WINDOW W/REF 24-LLP</v>
      </c>
      <c r="D3371" s="39" t="str">
        <f t="shared" si="52"/>
        <v>U1905-8</v>
      </c>
      <c r="E3371" s="35" t="s">
        <v>2948</v>
      </c>
    </row>
    <row r="3372" spans="1:5" x14ac:dyDescent="0.3">
      <c r="A3372" s="21" t="s">
        <v>2600</v>
      </c>
      <c r="B3372" s="21">
        <v>9</v>
      </c>
      <c r="C3372" s="39" t="str">
        <f>VLOOKUP(A3372,'COMP-VS-BOM'!$A$2:$C$1625,3,0)</f>
        <v>IC COMP HEX WINDOW W/REF 24-LLP</v>
      </c>
      <c r="D3372" s="39" t="str">
        <f t="shared" si="52"/>
        <v>U1905-9</v>
      </c>
      <c r="E3372" s="35" t="s">
        <v>2951</v>
      </c>
    </row>
    <row r="3373" spans="1:5" x14ac:dyDescent="0.3">
      <c r="A3373" s="21" t="s">
        <v>2600</v>
      </c>
      <c r="B3373" s="21">
        <v>10</v>
      </c>
      <c r="C3373" s="39" t="str">
        <f>VLOOKUP(A3373,'COMP-VS-BOM'!$A$2:$C$1625,3,0)</f>
        <v>IC COMP HEX WINDOW W/REF 24-LLP</v>
      </c>
      <c r="D3373" s="39" t="str">
        <f t="shared" si="52"/>
        <v>U1905-10</v>
      </c>
      <c r="E3373" s="35" t="s">
        <v>2950</v>
      </c>
    </row>
    <row r="3374" spans="1:5" x14ac:dyDescent="0.3">
      <c r="A3374" s="21" t="s">
        <v>2600</v>
      </c>
      <c r="B3374" s="21">
        <v>11</v>
      </c>
      <c r="C3374" s="39" t="str">
        <f>VLOOKUP(A3374,'COMP-VS-BOM'!$A$2:$C$1625,3,0)</f>
        <v>IC COMP HEX WINDOW W/REF 24-LLP</v>
      </c>
      <c r="D3374" s="39" t="str">
        <f t="shared" si="52"/>
        <v>U1905-11</v>
      </c>
      <c r="E3374" s="35" t="s">
        <v>2953</v>
      </c>
    </row>
    <row r="3375" spans="1:5" x14ac:dyDescent="0.3">
      <c r="A3375" s="21" t="s">
        <v>2600</v>
      </c>
      <c r="B3375" s="21">
        <v>12</v>
      </c>
      <c r="C3375" s="39" t="str">
        <f>VLOOKUP(A3375,'COMP-VS-BOM'!$A$2:$C$1625,3,0)</f>
        <v>IC COMP HEX WINDOW W/REF 24-LLP</v>
      </c>
      <c r="D3375" s="39" t="str">
        <f t="shared" si="52"/>
        <v>U1905-12</v>
      </c>
      <c r="E3375" s="35" t="s">
        <v>2952</v>
      </c>
    </row>
    <row r="3376" spans="1:5" x14ac:dyDescent="0.3">
      <c r="A3376" s="21" t="s">
        <v>2600</v>
      </c>
      <c r="B3376" s="21">
        <v>13</v>
      </c>
      <c r="C3376" s="39" t="str">
        <f>VLOOKUP(A3376,'COMP-VS-BOM'!$A$2:$C$1625,3,0)</f>
        <v>IC COMP HEX WINDOW W/REF 24-LLP</v>
      </c>
      <c r="D3376" s="39" t="str">
        <f t="shared" si="52"/>
        <v>U1905-13</v>
      </c>
      <c r="E3376" s="21" t="s">
        <v>320</v>
      </c>
    </row>
    <row r="3377" spans="1:5" x14ac:dyDescent="0.3">
      <c r="A3377" s="21" t="s">
        <v>2600</v>
      </c>
      <c r="B3377" s="21">
        <v>14</v>
      </c>
      <c r="C3377" s="39" t="str">
        <f>VLOOKUP(A3377,'COMP-VS-BOM'!$A$2:$C$1625,3,0)</f>
        <v>IC COMP HEX WINDOW W/REF 24-LLP</v>
      </c>
      <c r="D3377" s="39" t="str">
        <f t="shared" si="52"/>
        <v>U1905-14</v>
      </c>
      <c r="E3377" s="21" t="s">
        <v>320</v>
      </c>
    </row>
    <row r="3378" spans="1:5" x14ac:dyDescent="0.3">
      <c r="A3378" s="21" t="s">
        <v>2600</v>
      </c>
      <c r="B3378" s="21">
        <v>15</v>
      </c>
      <c r="C3378" s="39" t="str">
        <f>VLOOKUP(A3378,'COMP-VS-BOM'!$A$2:$C$1625,3,0)</f>
        <v>IC COMP HEX WINDOW W/REF 24-LLP</v>
      </c>
      <c r="D3378" s="39" t="str">
        <f t="shared" si="52"/>
        <v>U1905-15</v>
      </c>
      <c r="E3378" s="21" t="s">
        <v>2013</v>
      </c>
    </row>
    <row r="3379" spans="1:5" x14ac:dyDescent="0.3">
      <c r="A3379" s="21" t="s">
        <v>2600</v>
      </c>
      <c r="B3379" s="21">
        <v>16</v>
      </c>
      <c r="C3379" s="39" t="str">
        <f>VLOOKUP(A3379,'COMP-VS-BOM'!$A$2:$C$1625,3,0)</f>
        <v>IC COMP HEX WINDOW W/REF 24-LLP</v>
      </c>
      <c r="D3379" s="39" t="str">
        <f t="shared" si="52"/>
        <v>U1905-16</v>
      </c>
      <c r="E3379" s="21" t="s">
        <v>2011</v>
      </c>
    </row>
    <row r="3380" spans="1:5" x14ac:dyDescent="0.3">
      <c r="A3380" s="21" t="s">
        <v>2600</v>
      </c>
      <c r="B3380" s="21">
        <v>17</v>
      </c>
      <c r="C3380" s="39" t="str">
        <f>VLOOKUP(A3380,'COMP-VS-BOM'!$A$2:$C$1625,3,0)</f>
        <v>IC COMP HEX WINDOW W/REF 24-LLP</v>
      </c>
      <c r="D3380" s="39" t="str">
        <f t="shared" si="52"/>
        <v>U1905-17</v>
      </c>
      <c r="E3380" s="21" t="s">
        <v>1982</v>
      </c>
    </row>
    <row r="3381" spans="1:5" x14ac:dyDescent="0.3">
      <c r="A3381" s="21" t="s">
        <v>2600</v>
      </c>
      <c r="B3381" s="21">
        <v>18</v>
      </c>
      <c r="C3381" s="39" t="str">
        <f>VLOOKUP(A3381,'COMP-VS-BOM'!$A$2:$C$1625,3,0)</f>
        <v>IC COMP HEX WINDOW W/REF 24-LLP</v>
      </c>
      <c r="D3381" s="39" t="str">
        <f t="shared" si="52"/>
        <v>U1905-18</v>
      </c>
      <c r="E3381" s="21" t="s">
        <v>3042</v>
      </c>
    </row>
    <row r="3382" spans="1:5" x14ac:dyDescent="0.3">
      <c r="A3382" s="21" t="s">
        <v>2600</v>
      </c>
      <c r="B3382" s="21">
        <v>19</v>
      </c>
      <c r="C3382" s="39" t="str">
        <f>VLOOKUP(A3382,'COMP-VS-BOM'!$A$2:$C$1625,3,0)</f>
        <v>IC COMP HEX WINDOW W/REF 24-LLP</v>
      </c>
      <c r="D3382" s="39" t="str">
        <f t="shared" si="52"/>
        <v>U1905-19</v>
      </c>
      <c r="E3382" s="21" t="s">
        <v>3041</v>
      </c>
    </row>
    <row r="3383" spans="1:5" x14ac:dyDescent="0.3">
      <c r="A3383" s="21" t="s">
        <v>2600</v>
      </c>
      <c r="B3383" s="21">
        <v>20</v>
      </c>
      <c r="C3383" s="39" t="str">
        <f>VLOOKUP(A3383,'COMP-VS-BOM'!$A$2:$C$1625,3,0)</f>
        <v>IC COMP HEX WINDOW W/REF 24-LLP</v>
      </c>
      <c r="D3383" s="39" t="str">
        <f t="shared" si="52"/>
        <v>U1905-20</v>
      </c>
      <c r="E3383" s="21" t="s">
        <v>3040</v>
      </c>
    </row>
    <row r="3384" spans="1:5" x14ac:dyDescent="0.3">
      <c r="A3384" s="21" t="s">
        <v>2600</v>
      </c>
      <c r="B3384" s="21">
        <v>21</v>
      </c>
      <c r="C3384" s="39" t="str">
        <f>VLOOKUP(A3384,'COMP-VS-BOM'!$A$2:$C$1625,3,0)</f>
        <v>IC COMP HEX WINDOW W/REF 24-LLP</v>
      </c>
      <c r="D3384" s="39" t="str">
        <f t="shared" si="52"/>
        <v>U1905-21</v>
      </c>
      <c r="E3384" s="21" t="s">
        <v>3039</v>
      </c>
    </row>
    <row r="3385" spans="1:5" x14ac:dyDescent="0.3">
      <c r="A3385" s="21" t="s">
        <v>2600</v>
      </c>
      <c r="B3385" s="21">
        <v>22</v>
      </c>
      <c r="C3385" s="39" t="str">
        <f>VLOOKUP(A3385,'COMP-VS-BOM'!$A$2:$C$1625,3,0)</f>
        <v>IC COMP HEX WINDOW W/REF 24-LLP</v>
      </c>
      <c r="D3385" s="39" t="str">
        <f t="shared" si="52"/>
        <v>U1905-22</v>
      </c>
      <c r="E3385" s="21" t="s">
        <v>3038</v>
      </c>
    </row>
    <row r="3386" spans="1:5" x14ac:dyDescent="0.3">
      <c r="A3386" s="21" t="s">
        <v>2600</v>
      </c>
      <c r="B3386" s="21">
        <v>23</v>
      </c>
      <c r="C3386" s="39" t="str">
        <f>VLOOKUP(A3386,'COMP-VS-BOM'!$A$2:$C$1625,3,0)</f>
        <v>IC COMP HEX WINDOW W/REF 24-LLP</v>
      </c>
      <c r="D3386" s="39" t="str">
        <f t="shared" si="52"/>
        <v>U1905-23</v>
      </c>
      <c r="E3386" s="21" t="s">
        <v>3037</v>
      </c>
    </row>
    <row r="3387" spans="1:5" x14ac:dyDescent="0.3">
      <c r="A3387" s="21" t="s">
        <v>2600</v>
      </c>
      <c r="B3387" s="21">
        <v>24</v>
      </c>
      <c r="C3387" s="39" t="str">
        <f>VLOOKUP(A3387,'COMP-VS-BOM'!$A$2:$C$1625,3,0)</f>
        <v>IC COMP HEX WINDOW W/REF 24-LLP</v>
      </c>
      <c r="D3387" s="39" t="str">
        <f t="shared" si="52"/>
        <v>U1905-24</v>
      </c>
      <c r="E3387" s="21" t="s">
        <v>532</v>
      </c>
    </row>
    <row r="3388" spans="1:5" x14ac:dyDescent="0.3">
      <c r="A3388" s="21" t="s">
        <v>2600</v>
      </c>
      <c r="B3388" s="21">
        <v>25</v>
      </c>
      <c r="C3388" s="39" t="str">
        <f>VLOOKUP(A3388,'COMP-VS-BOM'!$A$2:$C$1625,3,0)</f>
        <v>IC COMP HEX WINDOW W/REF 24-LLP</v>
      </c>
      <c r="D3388" s="39" t="str">
        <f t="shared" si="52"/>
        <v>U1905-25</v>
      </c>
      <c r="E3388" s="21" t="s">
        <v>320</v>
      </c>
    </row>
    <row r="3389" spans="1:5" x14ac:dyDescent="0.3">
      <c r="A3389" s="21" t="s">
        <v>2601</v>
      </c>
      <c r="B3389" s="21">
        <v>1</v>
      </c>
      <c r="C3389" s="39" t="str">
        <f>VLOOKUP(A3389,'COMP-VS-BOM'!$A$2:$C$1625,3,0)</f>
        <v>IC I/O EXPANDER I2C 8B 16TSSOP</v>
      </c>
      <c r="D3389" s="39" t="str">
        <f t="shared" si="52"/>
        <v>U1906-1</v>
      </c>
      <c r="E3389" s="21" t="s">
        <v>2032</v>
      </c>
    </row>
    <row r="3390" spans="1:5" x14ac:dyDescent="0.3">
      <c r="A3390" s="21" t="s">
        <v>2601</v>
      </c>
      <c r="B3390" s="21">
        <v>2</v>
      </c>
      <c r="C3390" s="39" t="str">
        <f>VLOOKUP(A3390,'COMP-VS-BOM'!$A$2:$C$1625,3,0)</f>
        <v>IC I/O EXPANDER I2C 8B 16TSSOP</v>
      </c>
      <c r="D3390" s="39" t="str">
        <f t="shared" si="52"/>
        <v>U1906-2</v>
      </c>
      <c r="E3390" s="21" t="s">
        <v>2030</v>
      </c>
    </row>
    <row r="3391" spans="1:5" x14ac:dyDescent="0.3">
      <c r="A3391" s="21" t="s">
        <v>2601</v>
      </c>
      <c r="B3391" s="21">
        <v>3</v>
      </c>
      <c r="C3391" s="39" t="str">
        <f>VLOOKUP(A3391,'COMP-VS-BOM'!$A$2:$C$1625,3,0)</f>
        <v>IC I/O EXPANDER I2C 8B 16TSSOP</v>
      </c>
      <c r="D3391" s="39" t="str">
        <f t="shared" si="52"/>
        <v>U1906-3</v>
      </c>
      <c r="E3391" s="21" t="s">
        <v>1991</v>
      </c>
    </row>
    <row r="3392" spans="1:5" x14ac:dyDescent="0.3">
      <c r="A3392" s="21" t="s">
        <v>2601</v>
      </c>
      <c r="B3392" s="21">
        <v>4</v>
      </c>
      <c r="C3392" s="39" t="str">
        <f>VLOOKUP(A3392,'COMP-VS-BOM'!$A$2:$C$1625,3,0)</f>
        <v>IC I/O EXPANDER I2C 8B 16TSSOP</v>
      </c>
      <c r="D3392" s="39" t="str">
        <f t="shared" si="52"/>
        <v>U1906-4</v>
      </c>
      <c r="E3392" s="21" t="s">
        <v>1989</v>
      </c>
    </row>
    <row r="3393" spans="1:5" x14ac:dyDescent="0.3">
      <c r="A3393" s="21" t="s">
        <v>2601</v>
      </c>
      <c r="B3393" s="21">
        <v>5</v>
      </c>
      <c r="C3393" s="39" t="str">
        <f>VLOOKUP(A3393,'COMP-VS-BOM'!$A$2:$C$1625,3,0)</f>
        <v>IC I/O EXPANDER I2C 8B 16TSSOP</v>
      </c>
      <c r="D3393" s="39" t="str">
        <f t="shared" si="52"/>
        <v>U1906-5</v>
      </c>
      <c r="E3393" s="21" t="s">
        <v>1987</v>
      </c>
    </row>
    <row r="3394" spans="1:5" x14ac:dyDescent="0.3">
      <c r="A3394" s="21" t="s">
        <v>2601</v>
      </c>
      <c r="B3394" s="21">
        <v>6</v>
      </c>
      <c r="C3394" s="39" t="str">
        <f>VLOOKUP(A3394,'COMP-VS-BOM'!$A$2:$C$1625,3,0)</f>
        <v>IC I/O EXPANDER I2C 8B 16TSSOP</v>
      </c>
      <c r="D3394" s="39" t="str">
        <f t="shared" si="52"/>
        <v>U1906-6</v>
      </c>
      <c r="E3394" s="21" t="s">
        <v>2523</v>
      </c>
    </row>
    <row r="3395" spans="1:5" x14ac:dyDescent="0.3">
      <c r="A3395" s="21" t="s">
        <v>2601</v>
      </c>
      <c r="B3395" s="21">
        <v>7</v>
      </c>
      <c r="C3395" s="39" t="str">
        <f>VLOOKUP(A3395,'COMP-VS-BOM'!$A$2:$C$1625,3,0)</f>
        <v>IC I/O EXPANDER I2C 8B 16TSSOP</v>
      </c>
      <c r="D3395" s="39" t="str">
        <f t="shared" si="52"/>
        <v>U1906-7</v>
      </c>
      <c r="E3395" s="21" t="s">
        <v>2556</v>
      </c>
    </row>
    <row r="3396" spans="1:5" x14ac:dyDescent="0.3">
      <c r="A3396" s="21" t="s">
        <v>2601</v>
      </c>
      <c r="B3396" s="21">
        <v>8</v>
      </c>
      <c r="C3396" s="39" t="str">
        <f>VLOOKUP(A3396,'COMP-VS-BOM'!$A$2:$C$1625,3,0)</f>
        <v>IC I/O EXPANDER I2C 8B 16TSSOP</v>
      </c>
      <c r="D3396" s="39" t="str">
        <f t="shared" ref="D3396:D3459" si="53">CONCATENATE(A3396,"-",B3396)</f>
        <v>U1906-8</v>
      </c>
      <c r="E3396" s="21" t="s">
        <v>320</v>
      </c>
    </row>
    <row r="3397" spans="1:5" x14ac:dyDescent="0.3">
      <c r="A3397" s="21" t="s">
        <v>2601</v>
      </c>
      <c r="B3397" s="21">
        <v>9</v>
      </c>
      <c r="C3397" s="39" t="str">
        <f>VLOOKUP(A3397,'COMP-VS-BOM'!$A$2:$C$1625,3,0)</f>
        <v>IC I/O EXPANDER I2C 8B 16TSSOP</v>
      </c>
      <c r="D3397" s="39" t="str">
        <f t="shared" si="53"/>
        <v>U1906-9</v>
      </c>
      <c r="E3397" s="21" t="s">
        <v>2008</v>
      </c>
    </row>
    <row r="3398" spans="1:5" x14ac:dyDescent="0.3">
      <c r="A3398" s="21" t="s">
        <v>2601</v>
      </c>
      <c r="B3398" s="21">
        <v>10</v>
      </c>
      <c r="C3398" s="39" t="str">
        <f>VLOOKUP(A3398,'COMP-VS-BOM'!$A$2:$C$1625,3,0)</f>
        <v>IC I/O EXPANDER I2C 8B 16TSSOP</v>
      </c>
      <c r="D3398" s="39" t="str">
        <f t="shared" si="53"/>
        <v>U1906-10</v>
      </c>
      <c r="E3398" s="21" t="s">
        <v>2006</v>
      </c>
    </row>
    <row r="3399" spans="1:5" x14ac:dyDescent="0.3">
      <c r="A3399" s="21" t="s">
        <v>2601</v>
      </c>
      <c r="B3399" s="21">
        <v>11</v>
      </c>
      <c r="C3399" s="39" t="str">
        <f>VLOOKUP(A3399,'COMP-VS-BOM'!$A$2:$C$1625,3,0)</f>
        <v>IC I/O EXPANDER I2C 8B 16TSSOP</v>
      </c>
      <c r="D3399" s="39" t="str">
        <f t="shared" si="53"/>
        <v>U1906-11</v>
      </c>
      <c r="E3399" s="21" t="s">
        <v>2004</v>
      </c>
    </row>
    <row r="3400" spans="1:5" x14ac:dyDescent="0.3">
      <c r="A3400" s="21" t="s">
        <v>2601</v>
      </c>
      <c r="B3400" s="21">
        <v>12</v>
      </c>
      <c r="C3400" s="39" t="str">
        <f>VLOOKUP(A3400,'COMP-VS-BOM'!$A$2:$C$1625,3,0)</f>
        <v>IC I/O EXPANDER I2C 8B 16TSSOP</v>
      </c>
      <c r="D3400" s="39" t="str">
        <f t="shared" si="53"/>
        <v>U1906-12</v>
      </c>
      <c r="E3400" s="21" t="s">
        <v>2002</v>
      </c>
    </row>
    <row r="3401" spans="1:5" x14ac:dyDescent="0.3">
      <c r="A3401" s="21" t="s">
        <v>2601</v>
      </c>
      <c r="B3401" s="21">
        <v>13</v>
      </c>
      <c r="C3401" s="39" t="str">
        <f>VLOOKUP(A3401,'COMP-VS-BOM'!$A$2:$C$1625,3,0)</f>
        <v>IC I/O EXPANDER I2C 8B 16TSSOP</v>
      </c>
      <c r="D3401" s="39" t="str">
        <f t="shared" si="53"/>
        <v>U1906-13</v>
      </c>
      <c r="E3401" s="21" t="s">
        <v>2000</v>
      </c>
    </row>
    <row r="3402" spans="1:5" x14ac:dyDescent="0.3">
      <c r="A3402" s="21" t="s">
        <v>2601</v>
      </c>
      <c r="B3402" s="21">
        <v>14</v>
      </c>
      <c r="C3402" s="39" t="str">
        <f>VLOOKUP(A3402,'COMP-VS-BOM'!$A$2:$C$1625,3,0)</f>
        <v>IC I/O EXPANDER I2C 8B 16TSSOP</v>
      </c>
      <c r="D3402" s="39" t="str">
        <f t="shared" si="53"/>
        <v>U1906-14</v>
      </c>
      <c r="E3402" s="21" t="s">
        <v>1998</v>
      </c>
    </row>
    <row r="3403" spans="1:5" x14ac:dyDescent="0.3">
      <c r="A3403" s="21" t="s">
        <v>2601</v>
      </c>
      <c r="B3403" s="21">
        <v>15</v>
      </c>
      <c r="C3403" s="39" t="str">
        <f>VLOOKUP(A3403,'COMP-VS-BOM'!$A$2:$C$1625,3,0)</f>
        <v>IC I/O EXPANDER I2C 8B 16TSSOP</v>
      </c>
      <c r="D3403" s="39" t="str">
        <f t="shared" si="53"/>
        <v>U1906-15</v>
      </c>
      <c r="E3403" s="21" t="s">
        <v>1881</v>
      </c>
    </row>
    <row r="3404" spans="1:5" x14ac:dyDescent="0.3">
      <c r="A3404" s="21" t="s">
        <v>2601</v>
      </c>
      <c r="B3404" s="21">
        <v>16</v>
      </c>
      <c r="C3404" s="39" t="str">
        <f>VLOOKUP(A3404,'COMP-VS-BOM'!$A$2:$C$1625,3,0)</f>
        <v>IC I/O EXPANDER I2C 8B 16TSSOP</v>
      </c>
      <c r="D3404" s="39" t="str">
        <f t="shared" si="53"/>
        <v>U1906-16</v>
      </c>
      <c r="E3404" s="21" t="s">
        <v>1351</v>
      </c>
    </row>
    <row r="3405" spans="1:5" x14ac:dyDescent="0.3">
      <c r="A3405" s="21" t="s">
        <v>2602</v>
      </c>
      <c r="B3405" s="21">
        <v>1</v>
      </c>
      <c r="C3405" s="39" t="str">
        <f>VLOOKUP(A3405,'COMP-VS-BOM'!$A$2:$C$1625,3,0)</f>
        <v>IC ADC 8BIT 8CH 70KSPS 16-TSSOP</v>
      </c>
      <c r="D3405" s="39" t="str">
        <f t="shared" si="53"/>
        <v>U2002-1</v>
      </c>
      <c r="E3405" s="22"/>
    </row>
    <row r="3406" spans="1:5" x14ac:dyDescent="0.3">
      <c r="A3406" s="21" t="s">
        <v>2602</v>
      </c>
      <c r="B3406" s="21">
        <v>2</v>
      </c>
      <c r="C3406" s="39" t="str">
        <f>VLOOKUP(A3406,'COMP-VS-BOM'!$A$2:$C$1625,3,0)</f>
        <v>IC ADC 8BIT 8CH 70KSPS 16-TSSOP</v>
      </c>
      <c r="D3406" s="39" t="str">
        <f t="shared" si="53"/>
        <v>U2002-2</v>
      </c>
      <c r="E3406" s="22"/>
    </row>
    <row r="3407" spans="1:5" x14ac:dyDescent="0.3">
      <c r="A3407" s="21" t="s">
        <v>2602</v>
      </c>
      <c r="B3407" s="21">
        <v>3</v>
      </c>
      <c r="C3407" s="39" t="str">
        <f>VLOOKUP(A3407,'COMP-VS-BOM'!$A$2:$C$1625,3,0)</f>
        <v>IC ADC 8BIT 8CH 70KSPS 16-TSSOP</v>
      </c>
      <c r="D3407" s="39" t="str">
        <f t="shared" si="53"/>
        <v>U2002-3</v>
      </c>
      <c r="E3407" s="21" t="s">
        <v>2042</v>
      </c>
    </row>
    <row r="3408" spans="1:5" x14ac:dyDescent="0.3">
      <c r="A3408" s="21" t="s">
        <v>2602</v>
      </c>
      <c r="B3408" s="21">
        <v>4</v>
      </c>
      <c r="C3408" s="39" t="str">
        <f>VLOOKUP(A3408,'COMP-VS-BOM'!$A$2:$C$1625,3,0)</f>
        <v>IC ADC 8BIT 8CH 70KSPS 16-TSSOP</v>
      </c>
      <c r="D3408" s="39" t="str">
        <f t="shared" si="53"/>
        <v>U2002-4</v>
      </c>
      <c r="E3408" s="21" t="s">
        <v>2044</v>
      </c>
    </row>
    <row r="3409" spans="1:5" x14ac:dyDescent="0.3">
      <c r="A3409" s="21" t="s">
        <v>2602</v>
      </c>
      <c r="B3409" s="21">
        <v>5</v>
      </c>
      <c r="C3409" s="39" t="str">
        <f>VLOOKUP(A3409,'COMP-VS-BOM'!$A$2:$C$1625,3,0)</f>
        <v>IC ADC 8BIT 8CH 70KSPS 16-TSSOP</v>
      </c>
      <c r="D3409" s="39" t="str">
        <f t="shared" si="53"/>
        <v>U2002-5</v>
      </c>
      <c r="E3409" s="21" t="s">
        <v>2046</v>
      </c>
    </row>
    <row r="3410" spans="1:5" x14ac:dyDescent="0.3">
      <c r="A3410" s="21" t="s">
        <v>2602</v>
      </c>
      <c r="B3410" s="21">
        <v>6</v>
      </c>
      <c r="C3410" s="39" t="str">
        <f>VLOOKUP(A3410,'COMP-VS-BOM'!$A$2:$C$1625,3,0)</f>
        <v>IC ADC 8BIT 8CH 70KSPS 16-TSSOP</v>
      </c>
      <c r="D3410" s="39" t="str">
        <f t="shared" si="53"/>
        <v>U2002-6</v>
      </c>
      <c r="E3410" s="21" t="s">
        <v>2050</v>
      </c>
    </row>
    <row r="3411" spans="1:5" x14ac:dyDescent="0.3">
      <c r="A3411" s="21" t="s">
        <v>2602</v>
      </c>
      <c r="B3411" s="21">
        <v>7</v>
      </c>
      <c r="C3411" s="39" t="str">
        <f>VLOOKUP(A3411,'COMP-VS-BOM'!$A$2:$C$1625,3,0)</f>
        <v>IC ADC 8BIT 8CH 70KSPS 16-TSSOP</v>
      </c>
      <c r="D3411" s="39" t="str">
        <f t="shared" si="53"/>
        <v>U2002-7</v>
      </c>
      <c r="E3411" s="22"/>
    </row>
    <row r="3412" spans="1:5" x14ac:dyDescent="0.3">
      <c r="A3412" s="21" t="s">
        <v>2602</v>
      </c>
      <c r="B3412" s="21">
        <v>8</v>
      </c>
      <c r="C3412" s="39" t="str">
        <f>VLOOKUP(A3412,'COMP-VS-BOM'!$A$2:$C$1625,3,0)</f>
        <v>IC ADC 8BIT 8CH 70KSPS 16-TSSOP</v>
      </c>
      <c r="D3412" s="39" t="str">
        <f t="shared" si="53"/>
        <v>U2002-8</v>
      </c>
      <c r="E3412" s="21" t="s">
        <v>2067</v>
      </c>
    </row>
    <row r="3413" spans="1:5" x14ac:dyDescent="0.3">
      <c r="A3413" s="21" t="s">
        <v>2602</v>
      </c>
      <c r="B3413" s="21">
        <v>9</v>
      </c>
      <c r="C3413" s="39" t="str">
        <f>VLOOKUP(A3413,'COMP-VS-BOM'!$A$2:$C$1625,3,0)</f>
        <v>IC ADC 8BIT 8CH 70KSPS 16-TSSOP</v>
      </c>
      <c r="D3413" s="39" t="str">
        <f t="shared" si="53"/>
        <v>U2002-9</v>
      </c>
      <c r="E3413" s="21" t="s">
        <v>320</v>
      </c>
    </row>
    <row r="3414" spans="1:5" x14ac:dyDescent="0.3">
      <c r="A3414" s="21" t="s">
        <v>2602</v>
      </c>
      <c r="B3414" s="21">
        <v>10</v>
      </c>
      <c r="C3414" s="39" t="str">
        <f>VLOOKUP(A3414,'COMP-VS-BOM'!$A$2:$C$1625,3,0)</f>
        <v>IC ADC 8BIT 8CH 70KSPS 16-TSSOP</v>
      </c>
      <c r="D3414" s="39" t="str">
        <f t="shared" si="53"/>
        <v>U2002-10</v>
      </c>
      <c r="E3414" s="21" t="s">
        <v>534</v>
      </c>
    </row>
    <row r="3415" spans="1:5" x14ac:dyDescent="0.3">
      <c r="A3415" s="21" t="s">
        <v>2602</v>
      </c>
      <c r="B3415" s="21">
        <v>11</v>
      </c>
      <c r="C3415" s="39" t="str">
        <f>VLOOKUP(A3415,'COMP-VS-BOM'!$A$2:$C$1625,3,0)</f>
        <v>IC ADC 8BIT 8CH 70KSPS 16-TSSOP</v>
      </c>
      <c r="D3415" s="39" t="str">
        <f t="shared" si="53"/>
        <v>U2002-11</v>
      </c>
      <c r="E3415" s="21" t="s">
        <v>2048</v>
      </c>
    </row>
    <row r="3416" spans="1:5" x14ac:dyDescent="0.3">
      <c r="A3416" s="21" t="s">
        <v>2602</v>
      </c>
      <c r="B3416" s="21">
        <v>12</v>
      </c>
      <c r="C3416" s="39" t="str">
        <f>VLOOKUP(A3416,'COMP-VS-BOM'!$A$2:$C$1625,3,0)</f>
        <v>IC ADC 8BIT 8CH 70KSPS 16-TSSOP</v>
      </c>
      <c r="D3416" s="39" t="str">
        <f t="shared" si="53"/>
        <v>U2002-12</v>
      </c>
      <c r="E3416" s="21" t="s">
        <v>2053</v>
      </c>
    </row>
    <row r="3417" spans="1:5" x14ac:dyDescent="0.3">
      <c r="A3417" s="21" t="s">
        <v>2602</v>
      </c>
      <c r="B3417" s="21">
        <v>13</v>
      </c>
      <c r="C3417" s="39" t="str">
        <f>VLOOKUP(A3417,'COMP-VS-BOM'!$A$2:$C$1625,3,0)</f>
        <v>IC ADC 8BIT 8CH 70KSPS 16-TSSOP</v>
      </c>
      <c r="D3417" s="39" t="str">
        <f t="shared" si="53"/>
        <v>U2002-13</v>
      </c>
      <c r="E3417" s="21" t="s">
        <v>2055</v>
      </c>
    </row>
    <row r="3418" spans="1:5" x14ac:dyDescent="0.3">
      <c r="A3418" s="21" t="s">
        <v>2602</v>
      </c>
      <c r="B3418" s="21">
        <v>14</v>
      </c>
      <c r="C3418" s="39" t="str">
        <f>VLOOKUP(A3418,'COMP-VS-BOM'!$A$2:$C$1625,3,0)</f>
        <v>IC ADC 8BIT 8CH 70KSPS 16-TSSOP</v>
      </c>
      <c r="D3418" s="39" t="str">
        <f t="shared" si="53"/>
        <v>U2002-14</v>
      </c>
      <c r="E3418" s="21" t="s">
        <v>2040</v>
      </c>
    </row>
    <row r="3419" spans="1:5" x14ac:dyDescent="0.3">
      <c r="A3419" s="21" t="s">
        <v>2602</v>
      </c>
      <c r="B3419" s="21">
        <v>15</v>
      </c>
      <c r="C3419" s="39" t="str">
        <f>VLOOKUP(A3419,'COMP-VS-BOM'!$A$2:$C$1625,3,0)</f>
        <v>IC ADC 8BIT 8CH 70KSPS 16-TSSOP</v>
      </c>
      <c r="D3419" s="39" t="str">
        <f t="shared" si="53"/>
        <v>U2002-15</v>
      </c>
      <c r="E3419" s="21" t="s">
        <v>2038</v>
      </c>
    </row>
    <row r="3420" spans="1:5" x14ac:dyDescent="0.3">
      <c r="A3420" s="21" t="s">
        <v>2602</v>
      </c>
      <c r="B3420" s="21">
        <v>16</v>
      </c>
      <c r="C3420" s="39" t="str">
        <f>VLOOKUP(A3420,'COMP-VS-BOM'!$A$2:$C$1625,3,0)</f>
        <v>IC ADC 8BIT 8CH 70KSPS 16-TSSOP</v>
      </c>
      <c r="D3420" s="39" t="str">
        <f t="shared" si="53"/>
        <v>U2002-16</v>
      </c>
      <c r="E3420" s="21" t="s">
        <v>1366</v>
      </c>
    </row>
    <row r="3421" spans="1:5" x14ac:dyDescent="0.3">
      <c r="A3421" s="21" t="s">
        <v>2603</v>
      </c>
      <c r="B3421" s="21">
        <v>1</v>
      </c>
      <c r="C3421" s="39" t="str">
        <f>VLOOKUP(A3421,'COMP-VS-BOM'!$A$2:$C$1625,3,0)</f>
        <v>IC MONITOR PWR/CURR BIDIR 10MSOP</v>
      </c>
      <c r="D3421" s="39" t="str">
        <f t="shared" si="53"/>
        <v>U2104-1</v>
      </c>
      <c r="E3421" s="21" t="s">
        <v>2071</v>
      </c>
    </row>
    <row r="3422" spans="1:5" x14ac:dyDescent="0.3">
      <c r="A3422" s="21" t="s">
        <v>2603</v>
      </c>
      <c r="B3422" s="21">
        <v>2</v>
      </c>
      <c r="C3422" s="39" t="str">
        <f>VLOOKUP(A3422,'COMP-VS-BOM'!$A$2:$C$1625,3,0)</f>
        <v>IC MONITOR PWR/CURR BIDIR 10MSOP</v>
      </c>
      <c r="D3422" s="39" t="str">
        <f t="shared" si="53"/>
        <v>U2104-2</v>
      </c>
      <c r="E3422" s="21" t="s">
        <v>2073</v>
      </c>
    </row>
    <row r="3423" spans="1:5" x14ac:dyDescent="0.3">
      <c r="A3423" s="21" t="s">
        <v>2603</v>
      </c>
      <c r="B3423" s="21">
        <v>3</v>
      </c>
      <c r="C3423" s="39" t="str">
        <f>VLOOKUP(A3423,'COMP-VS-BOM'!$A$2:$C$1625,3,0)</f>
        <v>IC MONITOR PWR/CURR BIDIR 10MSOP</v>
      </c>
      <c r="D3423" s="39" t="str">
        <f t="shared" si="53"/>
        <v>U2104-3</v>
      </c>
      <c r="E3423" s="21" t="s">
        <v>2075</v>
      </c>
    </row>
    <row r="3424" spans="1:5" x14ac:dyDescent="0.3">
      <c r="A3424" s="21" t="s">
        <v>2603</v>
      </c>
      <c r="B3424" s="21">
        <v>4</v>
      </c>
      <c r="C3424" s="39" t="str">
        <f>VLOOKUP(A3424,'COMP-VS-BOM'!$A$2:$C$1625,3,0)</f>
        <v>IC MONITOR PWR/CURR BIDIR 10MSOP</v>
      </c>
      <c r="D3424" s="39" t="str">
        <f t="shared" si="53"/>
        <v>U2104-4</v>
      </c>
      <c r="E3424" s="21" t="s">
        <v>2062</v>
      </c>
    </row>
    <row r="3425" spans="1:5" x14ac:dyDescent="0.3">
      <c r="A3425" s="21" t="s">
        <v>2603</v>
      </c>
      <c r="B3425" s="21">
        <v>5</v>
      </c>
      <c r="C3425" s="39" t="str">
        <f>VLOOKUP(A3425,'COMP-VS-BOM'!$A$2:$C$1625,3,0)</f>
        <v>IC MONITOR PWR/CURR BIDIR 10MSOP</v>
      </c>
      <c r="D3425" s="39" t="str">
        <f t="shared" si="53"/>
        <v>U2104-5</v>
      </c>
      <c r="E3425" s="21" t="s">
        <v>2064</v>
      </c>
    </row>
    <row r="3426" spans="1:5" x14ac:dyDescent="0.3">
      <c r="A3426" s="21" t="s">
        <v>2603</v>
      </c>
      <c r="B3426" s="21">
        <v>6</v>
      </c>
      <c r="C3426" s="39" t="str">
        <f>VLOOKUP(A3426,'COMP-VS-BOM'!$A$2:$C$1625,3,0)</f>
        <v>IC MONITOR PWR/CURR BIDIR 10MSOP</v>
      </c>
      <c r="D3426" s="39" t="str">
        <f t="shared" si="53"/>
        <v>U2104-6</v>
      </c>
      <c r="E3426" s="21" t="s">
        <v>1305</v>
      </c>
    </row>
    <row r="3427" spans="1:5" x14ac:dyDescent="0.3">
      <c r="A3427" s="21" t="s">
        <v>2603</v>
      </c>
      <c r="B3427" s="21">
        <v>7</v>
      </c>
      <c r="C3427" s="39" t="str">
        <f>VLOOKUP(A3427,'COMP-VS-BOM'!$A$2:$C$1625,3,0)</f>
        <v>IC MONITOR PWR/CURR BIDIR 10MSOP</v>
      </c>
      <c r="D3427" s="39" t="str">
        <f t="shared" si="53"/>
        <v>U2104-7</v>
      </c>
      <c r="E3427" s="21" t="s">
        <v>320</v>
      </c>
    </row>
    <row r="3428" spans="1:5" x14ac:dyDescent="0.3">
      <c r="A3428" s="21" t="s">
        <v>2603</v>
      </c>
      <c r="B3428" s="21">
        <v>8</v>
      </c>
      <c r="C3428" s="39" t="str">
        <f>VLOOKUP(A3428,'COMP-VS-BOM'!$A$2:$C$1625,3,0)</f>
        <v>IC MONITOR PWR/CURR BIDIR 10MSOP</v>
      </c>
      <c r="D3428" s="39" t="str">
        <f t="shared" si="53"/>
        <v>U2104-8</v>
      </c>
      <c r="E3428" s="21" t="s">
        <v>1440</v>
      </c>
    </row>
    <row r="3429" spans="1:5" x14ac:dyDescent="0.3">
      <c r="A3429" s="21" t="s">
        <v>2603</v>
      </c>
      <c r="B3429" s="21">
        <v>9</v>
      </c>
      <c r="C3429" s="39" t="str">
        <f>VLOOKUP(A3429,'COMP-VS-BOM'!$A$2:$C$1625,3,0)</f>
        <v>IC MONITOR PWR/CURR BIDIR 10MSOP</v>
      </c>
      <c r="D3429" s="39" t="str">
        <f t="shared" si="53"/>
        <v>U2104-9</v>
      </c>
      <c r="E3429" s="21" t="s">
        <v>539</v>
      </c>
    </row>
    <row r="3430" spans="1:5" x14ac:dyDescent="0.3">
      <c r="A3430" s="21" t="s">
        <v>2603</v>
      </c>
      <c r="B3430" s="21">
        <v>10</v>
      </c>
      <c r="C3430" s="39" t="str">
        <f>VLOOKUP(A3430,'COMP-VS-BOM'!$A$2:$C$1625,3,0)</f>
        <v>IC MONITOR PWR/CURR BIDIR 10MSOP</v>
      </c>
      <c r="D3430" s="39" t="str">
        <f t="shared" si="53"/>
        <v>U2104-10</v>
      </c>
      <c r="E3430" s="21" t="s">
        <v>538</v>
      </c>
    </row>
    <row r="3431" spans="1:5" x14ac:dyDescent="0.3">
      <c r="A3431" s="21" t="s">
        <v>2604</v>
      </c>
      <c r="B3431" s="21">
        <v>1</v>
      </c>
      <c r="C3431" s="39" t="str">
        <f>VLOOKUP(A3431,'COMP-VS-BOM'!$A$2:$C$1625,3,0)</f>
        <v>IC MONITOR PWR/CURR BIDIR 10MSOP</v>
      </c>
      <c r="D3431" s="39" t="str">
        <f t="shared" si="53"/>
        <v>U2105-1</v>
      </c>
      <c r="E3431" s="21" t="s">
        <v>2085</v>
      </c>
    </row>
    <row r="3432" spans="1:5" x14ac:dyDescent="0.3">
      <c r="A3432" s="21" t="s">
        <v>2604</v>
      </c>
      <c r="B3432" s="21">
        <v>2</v>
      </c>
      <c r="C3432" s="39" t="str">
        <f>VLOOKUP(A3432,'COMP-VS-BOM'!$A$2:$C$1625,3,0)</f>
        <v>IC MONITOR PWR/CURR BIDIR 10MSOP</v>
      </c>
      <c r="D3432" s="39" t="str">
        <f t="shared" si="53"/>
        <v>U2105-2</v>
      </c>
      <c r="E3432" s="21" t="s">
        <v>2083</v>
      </c>
    </row>
    <row r="3433" spans="1:5" x14ac:dyDescent="0.3">
      <c r="A3433" s="21" t="s">
        <v>2604</v>
      </c>
      <c r="B3433" s="21">
        <v>3</v>
      </c>
      <c r="C3433" s="39" t="str">
        <f>VLOOKUP(A3433,'COMP-VS-BOM'!$A$2:$C$1625,3,0)</f>
        <v>IC MONITOR PWR/CURR BIDIR 10MSOP</v>
      </c>
      <c r="D3433" s="39" t="str">
        <f t="shared" si="53"/>
        <v>U2105-3</v>
      </c>
      <c r="E3433" s="21" t="s">
        <v>2093</v>
      </c>
    </row>
    <row r="3434" spans="1:5" x14ac:dyDescent="0.3">
      <c r="A3434" s="21" t="s">
        <v>2604</v>
      </c>
      <c r="B3434" s="21">
        <v>4</v>
      </c>
      <c r="C3434" s="39" t="str">
        <f>VLOOKUP(A3434,'COMP-VS-BOM'!$A$2:$C$1625,3,0)</f>
        <v>IC MONITOR PWR/CURR BIDIR 10MSOP</v>
      </c>
      <c r="D3434" s="39" t="str">
        <f t="shared" si="53"/>
        <v>U2105-4</v>
      </c>
      <c r="E3434" s="21" t="s">
        <v>2087</v>
      </c>
    </row>
    <row r="3435" spans="1:5" x14ac:dyDescent="0.3">
      <c r="A3435" s="21" t="s">
        <v>2604</v>
      </c>
      <c r="B3435" s="21">
        <v>5</v>
      </c>
      <c r="C3435" s="39" t="str">
        <f>VLOOKUP(A3435,'COMP-VS-BOM'!$A$2:$C$1625,3,0)</f>
        <v>IC MONITOR PWR/CURR BIDIR 10MSOP</v>
      </c>
      <c r="D3435" s="39" t="str">
        <f t="shared" si="53"/>
        <v>U2105-5</v>
      </c>
      <c r="E3435" s="21" t="s">
        <v>2089</v>
      </c>
    </row>
    <row r="3436" spans="1:5" x14ac:dyDescent="0.3">
      <c r="A3436" s="21" t="s">
        <v>2604</v>
      </c>
      <c r="B3436" s="21">
        <v>6</v>
      </c>
      <c r="C3436" s="39" t="str">
        <f>VLOOKUP(A3436,'COMP-VS-BOM'!$A$2:$C$1625,3,0)</f>
        <v>IC MONITOR PWR/CURR BIDIR 10MSOP</v>
      </c>
      <c r="D3436" s="39" t="str">
        <f t="shared" si="53"/>
        <v>U2105-6</v>
      </c>
      <c r="E3436" s="21" t="s">
        <v>1308</v>
      </c>
    </row>
    <row r="3437" spans="1:5" x14ac:dyDescent="0.3">
      <c r="A3437" s="21" t="s">
        <v>2604</v>
      </c>
      <c r="B3437" s="21">
        <v>7</v>
      </c>
      <c r="C3437" s="39" t="str">
        <f>VLOOKUP(A3437,'COMP-VS-BOM'!$A$2:$C$1625,3,0)</f>
        <v>IC MONITOR PWR/CURR BIDIR 10MSOP</v>
      </c>
      <c r="D3437" s="39" t="str">
        <f t="shared" si="53"/>
        <v>U2105-7</v>
      </c>
      <c r="E3437" s="21" t="s">
        <v>320</v>
      </c>
    </row>
    <row r="3438" spans="1:5" x14ac:dyDescent="0.3">
      <c r="A3438" s="21" t="s">
        <v>2604</v>
      </c>
      <c r="B3438" s="21">
        <v>8</v>
      </c>
      <c r="C3438" s="39" t="str">
        <f>VLOOKUP(A3438,'COMP-VS-BOM'!$A$2:$C$1625,3,0)</f>
        <v>IC MONITOR PWR/CURR BIDIR 10MSOP</v>
      </c>
      <c r="D3438" s="39" t="str">
        <f t="shared" si="53"/>
        <v>U2105-8</v>
      </c>
      <c r="E3438" s="21" t="s">
        <v>1453</v>
      </c>
    </row>
    <row r="3439" spans="1:5" x14ac:dyDescent="0.3">
      <c r="A3439" s="21" t="s">
        <v>2604</v>
      </c>
      <c r="B3439" s="21">
        <v>9</v>
      </c>
      <c r="C3439" s="39" t="str">
        <f>VLOOKUP(A3439,'COMP-VS-BOM'!$A$2:$C$1625,3,0)</f>
        <v>IC MONITOR PWR/CURR BIDIR 10MSOP</v>
      </c>
      <c r="D3439" s="39" t="str">
        <f t="shared" si="53"/>
        <v>U2105-9</v>
      </c>
      <c r="E3439" s="21" t="s">
        <v>531</v>
      </c>
    </row>
    <row r="3440" spans="1:5" x14ac:dyDescent="0.3">
      <c r="A3440" s="21" t="s">
        <v>2604</v>
      </c>
      <c r="B3440" s="21">
        <v>10</v>
      </c>
      <c r="C3440" s="39" t="str">
        <f>VLOOKUP(A3440,'COMP-VS-BOM'!$A$2:$C$1625,3,0)</f>
        <v>IC MONITOR PWR/CURR BIDIR 10MSOP</v>
      </c>
      <c r="D3440" s="39" t="str">
        <f t="shared" si="53"/>
        <v>U2105-10</v>
      </c>
      <c r="E3440" s="21" t="s">
        <v>530</v>
      </c>
    </row>
    <row r="3441" spans="1:5" x14ac:dyDescent="0.3">
      <c r="A3441" s="21" t="s">
        <v>2605</v>
      </c>
      <c r="B3441" s="21">
        <v>1</v>
      </c>
      <c r="C3441" s="39" t="str">
        <f>VLOOKUP(A3441,'COMP-VS-BOM'!$A$2:$C$1625,3,0)</f>
        <v>IC RF AMP 0.5W PA 2GHZ 16-QFN</v>
      </c>
      <c r="D3441" s="39" t="str">
        <f t="shared" si="53"/>
        <v>U2200-1</v>
      </c>
      <c r="E3441" s="21" t="s">
        <v>544</v>
      </c>
    </row>
    <row r="3442" spans="1:5" x14ac:dyDescent="0.3">
      <c r="A3442" s="21" t="s">
        <v>2605</v>
      </c>
      <c r="B3442" s="21">
        <v>2</v>
      </c>
      <c r="C3442" s="39" t="str">
        <f>VLOOKUP(A3442,'COMP-VS-BOM'!$A$2:$C$1625,3,0)</f>
        <v>IC RF AMP 0.5W PA 2GHZ 16-QFN</v>
      </c>
      <c r="D3442" s="39" t="str">
        <f t="shared" si="53"/>
        <v>U2200-2</v>
      </c>
      <c r="E3442" s="21" t="s">
        <v>2112</v>
      </c>
    </row>
    <row r="3443" spans="1:5" x14ac:dyDescent="0.3">
      <c r="A3443" s="21" t="s">
        <v>2605</v>
      </c>
      <c r="B3443" s="21">
        <v>3</v>
      </c>
      <c r="C3443" s="39" t="str">
        <f>VLOOKUP(A3443,'COMP-VS-BOM'!$A$2:$C$1625,3,0)</f>
        <v>IC RF AMP 0.5W PA 2GHZ 16-QFN</v>
      </c>
      <c r="D3443" s="39" t="str">
        <f t="shared" si="53"/>
        <v>U2200-3</v>
      </c>
      <c r="E3443" s="21" t="s">
        <v>556</v>
      </c>
    </row>
    <row r="3444" spans="1:5" x14ac:dyDescent="0.3">
      <c r="A3444" s="21" t="s">
        <v>2605</v>
      </c>
      <c r="B3444" s="21">
        <v>4</v>
      </c>
      <c r="C3444" s="39" t="str">
        <f>VLOOKUP(A3444,'COMP-VS-BOM'!$A$2:$C$1625,3,0)</f>
        <v>IC RF AMP 0.5W PA 2GHZ 16-QFN</v>
      </c>
      <c r="D3444" s="39" t="str">
        <f t="shared" si="53"/>
        <v>U2200-4</v>
      </c>
      <c r="E3444" s="22"/>
    </row>
    <row r="3445" spans="1:5" x14ac:dyDescent="0.3">
      <c r="A3445" s="21" t="s">
        <v>2605</v>
      </c>
      <c r="B3445" s="21">
        <v>5</v>
      </c>
      <c r="C3445" s="39" t="str">
        <f>VLOOKUP(A3445,'COMP-VS-BOM'!$A$2:$C$1625,3,0)</f>
        <v>IC RF AMP 0.5W PA 2GHZ 16-QFN</v>
      </c>
      <c r="D3445" s="39" t="str">
        <f t="shared" si="53"/>
        <v>U2200-5</v>
      </c>
      <c r="E3445" s="22"/>
    </row>
    <row r="3446" spans="1:5" x14ac:dyDescent="0.3">
      <c r="A3446" s="21" t="s">
        <v>2605</v>
      </c>
      <c r="B3446" s="21">
        <v>6</v>
      </c>
      <c r="C3446" s="39" t="str">
        <f>VLOOKUP(A3446,'COMP-VS-BOM'!$A$2:$C$1625,3,0)</f>
        <v>IC RF AMP 0.5W PA 2GHZ 16-QFN</v>
      </c>
      <c r="D3446" s="39" t="str">
        <f t="shared" si="53"/>
        <v>U2200-6</v>
      </c>
      <c r="E3446" s="22"/>
    </row>
    <row r="3447" spans="1:5" x14ac:dyDescent="0.3">
      <c r="A3447" s="21" t="s">
        <v>2605</v>
      </c>
      <c r="B3447" s="21">
        <v>7</v>
      </c>
      <c r="C3447" s="39" t="str">
        <f>VLOOKUP(A3447,'COMP-VS-BOM'!$A$2:$C$1625,3,0)</f>
        <v>IC RF AMP 0.5W PA 2GHZ 16-QFN</v>
      </c>
      <c r="D3447" s="39" t="str">
        <f t="shared" si="53"/>
        <v>U2200-7</v>
      </c>
      <c r="E3447" s="21" t="s">
        <v>320</v>
      </c>
    </row>
    <row r="3448" spans="1:5" x14ac:dyDescent="0.3">
      <c r="A3448" s="21" t="s">
        <v>2605</v>
      </c>
      <c r="B3448" s="21">
        <v>8</v>
      </c>
      <c r="C3448" s="39" t="str">
        <f>VLOOKUP(A3448,'COMP-VS-BOM'!$A$2:$C$1625,3,0)</f>
        <v>IC RF AMP 0.5W PA 2GHZ 16-QFN</v>
      </c>
      <c r="D3448" s="39" t="str">
        <f t="shared" si="53"/>
        <v>U2200-8</v>
      </c>
      <c r="E3448" s="22"/>
    </row>
    <row r="3449" spans="1:5" x14ac:dyDescent="0.3">
      <c r="A3449" s="21" t="s">
        <v>2605</v>
      </c>
      <c r="B3449" s="21">
        <v>9</v>
      </c>
      <c r="C3449" s="39" t="str">
        <f>VLOOKUP(A3449,'COMP-VS-BOM'!$A$2:$C$1625,3,0)</f>
        <v>IC RF AMP 0.5W PA 2GHZ 16-QFN</v>
      </c>
      <c r="D3449" s="39" t="str">
        <f t="shared" si="53"/>
        <v>U2200-9</v>
      </c>
      <c r="E3449" s="22"/>
    </row>
    <row r="3450" spans="1:5" x14ac:dyDescent="0.3">
      <c r="A3450" s="21" t="s">
        <v>2605</v>
      </c>
      <c r="B3450" s="21">
        <v>10</v>
      </c>
      <c r="C3450" s="39" t="str">
        <f>VLOOKUP(A3450,'COMP-VS-BOM'!$A$2:$C$1625,3,0)</f>
        <v>IC RF AMP 0.5W PA 2GHZ 16-QFN</v>
      </c>
      <c r="D3450" s="39" t="str">
        <f t="shared" si="53"/>
        <v>U2200-10</v>
      </c>
      <c r="E3450" s="21" t="s">
        <v>550</v>
      </c>
    </row>
    <row r="3451" spans="1:5" x14ac:dyDescent="0.3">
      <c r="A3451" s="21" t="s">
        <v>2605</v>
      </c>
      <c r="B3451" s="21">
        <v>11</v>
      </c>
      <c r="C3451" s="39" t="str">
        <f>VLOOKUP(A3451,'COMP-VS-BOM'!$A$2:$C$1625,3,0)</f>
        <v>IC RF AMP 0.5W PA 2GHZ 16-QFN</v>
      </c>
      <c r="D3451" s="39" t="str">
        <f t="shared" si="53"/>
        <v>U2200-11</v>
      </c>
      <c r="E3451" s="21" t="s">
        <v>550</v>
      </c>
    </row>
    <row r="3452" spans="1:5" x14ac:dyDescent="0.3">
      <c r="A3452" s="21" t="s">
        <v>2605</v>
      </c>
      <c r="B3452" s="21">
        <v>12</v>
      </c>
      <c r="C3452" s="39" t="str">
        <f>VLOOKUP(A3452,'COMP-VS-BOM'!$A$2:$C$1625,3,0)</f>
        <v>IC RF AMP 0.5W PA 2GHZ 16-QFN</v>
      </c>
      <c r="D3452" s="39" t="str">
        <f t="shared" si="53"/>
        <v>U2200-12</v>
      </c>
      <c r="E3452" s="22"/>
    </row>
    <row r="3453" spans="1:5" x14ac:dyDescent="0.3">
      <c r="A3453" s="21" t="s">
        <v>2605</v>
      </c>
      <c r="B3453" s="21">
        <v>13</v>
      </c>
      <c r="C3453" s="39" t="str">
        <f>VLOOKUP(A3453,'COMP-VS-BOM'!$A$2:$C$1625,3,0)</f>
        <v>IC RF AMP 0.5W PA 2GHZ 16-QFN</v>
      </c>
      <c r="D3453" s="39" t="str">
        <f t="shared" si="53"/>
        <v>U2200-13</v>
      </c>
      <c r="E3453" s="22"/>
    </row>
    <row r="3454" spans="1:5" x14ac:dyDescent="0.3">
      <c r="A3454" s="21" t="s">
        <v>2605</v>
      </c>
      <c r="B3454" s="21">
        <v>14</v>
      </c>
      <c r="C3454" s="39" t="str">
        <f>VLOOKUP(A3454,'COMP-VS-BOM'!$A$2:$C$1625,3,0)</f>
        <v>IC RF AMP 0.5W PA 2GHZ 16-QFN</v>
      </c>
      <c r="D3454" s="39" t="str">
        <f t="shared" si="53"/>
        <v>U2200-14</v>
      </c>
      <c r="E3454" s="21" t="s">
        <v>320</v>
      </c>
    </row>
    <row r="3455" spans="1:5" x14ac:dyDescent="0.3">
      <c r="A3455" s="21" t="s">
        <v>2605</v>
      </c>
      <c r="B3455" s="21">
        <v>15</v>
      </c>
      <c r="C3455" s="39" t="str">
        <f>VLOOKUP(A3455,'COMP-VS-BOM'!$A$2:$C$1625,3,0)</f>
        <v>IC RF AMP 0.5W PA 2GHZ 16-QFN</v>
      </c>
      <c r="D3455" s="39" t="str">
        <f t="shared" si="53"/>
        <v>U2200-15</v>
      </c>
      <c r="E3455" s="21" t="s">
        <v>1533</v>
      </c>
    </row>
    <row r="3456" spans="1:5" x14ac:dyDescent="0.3">
      <c r="A3456" s="21" t="s">
        <v>2605</v>
      </c>
      <c r="B3456" s="21">
        <v>16</v>
      </c>
      <c r="C3456" s="39" t="str">
        <f>VLOOKUP(A3456,'COMP-VS-BOM'!$A$2:$C$1625,3,0)</f>
        <v>IC RF AMP 0.5W PA 2GHZ 16-QFN</v>
      </c>
      <c r="D3456" s="39" t="str">
        <f t="shared" si="53"/>
        <v>U2200-16</v>
      </c>
      <c r="E3456" s="21" t="s">
        <v>542</v>
      </c>
    </row>
    <row r="3457" spans="1:5" x14ac:dyDescent="0.3">
      <c r="A3457" s="21" t="s">
        <v>2605</v>
      </c>
      <c r="B3457" s="21">
        <v>17</v>
      </c>
      <c r="C3457" s="39" t="str">
        <f>VLOOKUP(A3457,'COMP-VS-BOM'!$A$2:$C$1625,3,0)</f>
        <v>IC RF AMP 0.5W PA 2GHZ 16-QFN</v>
      </c>
      <c r="D3457" s="39" t="str">
        <f t="shared" si="53"/>
        <v>U2200-17</v>
      </c>
      <c r="E3457" s="21" t="s">
        <v>320</v>
      </c>
    </row>
    <row r="3458" spans="1:5" x14ac:dyDescent="0.3">
      <c r="A3458" s="21" t="s">
        <v>2606</v>
      </c>
      <c r="B3458" s="21">
        <v>1</v>
      </c>
      <c r="C3458" s="39" t="str">
        <f>VLOOKUP(A3458,'COMP-VS-BOM'!$A$2:$C$1625,3,0)</f>
        <v>IC GAIN BLOCK 40DBM LN SOT-89</v>
      </c>
      <c r="D3458" s="39" t="str">
        <f t="shared" si="53"/>
        <v>U2203-1</v>
      </c>
      <c r="E3458" s="21" t="s">
        <v>1140</v>
      </c>
    </row>
    <row r="3459" spans="1:5" x14ac:dyDescent="0.3">
      <c r="A3459" s="21" t="s">
        <v>2606</v>
      </c>
      <c r="B3459" s="21">
        <v>2</v>
      </c>
      <c r="C3459" s="39" t="str">
        <f>VLOOKUP(A3459,'COMP-VS-BOM'!$A$2:$C$1625,3,0)</f>
        <v>IC GAIN BLOCK 40DBM LN SOT-89</v>
      </c>
      <c r="D3459" s="39" t="str">
        <f t="shared" si="53"/>
        <v>U2203-2</v>
      </c>
      <c r="E3459" s="21" t="s">
        <v>320</v>
      </c>
    </row>
    <row r="3460" spans="1:5" x14ac:dyDescent="0.3">
      <c r="A3460" s="21" t="s">
        <v>2606</v>
      </c>
      <c r="B3460" s="21">
        <v>3</v>
      </c>
      <c r="C3460" s="39" t="str">
        <f>VLOOKUP(A3460,'COMP-VS-BOM'!$A$2:$C$1625,3,0)</f>
        <v>IC GAIN BLOCK 40DBM LN SOT-89</v>
      </c>
      <c r="D3460" s="39" t="str">
        <f t="shared" ref="D3460:D3523" si="54">CONCATENATE(A3460,"-",B3460)</f>
        <v>U2203-3</v>
      </c>
      <c r="E3460" s="21" t="s">
        <v>1142</v>
      </c>
    </row>
    <row r="3461" spans="1:5" x14ac:dyDescent="0.3">
      <c r="A3461" s="21" t="s">
        <v>2607</v>
      </c>
      <c r="B3461" s="21">
        <v>1</v>
      </c>
      <c r="C3461" s="39" t="str">
        <f>VLOOKUP(A3461,'COMP-VS-BOM'!$A$2:$C$1625,3,0)</f>
        <v>IC RF AMP 0.5W PA 1GHZ 16QFN</v>
      </c>
      <c r="D3461" s="39" t="str">
        <f t="shared" si="54"/>
        <v>U2204-1</v>
      </c>
      <c r="E3461" s="21" t="s">
        <v>563</v>
      </c>
    </row>
    <row r="3462" spans="1:5" x14ac:dyDescent="0.3">
      <c r="A3462" s="21" t="s">
        <v>2607</v>
      </c>
      <c r="B3462" s="21">
        <v>2</v>
      </c>
      <c r="C3462" s="39" t="str">
        <f>VLOOKUP(A3462,'COMP-VS-BOM'!$A$2:$C$1625,3,0)</f>
        <v>IC RF AMP 0.5W PA 1GHZ 16QFN</v>
      </c>
      <c r="D3462" s="39" t="str">
        <f t="shared" si="54"/>
        <v>U2204-2</v>
      </c>
      <c r="E3462" s="21" t="s">
        <v>2129</v>
      </c>
    </row>
    <row r="3463" spans="1:5" x14ac:dyDescent="0.3">
      <c r="A3463" s="21" t="s">
        <v>2607</v>
      </c>
      <c r="B3463" s="21">
        <v>3</v>
      </c>
      <c r="C3463" s="39" t="str">
        <f>VLOOKUP(A3463,'COMP-VS-BOM'!$A$2:$C$1625,3,0)</f>
        <v>IC RF AMP 0.5W PA 1GHZ 16QFN</v>
      </c>
      <c r="D3463" s="39" t="str">
        <f t="shared" si="54"/>
        <v>U2204-3</v>
      </c>
      <c r="E3463" s="21" t="s">
        <v>576</v>
      </c>
    </row>
    <row r="3464" spans="1:5" x14ac:dyDescent="0.3">
      <c r="A3464" s="21" t="s">
        <v>2607</v>
      </c>
      <c r="B3464" s="21">
        <v>4</v>
      </c>
      <c r="C3464" s="39" t="str">
        <f>VLOOKUP(A3464,'COMP-VS-BOM'!$A$2:$C$1625,3,0)</f>
        <v>IC RF AMP 0.5W PA 1GHZ 16QFN</v>
      </c>
      <c r="D3464" s="39" t="str">
        <f t="shared" si="54"/>
        <v>U2204-4</v>
      </c>
      <c r="E3464" s="22"/>
    </row>
    <row r="3465" spans="1:5" x14ac:dyDescent="0.3">
      <c r="A3465" s="21" t="s">
        <v>2607</v>
      </c>
      <c r="B3465" s="21">
        <v>5</v>
      </c>
      <c r="C3465" s="39" t="str">
        <f>VLOOKUP(A3465,'COMP-VS-BOM'!$A$2:$C$1625,3,0)</f>
        <v>IC RF AMP 0.5W PA 1GHZ 16QFN</v>
      </c>
      <c r="D3465" s="39" t="str">
        <f t="shared" si="54"/>
        <v>U2204-5</v>
      </c>
      <c r="E3465" s="22"/>
    </row>
    <row r="3466" spans="1:5" x14ac:dyDescent="0.3">
      <c r="A3466" s="21" t="s">
        <v>2607</v>
      </c>
      <c r="B3466" s="21">
        <v>6</v>
      </c>
      <c r="C3466" s="39" t="str">
        <f>VLOOKUP(A3466,'COMP-VS-BOM'!$A$2:$C$1625,3,0)</f>
        <v>IC RF AMP 0.5W PA 1GHZ 16QFN</v>
      </c>
      <c r="D3466" s="39" t="str">
        <f t="shared" si="54"/>
        <v>U2204-6</v>
      </c>
      <c r="E3466" s="22"/>
    </row>
    <row r="3467" spans="1:5" x14ac:dyDescent="0.3">
      <c r="A3467" s="21" t="s">
        <v>2607</v>
      </c>
      <c r="B3467" s="21">
        <v>7</v>
      </c>
      <c r="C3467" s="39" t="str">
        <f>VLOOKUP(A3467,'COMP-VS-BOM'!$A$2:$C$1625,3,0)</f>
        <v>IC RF AMP 0.5W PA 1GHZ 16QFN</v>
      </c>
      <c r="D3467" s="39" t="str">
        <f t="shared" si="54"/>
        <v>U2204-7</v>
      </c>
      <c r="E3467" s="21" t="s">
        <v>320</v>
      </c>
    </row>
    <row r="3468" spans="1:5" x14ac:dyDescent="0.3">
      <c r="A3468" s="21" t="s">
        <v>2607</v>
      </c>
      <c r="B3468" s="21">
        <v>8</v>
      </c>
      <c r="C3468" s="39" t="str">
        <f>VLOOKUP(A3468,'COMP-VS-BOM'!$A$2:$C$1625,3,0)</f>
        <v>IC RF AMP 0.5W PA 1GHZ 16QFN</v>
      </c>
      <c r="D3468" s="39" t="str">
        <f t="shared" si="54"/>
        <v>U2204-8</v>
      </c>
      <c r="E3468" s="22"/>
    </row>
    <row r="3469" spans="1:5" x14ac:dyDescent="0.3">
      <c r="A3469" s="21" t="s">
        <v>2607</v>
      </c>
      <c r="B3469" s="21">
        <v>9</v>
      </c>
      <c r="C3469" s="39" t="str">
        <f>VLOOKUP(A3469,'COMP-VS-BOM'!$A$2:$C$1625,3,0)</f>
        <v>IC RF AMP 0.5W PA 1GHZ 16QFN</v>
      </c>
      <c r="D3469" s="39" t="str">
        <f t="shared" si="54"/>
        <v>U2204-9</v>
      </c>
      <c r="E3469" s="22"/>
    </row>
    <row r="3470" spans="1:5" x14ac:dyDescent="0.3">
      <c r="A3470" s="21" t="s">
        <v>2607</v>
      </c>
      <c r="B3470" s="21">
        <v>10</v>
      </c>
      <c r="C3470" s="39" t="str">
        <f>VLOOKUP(A3470,'COMP-VS-BOM'!$A$2:$C$1625,3,0)</f>
        <v>IC RF AMP 0.5W PA 1GHZ 16QFN</v>
      </c>
      <c r="D3470" s="39" t="str">
        <f t="shared" si="54"/>
        <v>U2204-10</v>
      </c>
      <c r="E3470" s="21" t="s">
        <v>572</v>
      </c>
    </row>
    <row r="3471" spans="1:5" x14ac:dyDescent="0.3">
      <c r="A3471" s="21" t="s">
        <v>2607</v>
      </c>
      <c r="B3471" s="21">
        <v>11</v>
      </c>
      <c r="C3471" s="39" t="str">
        <f>VLOOKUP(A3471,'COMP-VS-BOM'!$A$2:$C$1625,3,0)</f>
        <v>IC RF AMP 0.5W PA 1GHZ 16QFN</v>
      </c>
      <c r="D3471" s="39" t="str">
        <f t="shared" si="54"/>
        <v>U2204-11</v>
      </c>
      <c r="E3471" s="21" t="s">
        <v>572</v>
      </c>
    </row>
    <row r="3472" spans="1:5" x14ac:dyDescent="0.3">
      <c r="A3472" s="21" t="s">
        <v>2607</v>
      </c>
      <c r="B3472" s="21">
        <v>12</v>
      </c>
      <c r="C3472" s="39" t="str">
        <f>VLOOKUP(A3472,'COMP-VS-BOM'!$A$2:$C$1625,3,0)</f>
        <v>IC RF AMP 0.5W PA 1GHZ 16QFN</v>
      </c>
      <c r="D3472" s="39" t="str">
        <f t="shared" si="54"/>
        <v>U2204-12</v>
      </c>
      <c r="E3472" s="22"/>
    </row>
    <row r="3473" spans="1:5" x14ac:dyDescent="0.3">
      <c r="A3473" s="21" t="s">
        <v>2607</v>
      </c>
      <c r="B3473" s="21">
        <v>13</v>
      </c>
      <c r="C3473" s="39" t="str">
        <f>VLOOKUP(A3473,'COMP-VS-BOM'!$A$2:$C$1625,3,0)</f>
        <v>IC RF AMP 0.5W PA 1GHZ 16QFN</v>
      </c>
      <c r="D3473" s="39" t="str">
        <f t="shared" si="54"/>
        <v>U2204-13</v>
      </c>
      <c r="E3473" s="22"/>
    </row>
    <row r="3474" spans="1:5" x14ac:dyDescent="0.3">
      <c r="A3474" s="21" t="s">
        <v>2607</v>
      </c>
      <c r="B3474" s="21">
        <v>14</v>
      </c>
      <c r="C3474" s="39" t="str">
        <f>VLOOKUP(A3474,'COMP-VS-BOM'!$A$2:$C$1625,3,0)</f>
        <v>IC RF AMP 0.5W PA 1GHZ 16QFN</v>
      </c>
      <c r="D3474" s="39" t="str">
        <f t="shared" si="54"/>
        <v>U2204-14</v>
      </c>
      <c r="E3474" s="21" t="s">
        <v>320</v>
      </c>
    </row>
    <row r="3475" spans="1:5" x14ac:dyDescent="0.3">
      <c r="A3475" s="21" t="s">
        <v>2607</v>
      </c>
      <c r="B3475" s="21">
        <v>15</v>
      </c>
      <c r="C3475" s="39" t="str">
        <f>VLOOKUP(A3475,'COMP-VS-BOM'!$A$2:$C$1625,3,0)</f>
        <v>IC RF AMP 0.5W PA 1GHZ 16QFN</v>
      </c>
      <c r="D3475" s="39" t="str">
        <f t="shared" si="54"/>
        <v>U2204-15</v>
      </c>
      <c r="E3475" s="21" t="s">
        <v>1538</v>
      </c>
    </row>
    <row r="3476" spans="1:5" x14ac:dyDescent="0.3">
      <c r="A3476" s="21" t="s">
        <v>2607</v>
      </c>
      <c r="B3476" s="21">
        <v>16</v>
      </c>
      <c r="C3476" s="39" t="str">
        <f>VLOOKUP(A3476,'COMP-VS-BOM'!$A$2:$C$1625,3,0)</f>
        <v>IC RF AMP 0.5W PA 1GHZ 16QFN</v>
      </c>
      <c r="D3476" s="39" t="str">
        <f t="shared" si="54"/>
        <v>U2204-16</v>
      </c>
      <c r="E3476" s="21" t="s">
        <v>565</v>
      </c>
    </row>
    <row r="3477" spans="1:5" x14ac:dyDescent="0.3">
      <c r="A3477" s="21" t="s">
        <v>2607</v>
      </c>
      <c r="B3477" s="21">
        <v>17</v>
      </c>
      <c r="C3477" s="39" t="str">
        <f>VLOOKUP(A3477,'COMP-VS-BOM'!$A$2:$C$1625,3,0)</f>
        <v>IC RF AMP 0.5W PA 1GHZ 16QFN</v>
      </c>
      <c r="D3477" s="39" t="str">
        <f t="shared" si="54"/>
        <v>U2204-17</v>
      </c>
      <c r="E3477" s="21" t="s">
        <v>320</v>
      </c>
    </row>
    <row r="3478" spans="1:5" x14ac:dyDescent="0.3">
      <c r="A3478" s="21" t="s">
        <v>2608</v>
      </c>
      <c r="B3478" s="21">
        <v>1</v>
      </c>
      <c r="C3478" s="39" t="str">
        <f>VLOOKUP(A3478,'COMP-VS-BOM'!$A$2:$C$1625,3,0)</f>
        <v>IC I/O EXPANDER I2C 8B 16TSSOP</v>
      </c>
      <c r="D3478" s="39" t="str">
        <f t="shared" si="54"/>
        <v>U2205-1</v>
      </c>
      <c r="E3478" s="21" t="s">
        <v>2104</v>
      </c>
    </row>
    <row r="3479" spans="1:5" x14ac:dyDescent="0.3">
      <c r="A3479" s="21" t="s">
        <v>2608</v>
      </c>
      <c r="B3479" s="21">
        <v>2</v>
      </c>
      <c r="C3479" s="39" t="str">
        <f>VLOOKUP(A3479,'COMP-VS-BOM'!$A$2:$C$1625,3,0)</f>
        <v>IC I/O EXPANDER I2C 8B 16TSSOP</v>
      </c>
      <c r="D3479" s="39" t="str">
        <f t="shared" si="54"/>
        <v>U2205-2</v>
      </c>
      <c r="E3479" s="21" t="s">
        <v>2101</v>
      </c>
    </row>
    <row r="3480" spans="1:5" x14ac:dyDescent="0.3">
      <c r="A3480" s="21" t="s">
        <v>2608</v>
      </c>
      <c r="B3480" s="21">
        <v>3</v>
      </c>
      <c r="C3480" s="39" t="str">
        <f>VLOOKUP(A3480,'COMP-VS-BOM'!$A$2:$C$1625,3,0)</f>
        <v>IC I/O EXPANDER I2C 8B 16TSSOP</v>
      </c>
      <c r="D3480" s="39" t="str">
        <f t="shared" si="54"/>
        <v>U2205-3</v>
      </c>
      <c r="E3480" s="21" t="s">
        <v>2144</v>
      </c>
    </row>
    <row r="3481" spans="1:5" x14ac:dyDescent="0.3">
      <c r="A3481" s="21" t="s">
        <v>2608</v>
      </c>
      <c r="B3481" s="21">
        <v>4</v>
      </c>
      <c r="C3481" s="39" t="str">
        <f>VLOOKUP(A3481,'COMP-VS-BOM'!$A$2:$C$1625,3,0)</f>
        <v>IC I/O EXPANDER I2C 8B 16TSSOP</v>
      </c>
      <c r="D3481" s="39" t="str">
        <f t="shared" si="54"/>
        <v>U2205-4</v>
      </c>
      <c r="E3481" s="21" t="s">
        <v>2142</v>
      </c>
    </row>
    <row r="3482" spans="1:5" x14ac:dyDescent="0.3">
      <c r="A3482" s="21" t="s">
        <v>2608</v>
      </c>
      <c r="B3482" s="21">
        <v>5</v>
      </c>
      <c r="C3482" s="39" t="str">
        <f>VLOOKUP(A3482,'COMP-VS-BOM'!$A$2:$C$1625,3,0)</f>
        <v>IC I/O EXPANDER I2C 8B 16TSSOP</v>
      </c>
      <c r="D3482" s="39" t="str">
        <f t="shared" si="54"/>
        <v>U2205-5</v>
      </c>
      <c r="E3482" s="21" t="s">
        <v>2140</v>
      </c>
    </row>
    <row r="3483" spans="1:5" x14ac:dyDescent="0.3">
      <c r="A3483" s="21" t="s">
        <v>2608</v>
      </c>
      <c r="B3483" s="21">
        <v>6</v>
      </c>
      <c r="C3483" s="39" t="str">
        <f>VLOOKUP(A3483,'COMP-VS-BOM'!$A$2:$C$1625,3,0)</f>
        <v>IC I/O EXPANDER I2C 8B 16TSSOP</v>
      </c>
      <c r="D3483" s="39" t="str">
        <f t="shared" si="54"/>
        <v>U2205-6</v>
      </c>
      <c r="E3483" s="21" t="s">
        <v>3027</v>
      </c>
    </row>
    <row r="3484" spans="1:5" x14ac:dyDescent="0.3">
      <c r="A3484" s="21" t="s">
        <v>2608</v>
      </c>
      <c r="B3484" s="21">
        <v>7</v>
      </c>
      <c r="C3484" s="39" t="str">
        <f>VLOOKUP(A3484,'COMP-VS-BOM'!$A$2:$C$1625,3,0)</f>
        <v>IC I/O EXPANDER I2C 8B 16TSSOP</v>
      </c>
      <c r="D3484" s="39" t="str">
        <f t="shared" si="54"/>
        <v>U2205-7</v>
      </c>
      <c r="E3484" s="21" t="s">
        <v>1859</v>
      </c>
    </row>
    <row r="3485" spans="1:5" x14ac:dyDescent="0.3">
      <c r="A3485" s="21" t="s">
        <v>2608</v>
      </c>
      <c r="B3485" s="21">
        <v>8</v>
      </c>
      <c r="C3485" s="39" t="str">
        <f>VLOOKUP(A3485,'COMP-VS-BOM'!$A$2:$C$1625,3,0)</f>
        <v>IC I/O EXPANDER I2C 8B 16TSSOP</v>
      </c>
      <c r="D3485" s="39" t="str">
        <f t="shared" si="54"/>
        <v>U2205-8</v>
      </c>
      <c r="E3485" s="21" t="s">
        <v>320</v>
      </c>
    </row>
    <row r="3486" spans="1:5" x14ac:dyDescent="0.3">
      <c r="A3486" s="21" t="s">
        <v>2608</v>
      </c>
      <c r="B3486" s="21">
        <v>9</v>
      </c>
      <c r="C3486" s="39" t="str">
        <f>VLOOKUP(A3486,'COMP-VS-BOM'!$A$2:$C$1625,3,0)</f>
        <v>IC I/O EXPANDER I2C 8B 16TSSOP</v>
      </c>
      <c r="D3486" s="39" t="str">
        <f t="shared" si="54"/>
        <v>U2205-9</v>
      </c>
      <c r="E3486" s="21" t="s">
        <v>2116</v>
      </c>
    </row>
    <row r="3487" spans="1:5" x14ac:dyDescent="0.3">
      <c r="A3487" s="21" t="s">
        <v>2608</v>
      </c>
      <c r="B3487" s="21">
        <v>10</v>
      </c>
      <c r="C3487" s="39" t="str">
        <f>VLOOKUP(A3487,'COMP-VS-BOM'!$A$2:$C$1625,3,0)</f>
        <v>IC I/O EXPANDER I2C 8B 16TSSOP</v>
      </c>
      <c r="D3487" s="39" t="str">
        <f t="shared" si="54"/>
        <v>U2205-10</v>
      </c>
      <c r="E3487" s="21" t="s">
        <v>2114</v>
      </c>
    </row>
    <row r="3488" spans="1:5" x14ac:dyDescent="0.3">
      <c r="A3488" s="21" t="s">
        <v>2608</v>
      </c>
      <c r="B3488" s="21">
        <v>11</v>
      </c>
      <c r="C3488" s="39" t="str">
        <f>VLOOKUP(A3488,'COMP-VS-BOM'!$A$2:$C$1625,3,0)</f>
        <v>IC I/O EXPANDER I2C 8B 16TSSOP</v>
      </c>
      <c r="D3488" s="39" t="str">
        <f t="shared" si="54"/>
        <v>U2205-11</v>
      </c>
      <c r="E3488" s="21" t="s">
        <v>2110</v>
      </c>
    </row>
    <row r="3489" spans="1:5" x14ac:dyDescent="0.3">
      <c r="A3489" s="21" t="s">
        <v>2608</v>
      </c>
      <c r="B3489" s="21">
        <v>12</v>
      </c>
      <c r="C3489" s="39" t="str">
        <f>VLOOKUP(A3489,'COMP-VS-BOM'!$A$2:$C$1625,3,0)</f>
        <v>IC I/O EXPANDER I2C 8B 16TSSOP</v>
      </c>
      <c r="D3489" s="39" t="str">
        <f t="shared" si="54"/>
        <v>U2205-12</v>
      </c>
      <c r="E3489" s="21" t="s">
        <v>2108</v>
      </c>
    </row>
    <row r="3490" spans="1:5" x14ac:dyDescent="0.3">
      <c r="A3490" s="21" t="s">
        <v>2608</v>
      </c>
      <c r="B3490" s="21">
        <v>13</v>
      </c>
      <c r="C3490" s="39" t="str">
        <f>VLOOKUP(A3490,'COMP-VS-BOM'!$A$2:$C$1625,3,0)</f>
        <v>IC I/O EXPANDER I2C 8B 16TSSOP</v>
      </c>
      <c r="D3490" s="39" t="str">
        <f t="shared" si="54"/>
        <v>U2205-13</v>
      </c>
      <c r="E3490" s="21" t="s">
        <v>2106</v>
      </c>
    </row>
    <row r="3491" spans="1:5" x14ac:dyDescent="0.3">
      <c r="A3491" s="21" t="s">
        <v>2608</v>
      </c>
      <c r="B3491" s="21">
        <v>14</v>
      </c>
      <c r="C3491" s="39" t="str">
        <f>VLOOKUP(A3491,'COMP-VS-BOM'!$A$2:$C$1625,3,0)</f>
        <v>IC I/O EXPANDER I2C 8B 16TSSOP</v>
      </c>
      <c r="D3491" s="39" t="str">
        <f t="shared" si="54"/>
        <v>U2205-14</v>
      </c>
      <c r="E3491" s="21" t="s">
        <v>2127</v>
      </c>
    </row>
    <row r="3492" spans="1:5" x14ac:dyDescent="0.3">
      <c r="A3492" s="21" t="s">
        <v>2608</v>
      </c>
      <c r="B3492" s="21">
        <v>15</v>
      </c>
      <c r="C3492" s="39" t="str">
        <f>VLOOKUP(A3492,'COMP-VS-BOM'!$A$2:$C$1625,3,0)</f>
        <v>IC I/O EXPANDER I2C 8B 16TSSOP</v>
      </c>
      <c r="D3492" s="39" t="str">
        <f t="shared" si="54"/>
        <v>U2205-15</v>
      </c>
      <c r="E3492" s="21" t="s">
        <v>1881</v>
      </c>
    </row>
    <row r="3493" spans="1:5" x14ac:dyDescent="0.3">
      <c r="A3493" s="21" t="s">
        <v>2608</v>
      </c>
      <c r="B3493" s="21">
        <v>16</v>
      </c>
      <c r="C3493" s="39" t="str">
        <f>VLOOKUP(A3493,'COMP-VS-BOM'!$A$2:$C$1625,3,0)</f>
        <v>IC I/O EXPANDER I2C 8B 16TSSOP</v>
      </c>
      <c r="D3493" s="39" t="str">
        <f t="shared" si="54"/>
        <v>U2205-16</v>
      </c>
      <c r="E3493" s="21" t="s">
        <v>580</v>
      </c>
    </row>
    <row r="3494" spans="1:5" x14ac:dyDescent="0.3">
      <c r="A3494" s="21" t="s">
        <v>2609</v>
      </c>
      <c r="B3494" s="21">
        <v>1</v>
      </c>
      <c r="C3494" s="39" t="str">
        <f>VLOOKUP(A3494,'COMP-VS-BOM'!$A$2:$C$1625,3,0)</f>
        <v>31.5 dB, 0.5 dB Step, Parallel Control Interface, Single Supply Voltage</v>
      </c>
      <c r="D3494" s="39" t="str">
        <f t="shared" si="54"/>
        <v>U2230-1</v>
      </c>
      <c r="E3494" s="21" t="s">
        <v>1690</v>
      </c>
    </row>
    <row r="3495" spans="1:5" x14ac:dyDescent="0.3">
      <c r="A3495" s="21" t="s">
        <v>2609</v>
      </c>
      <c r="B3495" s="21">
        <v>2</v>
      </c>
      <c r="C3495" s="39" t="str">
        <f>VLOOKUP(A3495,'COMP-VS-BOM'!$A$2:$C$1625,3,0)</f>
        <v>31.5 dB, 0.5 dB Step, Parallel Control Interface, Single Supply Voltage</v>
      </c>
      <c r="D3495" s="39" t="str">
        <f t="shared" si="54"/>
        <v>U2230-2</v>
      </c>
      <c r="E3495" s="21" t="s">
        <v>560</v>
      </c>
    </row>
    <row r="3496" spans="1:5" x14ac:dyDescent="0.3">
      <c r="A3496" s="21" t="s">
        <v>2609</v>
      </c>
      <c r="B3496" s="21">
        <v>3</v>
      </c>
      <c r="C3496" s="39" t="str">
        <f>VLOOKUP(A3496,'COMP-VS-BOM'!$A$2:$C$1625,3,0)</f>
        <v>31.5 dB, 0.5 dB Step, Parallel Control Interface, Single Supply Voltage</v>
      </c>
      <c r="D3496" s="39" t="str">
        <f t="shared" si="54"/>
        <v>U2230-3</v>
      </c>
      <c r="E3496" s="21" t="s">
        <v>2151</v>
      </c>
    </row>
    <row r="3497" spans="1:5" x14ac:dyDescent="0.3">
      <c r="A3497" s="21" t="s">
        <v>2609</v>
      </c>
      <c r="B3497" s="21">
        <v>4</v>
      </c>
      <c r="C3497" s="39" t="str">
        <f>VLOOKUP(A3497,'COMP-VS-BOM'!$A$2:$C$1625,3,0)</f>
        <v>31.5 dB, 0.5 dB Step, Parallel Control Interface, Single Supply Voltage</v>
      </c>
      <c r="D3497" s="39" t="str">
        <f t="shared" si="54"/>
        <v>U2230-4</v>
      </c>
      <c r="E3497" s="21" t="s">
        <v>320</v>
      </c>
    </row>
    <row r="3498" spans="1:5" x14ac:dyDescent="0.3">
      <c r="A3498" s="21" t="s">
        <v>2609</v>
      </c>
      <c r="B3498" s="21">
        <v>5</v>
      </c>
      <c r="C3498" s="39" t="str">
        <f>VLOOKUP(A3498,'COMP-VS-BOM'!$A$2:$C$1625,3,0)</f>
        <v>31.5 dB, 0.5 dB Step, Parallel Control Interface, Single Supply Voltage</v>
      </c>
      <c r="D3498" s="39" t="str">
        <f t="shared" si="54"/>
        <v>U2230-5</v>
      </c>
      <c r="E3498" s="21" t="s">
        <v>2125</v>
      </c>
    </row>
    <row r="3499" spans="1:5" x14ac:dyDescent="0.3">
      <c r="A3499" s="21" t="s">
        <v>2609</v>
      </c>
      <c r="B3499" s="21">
        <v>6</v>
      </c>
      <c r="C3499" s="39" t="str">
        <f>VLOOKUP(A3499,'COMP-VS-BOM'!$A$2:$C$1625,3,0)</f>
        <v>31.5 dB, 0.5 dB Step, Parallel Control Interface, Single Supply Voltage</v>
      </c>
      <c r="D3499" s="39" t="str">
        <f t="shared" si="54"/>
        <v>U2230-6</v>
      </c>
      <c r="E3499" s="21" t="s">
        <v>570</v>
      </c>
    </row>
    <row r="3500" spans="1:5" x14ac:dyDescent="0.3">
      <c r="A3500" s="21" t="s">
        <v>2609</v>
      </c>
      <c r="B3500" s="21">
        <v>7</v>
      </c>
      <c r="C3500" s="39" t="str">
        <f>VLOOKUP(A3500,'COMP-VS-BOM'!$A$2:$C$1625,3,0)</f>
        <v>31.5 dB, 0.5 dB Step, Parallel Control Interface, Single Supply Voltage</v>
      </c>
      <c r="D3500" s="39" t="str">
        <f t="shared" si="54"/>
        <v>U2230-7</v>
      </c>
      <c r="E3500" s="21" t="s">
        <v>2127</v>
      </c>
    </row>
    <row r="3501" spans="1:5" x14ac:dyDescent="0.3">
      <c r="A3501" s="21" t="s">
        <v>2609</v>
      </c>
      <c r="B3501" s="21">
        <v>8</v>
      </c>
      <c r="C3501" s="39" t="str">
        <f>VLOOKUP(A3501,'COMP-VS-BOM'!$A$2:$C$1625,3,0)</f>
        <v>31.5 dB, 0.5 dB Step, Parallel Control Interface, Single Supply Voltage</v>
      </c>
      <c r="D3501" s="39" t="str">
        <f t="shared" si="54"/>
        <v>U2230-8</v>
      </c>
      <c r="E3501" s="21" t="s">
        <v>2127</v>
      </c>
    </row>
    <row r="3502" spans="1:5" x14ac:dyDescent="0.3">
      <c r="A3502" s="21" t="s">
        <v>2609</v>
      </c>
      <c r="B3502" s="21">
        <v>9</v>
      </c>
      <c r="C3502" s="39" t="str">
        <f>VLOOKUP(A3502,'COMP-VS-BOM'!$A$2:$C$1625,3,0)</f>
        <v>31.5 dB, 0.5 dB Step, Parallel Control Interface, Single Supply Voltage</v>
      </c>
      <c r="D3502" s="39" t="str">
        <f t="shared" si="54"/>
        <v>U2230-9</v>
      </c>
      <c r="E3502" s="21" t="s">
        <v>570</v>
      </c>
    </row>
    <row r="3503" spans="1:5" x14ac:dyDescent="0.3">
      <c r="A3503" s="21" t="s">
        <v>2609</v>
      </c>
      <c r="B3503" s="21">
        <v>10</v>
      </c>
      <c r="C3503" s="39" t="str">
        <f>VLOOKUP(A3503,'COMP-VS-BOM'!$A$2:$C$1625,3,0)</f>
        <v>31.5 dB, 0.5 dB Step, Parallel Control Interface, Single Supply Voltage</v>
      </c>
      <c r="D3503" s="39" t="str">
        <f t="shared" si="54"/>
        <v>U2230-10</v>
      </c>
      <c r="E3503" s="21" t="s">
        <v>320</v>
      </c>
    </row>
    <row r="3504" spans="1:5" x14ac:dyDescent="0.3">
      <c r="A3504" s="21" t="s">
        <v>2609</v>
      </c>
      <c r="B3504" s="21">
        <v>11</v>
      </c>
      <c r="C3504" s="39" t="str">
        <f>VLOOKUP(A3504,'COMP-VS-BOM'!$A$2:$C$1625,3,0)</f>
        <v>31.5 dB, 0.5 dB Step, Parallel Control Interface, Single Supply Voltage</v>
      </c>
      <c r="D3504" s="39" t="str">
        <f t="shared" si="54"/>
        <v>U2230-11</v>
      </c>
      <c r="E3504" s="21" t="s">
        <v>320</v>
      </c>
    </row>
    <row r="3505" spans="1:5" x14ac:dyDescent="0.3">
      <c r="A3505" s="21" t="s">
        <v>2609</v>
      </c>
      <c r="B3505" s="21">
        <v>12</v>
      </c>
      <c r="C3505" s="39" t="str">
        <f>VLOOKUP(A3505,'COMP-VS-BOM'!$A$2:$C$1625,3,0)</f>
        <v>31.5 dB, 0.5 dB Step, Parallel Control Interface, Single Supply Voltage</v>
      </c>
      <c r="D3505" s="39" t="str">
        <f t="shared" si="54"/>
        <v>U2230-12</v>
      </c>
      <c r="E3505" s="21" t="s">
        <v>320</v>
      </c>
    </row>
    <row r="3506" spans="1:5" x14ac:dyDescent="0.3">
      <c r="A3506" s="21" t="s">
        <v>2609</v>
      </c>
      <c r="B3506" s="21">
        <v>13</v>
      </c>
      <c r="C3506" s="39" t="str">
        <f>VLOOKUP(A3506,'COMP-VS-BOM'!$A$2:$C$1625,3,0)</f>
        <v>31.5 dB, 0.5 dB Step, Parallel Control Interface, Single Supply Voltage</v>
      </c>
      <c r="D3506" s="39" t="str">
        <f t="shared" si="54"/>
        <v>U2230-13</v>
      </c>
      <c r="E3506" s="21" t="s">
        <v>320</v>
      </c>
    </row>
    <row r="3507" spans="1:5" x14ac:dyDescent="0.3">
      <c r="A3507" s="21" t="s">
        <v>2609</v>
      </c>
      <c r="B3507" s="21">
        <v>14</v>
      </c>
      <c r="C3507" s="39" t="str">
        <f>VLOOKUP(A3507,'COMP-VS-BOM'!$A$2:$C$1625,3,0)</f>
        <v>31.5 dB, 0.5 dB Step, Parallel Control Interface, Single Supply Voltage</v>
      </c>
      <c r="D3507" s="39" t="str">
        <f t="shared" si="54"/>
        <v>U2230-14</v>
      </c>
      <c r="E3507" s="21" t="s">
        <v>1139</v>
      </c>
    </row>
    <row r="3508" spans="1:5" x14ac:dyDescent="0.3">
      <c r="A3508" s="21" t="s">
        <v>2609</v>
      </c>
      <c r="B3508" s="21">
        <v>15</v>
      </c>
      <c r="C3508" s="39" t="str">
        <f>VLOOKUP(A3508,'COMP-VS-BOM'!$A$2:$C$1625,3,0)</f>
        <v>31.5 dB, 0.5 dB Step, Parallel Control Interface, Single Supply Voltage</v>
      </c>
      <c r="D3508" s="39" t="str">
        <f t="shared" si="54"/>
        <v>U2230-15</v>
      </c>
      <c r="E3508" s="21" t="s">
        <v>1675</v>
      </c>
    </row>
    <row r="3509" spans="1:5" x14ac:dyDescent="0.3">
      <c r="A3509" s="21" t="s">
        <v>2609</v>
      </c>
      <c r="B3509" s="21">
        <v>16</v>
      </c>
      <c r="C3509" s="39" t="str">
        <f>VLOOKUP(A3509,'COMP-VS-BOM'!$A$2:$C$1625,3,0)</f>
        <v>31.5 dB, 0.5 dB Step, Parallel Control Interface, Single Supply Voltage</v>
      </c>
      <c r="D3509" s="39" t="str">
        <f t="shared" si="54"/>
        <v>U2230-16</v>
      </c>
      <c r="E3509" s="21" t="s">
        <v>1678</v>
      </c>
    </row>
    <row r="3510" spans="1:5" x14ac:dyDescent="0.3">
      <c r="A3510" s="21" t="s">
        <v>2609</v>
      </c>
      <c r="B3510" s="21">
        <v>17</v>
      </c>
      <c r="C3510" s="39" t="str">
        <f>VLOOKUP(A3510,'COMP-VS-BOM'!$A$2:$C$1625,3,0)</f>
        <v>31.5 dB, 0.5 dB Step, Parallel Control Interface, Single Supply Voltage</v>
      </c>
      <c r="D3510" s="39" t="str">
        <f t="shared" si="54"/>
        <v>U2230-17</v>
      </c>
      <c r="E3510" s="21" t="s">
        <v>1681</v>
      </c>
    </row>
    <row r="3511" spans="1:5" x14ac:dyDescent="0.3">
      <c r="A3511" s="21" t="s">
        <v>2609</v>
      </c>
      <c r="B3511" s="21">
        <v>18</v>
      </c>
      <c r="C3511" s="39" t="str">
        <f>VLOOKUP(A3511,'COMP-VS-BOM'!$A$2:$C$1625,3,0)</f>
        <v>31.5 dB, 0.5 dB Step, Parallel Control Interface, Single Supply Voltage</v>
      </c>
      <c r="D3511" s="39" t="str">
        <f t="shared" si="54"/>
        <v>U2230-18</v>
      </c>
      <c r="E3511" s="21" t="s">
        <v>320</v>
      </c>
    </row>
    <row r="3512" spans="1:5" x14ac:dyDescent="0.3">
      <c r="A3512" s="21" t="s">
        <v>2609</v>
      </c>
      <c r="B3512" s="21">
        <v>19</v>
      </c>
      <c r="C3512" s="39" t="str">
        <f>VLOOKUP(A3512,'COMP-VS-BOM'!$A$2:$C$1625,3,0)</f>
        <v>31.5 dB, 0.5 dB Step, Parallel Control Interface, Single Supply Voltage</v>
      </c>
      <c r="D3512" s="39" t="str">
        <f t="shared" si="54"/>
        <v>U2230-19</v>
      </c>
      <c r="E3512" s="21" t="s">
        <v>1684</v>
      </c>
    </row>
    <row r="3513" spans="1:5" x14ac:dyDescent="0.3">
      <c r="A3513" s="21" t="s">
        <v>2609</v>
      </c>
      <c r="B3513" s="21">
        <v>20</v>
      </c>
      <c r="C3513" s="39" t="str">
        <f>VLOOKUP(A3513,'COMP-VS-BOM'!$A$2:$C$1625,3,0)</f>
        <v>31.5 dB, 0.5 dB Step, Parallel Control Interface, Single Supply Voltage</v>
      </c>
      <c r="D3513" s="39" t="str">
        <f t="shared" si="54"/>
        <v>U2230-20</v>
      </c>
      <c r="E3513" s="21" t="s">
        <v>1687</v>
      </c>
    </row>
    <row r="3514" spans="1:5" x14ac:dyDescent="0.3">
      <c r="A3514" s="21" t="s">
        <v>2609</v>
      </c>
      <c r="B3514" s="21">
        <v>21</v>
      </c>
      <c r="C3514" s="39" t="str">
        <f>VLOOKUP(A3514,'COMP-VS-BOM'!$A$2:$C$1625,3,0)</f>
        <v>31.5 dB, 0.5 dB Step, Parallel Control Interface, Single Supply Voltage</v>
      </c>
      <c r="D3514" s="39" t="str">
        <f t="shared" si="54"/>
        <v>U2230-21</v>
      </c>
      <c r="E3514" s="21" t="s">
        <v>320</v>
      </c>
    </row>
    <row r="3515" spans="1:5" x14ac:dyDescent="0.3">
      <c r="A3515" s="21" t="s">
        <v>2610</v>
      </c>
      <c r="B3515" s="21">
        <v>1</v>
      </c>
      <c r="C3515" s="39" t="str">
        <f>VLOOKUP(A3515,'COMP-VS-BOM'!$A$2:$C$1625,3,0)</f>
        <v>IC AMP 2W PA 2GHZ 20MCOB</v>
      </c>
      <c r="D3515" s="39" t="str">
        <f t="shared" si="54"/>
        <v>U2301-1</v>
      </c>
      <c r="E3515" s="21" t="s">
        <v>320</v>
      </c>
    </row>
    <row r="3516" spans="1:5" x14ac:dyDescent="0.3">
      <c r="A3516" s="21" t="s">
        <v>2610</v>
      </c>
      <c r="B3516" s="21">
        <v>2</v>
      </c>
      <c r="C3516" s="39" t="str">
        <f>VLOOKUP(A3516,'COMP-VS-BOM'!$A$2:$C$1625,3,0)</f>
        <v>IC AMP 2W PA 2GHZ 20MCOB</v>
      </c>
      <c r="D3516" s="39" t="str">
        <f t="shared" si="54"/>
        <v>U2301-2</v>
      </c>
      <c r="E3516" s="21" t="s">
        <v>320</v>
      </c>
    </row>
    <row r="3517" spans="1:5" x14ac:dyDescent="0.3">
      <c r="A3517" s="21" t="s">
        <v>2610</v>
      </c>
      <c r="B3517" s="21">
        <v>3</v>
      </c>
      <c r="C3517" s="39" t="str">
        <f>VLOOKUP(A3517,'COMP-VS-BOM'!$A$2:$C$1625,3,0)</f>
        <v>IC AMP 2W PA 2GHZ 20MCOB</v>
      </c>
      <c r="D3517" s="39" t="str">
        <f t="shared" si="54"/>
        <v>U2301-3</v>
      </c>
      <c r="E3517" s="21" t="s">
        <v>320</v>
      </c>
    </row>
    <row r="3518" spans="1:5" x14ac:dyDescent="0.3">
      <c r="A3518" s="21" t="s">
        <v>2610</v>
      </c>
      <c r="B3518" s="21">
        <v>4</v>
      </c>
      <c r="C3518" s="39" t="str">
        <f>VLOOKUP(A3518,'COMP-VS-BOM'!$A$2:$C$1625,3,0)</f>
        <v>IC AMP 2W PA 2GHZ 20MCOB</v>
      </c>
      <c r="D3518" s="39" t="str">
        <f t="shared" si="54"/>
        <v>U2301-4</v>
      </c>
      <c r="E3518" s="21" t="s">
        <v>603</v>
      </c>
    </row>
    <row r="3519" spans="1:5" x14ac:dyDescent="0.3">
      <c r="A3519" s="21" t="s">
        <v>2610</v>
      </c>
      <c r="B3519" s="21">
        <v>5</v>
      </c>
      <c r="C3519" s="39" t="str">
        <f>VLOOKUP(A3519,'COMP-VS-BOM'!$A$2:$C$1625,3,0)</f>
        <v>IC AMP 2W PA 2GHZ 20MCOB</v>
      </c>
      <c r="D3519" s="39" t="str">
        <f t="shared" si="54"/>
        <v>U2301-5</v>
      </c>
      <c r="E3519" s="21" t="s">
        <v>320</v>
      </c>
    </row>
    <row r="3520" spans="1:5" x14ac:dyDescent="0.3">
      <c r="A3520" s="21" t="s">
        <v>2610</v>
      </c>
      <c r="B3520" s="21">
        <v>6</v>
      </c>
      <c r="C3520" s="39" t="str">
        <f>VLOOKUP(A3520,'COMP-VS-BOM'!$A$2:$C$1625,3,0)</f>
        <v>IC AMP 2W PA 2GHZ 20MCOB</v>
      </c>
      <c r="D3520" s="39" t="str">
        <f t="shared" si="54"/>
        <v>U2301-6</v>
      </c>
      <c r="E3520" s="21" t="s">
        <v>320</v>
      </c>
    </row>
    <row r="3521" spans="1:5" x14ac:dyDescent="0.3">
      <c r="A3521" s="21" t="s">
        <v>2610</v>
      </c>
      <c r="B3521" s="21">
        <v>7</v>
      </c>
      <c r="C3521" s="39" t="str">
        <f>VLOOKUP(A3521,'COMP-VS-BOM'!$A$2:$C$1625,3,0)</f>
        <v>IC AMP 2W PA 2GHZ 20MCOB</v>
      </c>
      <c r="D3521" s="39" t="str">
        <f t="shared" si="54"/>
        <v>U2301-7</v>
      </c>
      <c r="E3521" s="21" t="s">
        <v>320</v>
      </c>
    </row>
    <row r="3522" spans="1:5" x14ac:dyDescent="0.3">
      <c r="A3522" s="21" t="s">
        <v>2610</v>
      </c>
      <c r="B3522" s="21">
        <v>8</v>
      </c>
      <c r="C3522" s="39" t="str">
        <f>VLOOKUP(A3522,'COMP-VS-BOM'!$A$2:$C$1625,3,0)</f>
        <v>IC AMP 2W PA 2GHZ 20MCOB</v>
      </c>
      <c r="D3522" s="39" t="str">
        <f t="shared" si="54"/>
        <v>U2301-8</v>
      </c>
      <c r="E3522" s="21" t="s">
        <v>320</v>
      </c>
    </row>
    <row r="3523" spans="1:5" x14ac:dyDescent="0.3">
      <c r="A3523" s="21" t="s">
        <v>2610</v>
      </c>
      <c r="B3523" s="21">
        <v>9</v>
      </c>
      <c r="C3523" s="39" t="str">
        <f>VLOOKUP(A3523,'COMP-VS-BOM'!$A$2:$C$1625,3,0)</f>
        <v>IC AMP 2W PA 2GHZ 20MCOB</v>
      </c>
      <c r="D3523" s="39" t="str">
        <f t="shared" si="54"/>
        <v>U2301-9</v>
      </c>
      <c r="E3523" s="21" t="s">
        <v>320</v>
      </c>
    </row>
    <row r="3524" spans="1:5" x14ac:dyDescent="0.3">
      <c r="A3524" s="21" t="s">
        <v>2610</v>
      </c>
      <c r="B3524" s="21">
        <v>10</v>
      </c>
      <c r="C3524" s="39" t="str">
        <f>VLOOKUP(A3524,'COMP-VS-BOM'!$A$2:$C$1625,3,0)</f>
        <v>IC AMP 2W PA 2GHZ 20MCOB</v>
      </c>
      <c r="D3524" s="39" t="str">
        <f t="shared" ref="D3524:D3587" si="55">CONCATENATE(A3524,"-",B3524)</f>
        <v>U2301-10</v>
      </c>
      <c r="E3524" s="21" t="s">
        <v>597</v>
      </c>
    </row>
    <row r="3525" spans="1:5" x14ac:dyDescent="0.3">
      <c r="A3525" s="21" t="s">
        <v>2610</v>
      </c>
      <c r="B3525" s="21">
        <v>11</v>
      </c>
      <c r="C3525" s="39" t="str">
        <f>VLOOKUP(A3525,'COMP-VS-BOM'!$A$2:$C$1625,3,0)</f>
        <v>IC AMP 2W PA 2GHZ 20MCOB</v>
      </c>
      <c r="D3525" s="39" t="str">
        <f t="shared" si="55"/>
        <v>U2301-11</v>
      </c>
      <c r="E3525" s="21" t="s">
        <v>320</v>
      </c>
    </row>
    <row r="3526" spans="1:5" x14ac:dyDescent="0.3">
      <c r="A3526" s="21" t="s">
        <v>2610</v>
      </c>
      <c r="B3526" s="21">
        <v>12</v>
      </c>
      <c r="C3526" s="39" t="str">
        <f>VLOOKUP(A3526,'COMP-VS-BOM'!$A$2:$C$1625,3,0)</f>
        <v>IC AMP 2W PA 2GHZ 20MCOB</v>
      </c>
      <c r="D3526" s="39" t="str">
        <f t="shared" si="55"/>
        <v>U2301-12</v>
      </c>
      <c r="E3526" s="21" t="s">
        <v>320</v>
      </c>
    </row>
    <row r="3527" spans="1:5" x14ac:dyDescent="0.3">
      <c r="A3527" s="21" t="s">
        <v>2610</v>
      </c>
      <c r="B3527" s="21">
        <v>13</v>
      </c>
      <c r="C3527" s="39" t="str">
        <f>VLOOKUP(A3527,'COMP-VS-BOM'!$A$2:$C$1625,3,0)</f>
        <v>IC AMP 2W PA 2GHZ 20MCOB</v>
      </c>
      <c r="D3527" s="39" t="str">
        <f t="shared" si="55"/>
        <v>U2301-13</v>
      </c>
      <c r="E3527" s="21" t="s">
        <v>320</v>
      </c>
    </row>
    <row r="3528" spans="1:5" x14ac:dyDescent="0.3">
      <c r="A3528" s="21" t="s">
        <v>2610</v>
      </c>
      <c r="B3528" s="21">
        <v>14</v>
      </c>
      <c r="C3528" s="39" t="str">
        <f>VLOOKUP(A3528,'COMP-VS-BOM'!$A$2:$C$1625,3,0)</f>
        <v>IC AMP 2W PA 2GHZ 20MCOB</v>
      </c>
      <c r="D3528" s="39" t="str">
        <f t="shared" si="55"/>
        <v>U2301-14</v>
      </c>
      <c r="E3528" s="21" t="s">
        <v>2467</v>
      </c>
    </row>
    <row r="3529" spans="1:5" x14ac:dyDescent="0.3">
      <c r="A3529" s="21" t="s">
        <v>2610</v>
      </c>
      <c r="B3529" s="21">
        <v>15</v>
      </c>
      <c r="C3529" s="39" t="str">
        <f>VLOOKUP(A3529,'COMP-VS-BOM'!$A$2:$C$1625,3,0)</f>
        <v>IC AMP 2W PA 2GHZ 20MCOB</v>
      </c>
      <c r="D3529" s="39" t="str">
        <f t="shared" si="55"/>
        <v>U2301-15</v>
      </c>
      <c r="E3529" s="21" t="s">
        <v>320</v>
      </c>
    </row>
    <row r="3530" spans="1:5" x14ac:dyDescent="0.3">
      <c r="A3530" s="21" t="s">
        <v>2610</v>
      </c>
      <c r="B3530" s="21">
        <v>16</v>
      </c>
      <c r="C3530" s="39" t="str">
        <f>VLOOKUP(A3530,'COMP-VS-BOM'!$A$2:$C$1625,3,0)</f>
        <v>IC AMP 2W PA 2GHZ 20MCOB</v>
      </c>
      <c r="D3530" s="39" t="str">
        <f t="shared" si="55"/>
        <v>U2301-16</v>
      </c>
      <c r="E3530" s="21" t="s">
        <v>320</v>
      </c>
    </row>
    <row r="3531" spans="1:5" x14ac:dyDescent="0.3">
      <c r="A3531" s="21" t="s">
        <v>2610</v>
      </c>
      <c r="B3531" s="21">
        <v>17</v>
      </c>
      <c r="C3531" s="39" t="str">
        <f>VLOOKUP(A3531,'COMP-VS-BOM'!$A$2:$C$1625,3,0)</f>
        <v>IC AMP 2W PA 2GHZ 20MCOB</v>
      </c>
      <c r="D3531" s="39" t="str">
        <f t="shared" si="55"/>
        <v>U2301-17</v>
      </c>
      <c r="E3531" s="21" t="s">
        <v>320</v>
      </c>
    </row>
    <row r="3532" spans="1:5" x14ac:dyDescent="0.3">
      <c r="A3532" s="21" t="s">
        <v>2610</v>
      </c>
      <c r="B3532" s="21">
        <v>18</v>
      </c>
      <c r="C3532" s="39" t="str">
        <f>VLOOKUP(A3532,'COMP-VS-BOM'!$A$2:$C$1625,3,0)</f>
        <v>IC AMP 2W PA 2GHZ 20MCOB</v>
      </c>
      <c r="D3532" s="39" t="str">
        <f t="shared" si="55"/>
        <v>U2301-18</v>
      </c>
      <c r="E3532" s="21" t="s">
        <v>597</v>
      </c>
    </row>
    <row r="3533" spans="1:5" x14ac:dyDescent="0.3">
      <c r="A3533" s="21" t="s">
        <v>2610</v>
      </c>
      <c r="B3533" s="21">
        <v>19</v>
      </c>
      <c r="C3533" s="39" t="str">
        <f>VLOOKUP(A3533,'COMP-VS-BOM'!$A$2:$C$1625,3,0)</f>
        <v>IC AMP 2W PA 2GHZ 20MCOB</v>
      </c>
      <c r="D3533" s="39" t="str">
        <f t="shared" si="55"/>
        <v>U2301-19</v>
      </c>
      <c r="E3533" s="21" t="s">
        <v>320</v>
      </c>
    </row>
    <row r="3534" spans="1:5" x14ac:dyDescent="0.3">
      <c r="A3534" s="21" t="s">
        <v>2610</v>
      </c>
      <c r="B3534" s="21">
        <v>20</v>
      </c>
      <c r="C3534" s="39" t="str">
        <f>VLOOKUP(A3534,'COMP-VS-BOM'!$A$2:$C$1625,3,0)</f>
        <v>IC AMP 2W PA 2GHZ 20MCOB</v>
      </c>
      <c r="D3534" s="39" t="str">
        <f t="shared" si="55"/>
        <v>U2301-20</v>
      </c>
      <c r="E3534" s="21" t="s">
        <v>592</v>
      </c>
    </row>
    <row r="3535" spans="1:5" x14ac:dyDescent="0.3">
      <c r="A3535" s="21" t="s">
        <v>2611</v>
      </c>
      <c r="B3535" s="21">
        <v>1</v>
      </c>
      <c r="C3535" s="39" t="str">
        <f>VLOOKUP(A3535,'COMP-VS-BOM'!$A$2:$C$1625,3,0)</f>
        <v>COUPLER HYBRID 1700-2300MHZ</v>
      </c>
      <c r="D3535" s="39" t="str">
        <f t="shared" si="55"/>
        <v>U2302-1</v>
      </c>
      <c r="E3535" s="21" t="s">
        <v>1801</v>
      </c>
    </row>
    <row r="3536" spans="1:5" x14ac:dyDescent="0.3">
      <c r="A3536" s="21" t="s">
        <v>2611</v>
      </c>
      <c r="B3536" s="21">
        <v>2</v>
      </c>
      <c r="C3536" s="39" t="str">
        <f>VLOOKUP(A3536,'COMP-VS-BOM'!$A$2:$C$1625,3,0)</f>
        <v>COUPLER HYBRID 1700-2300MHZ</v>
      </c>
      <c r="D3536" s="39" t="str">
        <f t="shared" si="55"/>
        <v>U2302-2</v>
      </c>
      <c r="E3536" s="21" t="s">
        <v>1001</v>
      </c>
    </row>
    <row r="3537" spans="1:5" x14ac:dyDescent="0.3">
      <c r="A3537" s="21" t="s">
        <v>2611</v>
      </c>
      <c r="B3537" s="21">
        <v>3</v>
      </c>
      <c r="C3537" s="39" t="str">
        <f>VLOOKUP(A3537,'COMP-VS-BOM'!$A$2:$C$1625,3,0)</f>
        <v>COUPLER HYBRID 1700-2300MHZ</v>
      </c>
      <c r="D3537" s="39" t="str">
        <f t="shared" si="55"/>
        <v>U2302-3</v>
      </c>
      <c r="E3537" s="21" t="s">
        <v>2489</v>
      </c>
    </row>
    <row r="3538" spans="1:5" x14ac:dyDescent="0.3">
      <c r="A3538" s="21" t="s">
        <v>2611</v>
      </c>
      <c r="B3538" s="21">
        <v>4</v>
      </c>
      <c r="C3538" s="39" t="str">
        <f>VLOOKUP(A3538,'COMP-VS-BOM'!$A$2:$C$1625,3,0)</f>
        <v>COUPLER HYBRID 1700-2300MHZ</v>
      </c>
      <c r="D3538" s="39" t="str">
        <f t="shared" si="55"/>
        <v>U2302-4</v>
      </c>
      <c r="E3538" s="21" t="s">
        <v>2486</v>
      </c>
    </row>
    <row r="3539" spans="1:5" x14ac:dyDescent="0.3">
      <c r="A3539" s="21" t="s">
        <v>2611</v>
      </c>
      <c r="B3539" s="21">
        <v>5</v>
      </c>
      <c r="C3539" s="39" t="str">
        <f>VLOOKUP(A3539,'COMP-VS-BOM'!$A$2:$C$1625,3,0)</f>
        <v>COUPLER HYBRID 1700-2300MHZ</v>
      </c>
      <c r="D3539" s="39" t="str">
        <f t="shared" si="55"/>
        <v>U2302-5</v>
      </c>
      <c r="E3539" s="21" t="s">
        <v>320</v>
      </c>
    </row>
    <row r="3540" spans="1:5" x14ac:dyDescent="0.3">
      <c r="A3540" s="21" t="s">
        <v>2612</v>
      </c>
      <c r="B3540" s="21">
        <v>1</v>
      </c>
      <c r="C3540" s="39" t="str">
        <f>VLOOKUP(A3540,'COMP-VS-BOM'!$A$2:$C$1625,3,0)</f>
        <v>COUPLER HYBRID 1700-2300MHZ</v>
      </c>
      <c r="D3540" s="39" t="str">
        <f t="shared" si="55"/>
        <v>U2303-1</v>
      </c>
      <c r="E3540" s="21" t="s">
        <v>625</v>
      </c>
    </row>
    <row r="3541" spans="1:5" x14ac:dyDescent="0.3">
      <c r="A3541" s="21" t="s">
        <v>2612</v>
      </c>
      <c r="B3541" s="21">
        <v>2</v>
      </c>
      <c r="C3541" s="39" t="str">
        <f>VLOOKUP(A3541,'COMP-VS-BOM'!$A$2:$C$1625,3,0)</f>
        <v>COUPLER HYBRID 1700-2300MHZ</v>
      </c>
      <c r="D3541" s="39" t="str">
        <f t="shared" si="55"/>
        <v>U2303-2</v>
      </c>
      <c r="E3541" s="21" t="s">
        <v>606</v>
      </c>
    </row>
    <row r="3542" spans="1:5" x14ac:dyDescent="0.3">
      <c r="A3542" s="21" t="s">
        <v>2612</v>
      </c>
      <c r="B3542" s="21">
        <v>3</v>
      </c>
      <c r="C3542" s="39" t="str">
        <f>VLOOKUP(A3542,'COMP-VS-BOM'!$A$2:$C$1625,3,0)</f>
        <v>COUPLER HYBRID 1700-2300MHZ</v>
      </c>
      <c r="D3542" s="39" t="str">
        <f t="shared" si="55"/>
        <v>U2303-3</v>
      </c>
      <c r="E3542" s="21" t="s">
        <v>1805</v>
      </c>
    </row>
    <row r="3543" spans="1:5" x14ac:dyDescent="0.3">
      <c r="A3543" s="21" t="s">
        <v>2612</v>
      </c>
      <c r="B3543" s="21">
        <v>4</v>
      </c>
      <c r="C3543" s="39" t="str">
        <f>VLOOKUP(A3543,'COMP-VS-BOM'!$A$2:$C$1625,3,0)</f>
        <v>COUPLER HYBRID 1700-2300MHZ</v>
      </c>
      <c r="D3543" s="39" t="str">
        <f t="shared" si="55"/>
        <v>U2303-4</v>
      </c>
      <c r="E3543" s="21" t="s">
        <v>1004</v>
      </c>
    </row>
    <row r="3544" spans="1:5" x14ac:dyDescent="0.3">
      <c r="A3544" s="21" t="s">
        <v>2612</v>
      </c>
      <c r="B3544" s="21">
        <v>5</v>
      </c>
      <c r="C3544" s="39" t="str">
        <f>VLOOKUP(A3544,'COMP-VS-BOM'!$A$2:$C$1625,3,0)</f>
        <v>COUPLER HYBRID 1700-2300MHZ</v>
      </c>
      <c r="D3544" s="39" t="str">
        <f t="shared" si="55"/>
        <v>U2303-5</v>
      </c>
      <c r="E3544" s="21" t="s">
        <v>320</v>
      </c>
    </row>
    <row r="3545" spans="1:5" x14ac:dyDescent="0.3">
      <c r="A3545" s="21" t="s">
        <v>2613</v>
      </c>
      <c r="B3545" s="21">
        <v>1</v>
      </c>
      <c r="C3545" s="39" t="str">
        <f>VLOOKUP(A3545,'COMP-VS-BOM'!$A$2:$C$1625,3,0)</f>
        <v>IC AMP 2W PA 2GHZ 20MCOB</v>
      </c>
      <c r="D3545" s="39" t="str">
        <f t="shared" si="55"/>
        <v>U2304-1</v>
      </c>
      <c r="E3545" s="21" t="s">
        <v>320</v>
      </c>
    </row>
    <row r="3546" spans="1:5" x14ac:dyDescent="0.3">
      <c r="A3546" s="21" t="s">
        <v>2613</v>
      </c>
      <c r="B3546" s="21">
        <v>2</v>
      </c>
      <c r="C3546" s="39" t="str">
        <f>VLOOKUP(A3546,'COMP-VS-BOM'!$A$2:$C$1625,3,0)</f>
        <v>IC AMP 2W PA 2GHZ 20MCOB</v>
      </c>
      <c r="D3546" s="39" t="str">
        <f t="shared" si="55"/>
        <v>U2304-2</v>
      </c>
      <c r="E3546" s="21" t="s">
        <v>320</v>
      </c>
    </row>
    <row r="3547" spans="1:5" x14ac:dyDescent="0.3">
      <c r="A3547" s="21" t="s">
        <v>2613</v>
      </c>
      <c r="B3547" s="21">
        <v>3</v>
      </c>
      <c r="C3547" s="39" t="str">
        <f>VLOOKUP(A3547,'COMP-VS-BOM'!$A$2:$C$1625,3,0)</f>
        <v>IC AMP 2W PA 2GHZ 20MCOB</v>
      </c>
      <c r="D3547" s="39" t="str">
        <f t="shared" si="55"/>
        <v>U2304-3</v>
      </c>
      <c r="E3547" s="21" t="s">
        <v>320</v>
      </c>
    </row>
    <row r="3548" spans="1:5" x14ac:dyDescent="0.3">
      <c r="A3548" s="21" t="s">
        <v>2613</v>
      </c>
      <c r="B3548" s="21">
        <v>4</v>
      </c>
      <c r="C3548" s="39" t="str">
        <f>VLOOKUP(A3548,'COMP-VS-BOM'!$A$2:$C$1625,3,0)</f>
        <v>IC AMP 2W PA 2GHZ 20MCOB</v>
      </c>
      <c r="D3548" s="39" t="str">
        <f t="shared" si="55"/>
        <v>U2304-4</v>
      </c>
      <c r="E3548" s="21" t="s">
        <v>628</v>
      </c>
    </row>
    <row r="3549" spans="1:5" x14ac:dyDescent="0.3">
      <c r="A3549" s="21" t="s">
        <v>2613</v>
      </c>
      <c r="B3549" s="21">
        <v>5</v>
      </c>
      <c r="C3549" s="39" t="str">
        <f>VLOOKUP(A3549,'COMP-VS-BOM'!$A$2:$C$1625,3,0)</f>
        <v>IC AMP 2W PA 2GHZ 20MCOB</v>
      </c>
      <c r="D3549" s="39" t="str">
        <f t="shared" si="55"/>
        <v>U2304-5</v>
      </c>
      <c r="E3549" s="21" t="s">
        <v>320</v>
      </c>
    </row>
    <row r="3550" spans="1:5" x14ac:dyDescent="0.3">
      <c r="A3550" s="21" t="s">
        <v>2613</v>
      </c>
      <c r="B3550" s="21">
        <v>6</v>
      </c>
      <c r="C3550" s="39" t="str">
        <f>VLOOKUP(A3550,'COMP-VS-BOM'!$A$2:$C$1625,3,0)</f>
        <v>IC AMP 2W PA 2GHZ 20MCOB</v>
      </c>
      <c r="D3550" s="39" t="str">
        <f t="shared" si="55"/>
        <v>U2304-6</v>
      </c>
      <c r="E3550" s="21" t="s">
        <v>320</v>
      </c>
    </row>
    <row r="3551" spans="1:5" x14ac:dyDescent="0.3">
      <c r="A3551" s="21" t="s">
        <v>2613</v>
      </c>
      <c r="B3551" s="21">
        <v>7</v>
      </c>
      <c r="C3551" s="39" t="str">
        <f>VLOOKUP(A3551,'COMP-VS-BOM'!$A$2:$C$1625,3,0)</f>
        <v>IC AMP 2W PA 2GHZ 20MCOB</v>
      </c>
      <c r="D3551" s="39" t="str">
        <f t="shared" si="55"/>
        <v>U2304-7</v>
      </c>
      <c r="E3551" s="21" t="s">
        <v>320</v>
      </c>
    </row>
    <row r="3552" spans="1:5" x14ac:dyDescent="0.3">
      <c r="A3552" s="21" t="s">
        <v>2613</v>
      </c>
      <c r="B3552" s="21">
        <v>8</v>
      </c>
      <c r="C3552" s="39" t="str">
        <f>VLOOKUP(A3552,'COMP-VS-BOM'!$A$2:$C$1625,3,0)</f>
        <v>IC AMP 2W PA 2GHZ 20MCOB</v>
      </c>
      <c r="D3552" s="39" t="str">
        <f t="shared" si="55"/>
        <v>U2304-8</v>
      </c>
      <c r="E3552" s="21" t="s">
        <v>320</v>
      </c>
    </row>
    <row r="3553" spans="1:5" x14ac:dyDescent="0.3">
      <c r="A3553" s="21" t="s">
        <v>2613</v>
      </c>
      <c r="B3553" s="21">
        <v>9</v>
      </c>
      <c r="C3553" s="39" t="str">
        <f>VLOOKUP(A3553,'COMP-VS-BOM'!$A$2:$C$1625,3,0)</f>
        <v>IC AMP 2W PA 2GHZ 20MCOB</v>
      </c>
      <c r="D3553" s="39" t="str">
        <f t="shared" si="55"/>
        <v>U2304-9</v>
      </c>
      <c r="E3553" s="21" t="s">
        <v>320</v>
      </c>
    </row>
    <row r="3554" spans="1:5" x14ac:dyDescent="0.3">
      <c r="A3554" s="21" t="s">
        <v>2613</v>
      </c>
      <c r="B3554" s="21">
        <v>10</v>
      </c>
      <c r="C3554" s="39" t="str">
        <f>VLOOKUP(A3554,'COMP-VS-BOM'!$A$2:$C$1625,3,0)</f>
        <v>IC AMP 2W PA 2GHZ 20MCOB</v>
      </c>
      <c r="D3554" s="39" t="str">
        <f t="shared" si="55"/>
        <v>U2304-10</v>
      </c>
      <c r="E3554" s="21" t="s">
        <v>619</v>
      </c>
    </row>
    <row r="3555" spans="1:5" x14ac:dyDescent="0.3">
      <c r="A3555" s="21" t="s">
        <v>2613</v>
      </c>
      <c r="B3555" s="21">
        <v>11</v>
      </c>
      <c r="C3555" s="39" t="str">
        <f>VLOOKUP(A3555,'COMP-VS-BOM'!$A$2:$C$1625,3,0)</f>
        <v>IC AMP 2W PA 2GHZ 20MCOB</v>
      </c>
      <c r="D3555" s="39" t="str">
        <f t="shared" si="55"/>
        <v>U2304-11</v>
      </c>
      <c r="E3555" s="21" t="s">
        <v>320</v>
      </c>
    </row>
    <row r="3556" spans="1:5" x14ac:dyDescent="0.3">
      <c r="A3556" s="21" t="s">
        <v>2613</v>
      </c>
      <c r="B3556" s="21">
        <v>12</v>
      </c>
      <c r="C3556" s="39" t="str">
        <f>VLOOKUP(A3556,'COMP-VS-BOM'!$A$2:$C$1625,3,0)</f>
        <v>IC AMP 2W PA 2GHZ 20MCOB</v>
      </c>
      <c r="D3556" s="39" t="str">
        <f t="shared" si="55"/>
        <v>U2304-12</v>
      </c>
      <c r="E3556" s="21" t="s">
        <v>320</v>
      </c>
    </row>
    <row r="3557" spans="1:5" x14ac:dyDescent="0.3">
      <c r="A3557" s="21" t="s">
        <v>2613</v>
      </c>
      <c r="B3557" s="21">
        <v>13</v>
      </c>
      <c r="C3557" s="39" t="str">
        <f>VLOOKUP(A3557,'COMP-VS-BOM'!$A$2:$C$1625,3,0)</f>
        <v>IC AMP 2W PA 2GHZ 20MCOB</v>
      </c>
      <c r="D3557" s="39" t="str">
        <f t="shared" si="55"/>
        <v>U2304-13</v>
      </c>
      <c r="E3557" s="21" t="s">
        <v>320</v>
      </c>
    </row>
    <row r="3558" spans="1:5" x14ac:dyDescent="0.3">
      <c r="A3558" s="21" t="s">
        <v>2613</v>
      </c>
      <c r="B3558" s="21">
        <v>14</v>
      </c>
      <c r="C3558" s="39" t="str">
        <f>VLOOKUP(A3558,'COMP-VS-BOM'!$A$2:$C$1625,3,0)</f>
        <v>IC AMP 2W PA 2GHZ 20MCOB</v>
      </c>
      <c r="D3558" s="39" t="str">
        <f t="shared" si="55"/>
        <v>U2304-14</v>
      </c>
      <c r="E3558" s="21" t="s">
        <v>2468</v>
      </c>
    </row>
    <row r="3559" spans="1:5" x14ac:dyDescent="0.3">
      <c r="A3559" s="21" t="s">
        <v>2613</v>
      </c>
      <c r="B3559" s="21">
        <v>15</v>
      </c>
      <c r="C3559" s="39" t="str">
        <f>VLOOKUP(A3559,'COMP-VS-BOM'!$A$2:$C$1625,3,0)</f>
        <v>IC AMP 2W PA 2GHZ 20MCOB</v>
      </c>
      <c r="D3559" s="39" t="str">
        <f t="shared" si="55"/>
        <v>U2304-15</v>
      </c>
      <c r="E3559" s="21" t="s">
        <v>320</v>
      </c>
    </row>
    <row r="3560" spans="1:5" x14ac:dyDescent="0.3">
      <c r="A3560" s="21" t="s">
        <v>2613</v>
      </c>
      <c r="B3560" s="21">
        <v>16</v>
      </c>
      <c r="C3560" s="39" t="str">
        <f>VLOOKUP(A3560,'COMP-VS-BOM'!$A$2:$C$1625,3,0)</f>
        <v>IC AMP 2W PA 2GHZ 20MCOB</v>
      </c>
      <c r="D3560" s="39" t="str">
        <f t="shared" si="55"/>
        <v>U2304-16</v>
      </c>
      <c r="E3560" s="21" t="s">
        <v>320</v>
      </c>
    </row>
    <row r="3561" spans="1:5" x14ac:dyDescent="0.3">
      <c r="A3561" s="21" t="s">
        <v>2613</v>
      </c>
      <c r="B3561" s="21">
        <v>17</v>
      </c>
      <c r="C3561" s="39" t="str">
        <f>VLOOKUP(A3561,'COMP-VS-BOM'!$A$2:$C$1625,3,0)</f>
        <v>IC AMP 2W PA 2GHZ 20MCOB</v>
      </c>
      <c r="D3561" s="39" t="str">
        <f t="shared" si="55"/>
        <v>U2304-17</v>
      </c>
      <c r="E3561" s="21" t="s">
        <v>320</v>
      </c>
    </row>
    <row r="3562" spans="1:5" x14ac:dyDescent="0.3">
      <c r="A3562" s="21" t="s">
        <v>2613</v>
      </c>
      <c r="B3562" s="21">
        <v>18</v>
      </c>
      <c r="C3562" s="39" t="str">
        <f>VLOOKUP(A3562,'COMP-VS-BOM'!$A$2:$C$1625,3,0)</f>
        <v>IC AMP 2W PA 2GHZ 20MCOB</v>
      </c>
      <c r="D3562" s="39" t="str">
        <f t="shared" si="55"/>
        <v>U2304-18</v>
      </c>
      <c r="E3562" s="21" t="s">
        <v>619</v>
      </c>
    </row>
    <row r="3563" spans="1:5" x14ac:dyDescent="0.3">
      <c r="A3563" s="21" t="s">
        <v>2613</v>
      </c>
      <c r="B3563" s="21">
        <v>19</v>
      </c>
      <c r="C3563" s="39" t="str">
        <f>VLOOKUP(A3563,'COMP-VS-BOM'!$A$2:$C$1625,3,0)</f>
        <v>IC AMP 2W PA 2GHZ 20MCOB</v>
      </c>
      <c r="D3563" s="39" t="str">
        <f t="shared" si="55"/>
        <v>U2304-19</v>
      </c>
      <c r="E3563" s="21" t="s">
        <v>320</v>
      </c>
    </row>
    <row r="3564" spans="1:5" x14ac:dyDescent="0.3">
      <c r="A3564" s="21" t="s">
        <v>2613</v>
      </c>
      <c r="B3564" s="21">
        <v>20</v>
      </c>
      <c r="C3564" s="39" t="str">
        <f>VLOOKUP(A3564,'COMP-VS-BOM'!$A$2:$C$1625,3,0)</f>
        <v>IC AMP 2W PA 2GHZ 20MCOB</v>
      </c>
      <c r="D3564" s="39" t="str">
        <f t="shared" si="55"/>
        <v>U2304-20</v>
      </c>
      <c r="E3564" s="21" t="s">
        <v>614</v>
      </c>
    </row>
    <row r="3565" spans="1:5" x14ac:dyDescent="0.3">
      <c r="A3565" s="21" t="s">
        <v>2614</v>
      </c>
      <c r="B3565" s="21">
        <v>1</v>
      </c>
      <c r="C3565" s="39" t="str">
        <f>VLOOKUP(A3565,'COMP-VS-BOM'!$A$2:$C$1625,3,0)</f>
        <v>IC AMP 2W PA 900MHZ 20MCOB</v>
      </c>
      <c r="D3565" s="39" t="str">
        <f t="shared" si="55"/>
        <v>U2400-1</v>
      </c>
      <c r="E3565" s="21" t="s">
        <v>320</v>
      </c>
    </row>
    <row r="3566" spans="1:5" x14ac:dyDescent="0.3">
      <c r="A3566" s="21" t="s">
        <v>2614</v>
      </c>
      <c r="B3566" s="21">
        <v>2</v>
      </c>
      <c r="C3566" s="39" t="str">
        <f>VLOOKUP(A3566,'COMP-VS-BOM'!$A$2:$C$1625,3,0)</f>
        <v>IC AMP 2W PA 900MHZ 20MCOB</v>
      </c>
      <c r="D3566" s="39" t="str">
        <f t="shared" si="55"/>
        <v>U2400-2</v>
      </c>
      <c r="E3566" s="21" t="s">
        <v>320</v>
      </c>
    </row>
    <row r="3567" spans="1:5" x14ac:dyDescent="0.3">
      <c r="A3567" s="21" t="s">
        <v>2614</v>
      </c>
      <c r="B3567" s="21">
        <v>3</v>
      </c>
      <c r="C3567" s="39" t="str">
        <f>VLOOKUP(A3567,'COMP-VS-BOM'!$A$2:$C$1625,3,0)</f>
        <v>IC AMP 2W PA 900MHZ 20MCOB</v>
      </c>
      <c r="D3567" s="39" t="str">
        <f t="shared" si="55"/>
        <v>U2400-3</v>
      </c>
      <c r="E3567" s="21" t="s">
        <v>320</v>
      </c>
    </row>
    <row r="3568" spans="1:5" x14ac:dyDescent="0.3">
      <c r="A3568" s="21" t="s">
        <v>2614</v>
      </c>
      <c r="B3568" s="21">
        <v>4</v>
      </c>
      <c r="C3568" s="39" t="str">
        <f>VLOOKUP(A3568,'COMP-VS-BOM'!$A$2:$C$1625,3,0)</f>
        <v>IC AMP 2W PA 900MHZ 20MCOB</v>
      </c>
      <c r="D3568" s="39" t="str">
        <f t="shared" si="55"/>
        <v>U2400-4</v>
      </c>
      <c r="E3568" s="21" t="s">
        <v>647</v>
      </c>
    </row>
    <row r="3569" spans="1:5" x14ac:dyDescent="0.3">
      <c r="A3569" s="21" t="s">
        <v>2614</v>
      </c>
      <c r="B3569" s="21">
        <v>5</v>
      </c>
      <c r="C3569" s="39" t="str">
        <f>VLOOKUP(A3569,'COMP-VS-BOM'!$A$2:$C$1625,3,0)</f>
        <v>IC AMP 2W PA 900MHZ 20MCOB</v>
      </c>
      <c r="D3569" s="39" t="str">
        <f t="shared" si="55"/>
        <v>U2400-5</v>
      </c>
      <c r="E3569" s="21" t="s">
        <v>320</v>
      </c>
    </row>
    <row r="3570" spans="1:5" x14ac:dyDescent="0.3">
      <c r="A3570" s="21" t="s">
        <v>2614</v>
      </c>
      <c r="B3570" s="21">
        <v>6</v>
      </c>
      <c r="C3570" s="39" t="str">
        <f>VLOOKUP(A3570,'COMP-VS-BOM'!$A$2:$C$1625,3,0)</f>
        <v>IC AMP 2W PA 900MHZ 20MCOB</v>
      </c>
      <c r="D3570" s="39" t="str">
        <f t="shared" si="55"/>
        <v>U2400-6</v>
      </c>
      <c r="E3570" s="21" t="s">
        <v>320</v>
      </c>
    </row>
    <row r="3571" spans="1:5" x14ac:dyDescent="0.3">
      <c r="A3571" s="21" t="s">
        <v>2614</v>
      </c>
      <c r="B3571" s="21">
        <v>7</v>
      </c>
      <c r="C3571" s="39" t="str">
        <f>VLOOKUP(A3571,'COMP-VS-BOM'!$A$2:$C$1625,3,0)</f>
        <v>IC AMP 2W PA 900MHZ 20MCOB</v>
      </c>
      <c r="D3571" s="39" t="str">
        <f t="shared" si="55"/>
        <v>U2400-7</v>
      </c>
      <c r="E3571" s="21" t="s">
        <v>320</v>
      </c>
    </row>
    <row r="3572" spans="1:5" x14ac:dyDescent="0.3">
      <c r="A3572" s="21" t="s">
        <v>2614</v>
      </c>
      <c r="B3572" s="21">
        <v>8</v>
      </c>
      <c r="C3572" s="39" t="str">
        <f>VLOOKUP(A3572,'COMP-VS-BOM'!$A$2:$C$1625,3,0)</f>
        <v>IC AMP 2W PA 900MHZ 20MCOB</v>
      </c>
      <c r="D3572" s="39" t="str">
        <f t="shared" si="55"/>
        <v>U2400-8</v>
      </c>
      <c r="E3572" s="21" t="s">
        <v>320</v>
      </c>
    </row>
    <row r="3573" spans="1:5" x14ac:dyDescent="0.3">
      <c r="A3573" s="21" t="s">
        <v>2614</v>
      </c>
      <c r="B3573" s="21">
        <v>9</v>
      </c>
      <c r="C3573" s="39" t="str">
        <f>VLOOKUP(A3573,'COMP-VS-BOM'!$A$2:$C$1625,3,0)</f>
        <v>IC AMP 2W PA 900MHZ 20MCOB</v>
      </c>
      <c r="D3573" s="39" t="str">
        <f t="shared" si="55"/>
        <v>U2400-9</v>
      </c>
      <c r="E3573" s="21" t="s">
        <v>320</v>
      </c>
    </row>
    <row r="3574" spans="1:5" x14ac:dyDescent="0.3">
      <c r="A3574" s="21" t="s">
        <v>2614</v>
      </c>
      <c r="B3574" s="21">
        <v>10</v>
      </c>
      <c r="C3574" s="39" t="str">
        <f>VLOOKUP(A3574,'COMP-VS-BOM'!$A$2:$C$1625,3,0)</f>
        <v>IC AMP 2W PA 900MHZ 20MCOB</v>
      </c>
      <c r="D3574" s="39" t="str">
        <f t="shared" si="55"/>
        <v>U2400-10</v>
      </c>
      <c r="E3574" s="21" t="s">
        <v>641</v>
      </c>
    </row>
    <row r="3575" spans="1:5" x14ac:dyDescent="0.3">
      <c r="A3575" s="21" t="s">
        <v>2614</v>
      </c>
      <c r="B3575" s="21">
        <v>11</v>
      </c>
      <c r="C3575" s="39" t="str">
        <f>VLOOKUP(A3575,'COMP-VS-BOM'!$A$2:$C$1625,3,0)</f>
        <v>IC AMP 2W PA 900MHZ 20MCOB</v>
      </c>
      <c r="D3575" s="39" t="str">
        <f t="shared" si="55"/>
        <v>U2400-11</v>
      </c>
      <c r="E3575" s="21" t="s">
        <v>320</v>
      </c>
    </row>
    <row r="3576" spans="1:5" x14ac:dyDescent="0.3">
      <c r="A3576" s="21" t="s">
        <v>2614</v>
      </c>
      <c r="B3576" s="21">
        <v>12</v>
      </c>
      <c r="C3576" s="39" t="str">
        <f>VLOOKUP(A3576,'COMP-VS-BOM'!$A$2:$C$1625,3,0)</f>
        <v>IC AMP 2W PA 900MHZ 20MCOB</v>
      </c>
      <c r="D3576" s="39" t="str">
        <f t="shared" si="55"/>
        <v>U2400-12</v>
      </c>
      <c r="E3576" s="21" t="s">
        <v>320</v>
      </c>
    </row>
    <row r="3577" spans="1:5" x14ac:dyDescent="0.3">
      <c r="A3577" s="21" t="s">
        <v>2614</v>
      </c>
      <c r="B3577" s="21">
        <v>13</v>
      </c>
      <c r="C3577" s="39" t="str">
        <f>VLOOKUP(A3577,'COMP-VS-BOM'!$A$2:$C$1625,3,0)</f>
        <v>IC AMP 2W PA 900MHZ 20MCOB</v>
      </c>
      <c r="D3577" s="39" t="str">
        <f t="shared" si="55"/>
        <v>U2400-13</v>
      </c>
      <c r="E3577" s="21" t="s">
        <v>320</v>
      </c>
    </row>
    <row r="3578" spans="1:5" x14ac:dyDescent="0.3">
      <c r="A3578" s="21" t="s">
        <v>2614</v>
      </c>
      <c r="B3578" s="21">
        <v>14</v>
      </c>
      <c r="C3578" s="39" t="str">
        <f>VLOOKUP(A3578,'COMP-VS-BOM'!$A$2:$C$1625,3,0)</f>
        <v>IC AMP 2W PA 900MHZ 20MCOB</v>
      </c>
      <c r="D3578" s="39" t="str">
        <f t="shared" si="55"/>
        <v>U2400-14</v>
      </c>
      <c r="E3578" s="21" t="s">
        <v>1011</v>
      </c>
    </row>
    <row r="3579" spans="1:5" x14ac:dyDescent="0.3">
      <c r="A3579" s="21" t="s">
        <v>2614</v>
      </c>
      <c r="B3579" s="21">
        <v>15</v>
      </c>
      <c r="C3579" s="39" t="str">
        <f>VLOOKUP(A3579,'COMP-VS-BOM'!$A$2:$C$1625,3,0)</f>
        <v>IC AMP 2W PA 900MHZ 20MCOB</v>
      </c>
      <c r="D3579" s="39" t="str">
        <f t="shared" si="55"/>
        <v>U2400-15</v>
      </c>
      <c r="E3579" s="21" t="s">
        <v>320</v>
      </c>
    </row>
    <row r="3580" spans="1:5" x14ac:dyDescent="0.3">
      <c r="A3580" s="21" t="s">
        <v>2614</v>
      </c>
      <c r="B3580" s="21">
        <v>16</v>
      </c>
      <c r="C3580" s="39" t="str">
        <f>VLOOKUP(A3580,'COMP-VS-BOM'!$A$2:$C$1625,3,0)</f>
        <v>IC AMP 2W PA 900MHZ 20MCOB</v>
      </c>
      <c r="D3580" s="39" t="str">
        <f t="shared" si="55"/>
        <v>U2400-16</v>
      </c>
      <c r="E3580" s="21" t="s">
        <v>320</v>
      </c>
    </row>
    <row r="3581" spans="1:5" x14ac:dyDescent="0.3">
      <c r="A3581" s="21" t="s">
        <v>2614</v>
      </c>
      <c r="B3581" s="21">
        <v>17</v>
      </c>
      <c r="C3581" s="39" t="str">
        <f>VLOOKUP(A3581,'COMP-VS-BOM'!$A$2:$C$1625,3,0)</f>
        <v>IC AMP 2W PA 900MHZ 20MCOB</v>
      </c>
      <c r="D3581" s="39" t="str">
        <f t="shared" si="55"/>
        <v>U2400-17</v>
      </c>
      <c r="E3581" s="21" t="s">
        <v>320</v>
      </c>
    </row>
    <row r="3582" spans="1:5" x14ac:dyDescent="0.3">
      <c r="A3582" s="21" t="s">
        <v>2614</v>
      </c>
      <c r="B3582" s="21">
        <v>18</v>
      </c>
      <c r="C3582" s="39" t="str">
        <f>VLOOKUP(A3582,'COMP-VS-BOM'!$A$2:$C$1625,3,0)</f>
        <v>IC AMP 2W PA 900MHZ 20MCOB</v>
      </c>
      <c r="D3582" s="39" t="str">
        <f t="shared" si="55"/>
        <v>U2400-18</v>
      </c>
      <c r="E3582" s="21" t="s">
        <v>641</v>
      </c>
    </row>
    <row r="3583" spans="1:5" x14ac:dyDescent="0.3">
      <c r="A3583" s="21" t="s">
        <v>2614</v>
      </c>
      <c r="B3583" s="21">
        <v>19</v>
      </c>
      <c r="C3583" s="39" t="str">
        <f>VLOOKUP(A3583,'COMP-VS-BOM'!$A$2:$C$1625,3,0)</f>
        <v>IC AMP 2W PA 900MHZ 20MCOB</v>
      </c>
      <c r="D3583" s="39" t="str">
        <f t="shared" si="55"/>
        <v>U2400-19</v>
      </c>
      <c r="E3583" s="21" t="s">
        <v>320</v>
      </c>
    </row>
    <row r="3584" spans="1:5" x14ac:dyDescent="0.3">
      <c r="A3584" s="21" t="s">
        <v>2614</v>
      </c>
      <c r="B3584" s="21">
        <v>20</v>
      </c>
      <c r="C3584" s="39" t="str">
        <f>VLOOKUP(A3584,'COMP-VS-BOM'!$A$2:$C$1625,3,0)</f>
        <v>IC AMP 2W PA 900MHZ 20MCOB</v>
      </c>
      <c r="D3584" s="39" t="str">
        <f t="shared" si="55"/>
        <v>U2400-20</v>
      </c>
      <c r="E3584" s="21" t="s">
        <v>636</v>
      </c>
    </row>
    <row r="3585" spans="1:5" x14ac:dyDescent="0.3">
      <c r="A3585" s="21" t="s">
        <v>2615</v>
      </c>
      <c r="B3585" s="21">
        <v>1</v>
      </c>
      <c r="C3585" s="39" t="str">
        <f>VLOOKUP(A3585,'COMP-VS-BOM'!$A$2:$C$1625,3,0)</f>
        <v>COUPLER HYBRID 800-1000MHZ</v>
      </c>
      <c r="D3585" s="39" t="str">
        <f t="shared" si="55"/>
        <v>U2402-1</v>
      </c>
      <c r="E3585" s="21" t="s">
        <v>1798</v>
      </c>
    </row>
    <row r="3586" spans="1:5" x14ac:dyDescent="0.3">
      <c r="A3586" s="21" t="s">
        <v>2615</v>
      </c>
      <c r="B3586" s="21">
        <v>2</v>
      </c>
      <c r="C3586" s="39" t="str">
        <f>VLOOKUP(A3586,'COMP-VS-BOM'!$A$2:$C$1625,3,0)</f>
        <v>COUPLER HYBRID 800-1000MHZ</v>
      </c>
      <c r="D3586" s="39" t="str">
        <f t="shared" si="55"/>
        <v>U2402-2</v>
      </c>
      <c r="E3586" s="21" t="s">
        <v>995</v>
      </c>
    </row>
    <row r="3587" spans="1:5" x14ac:dyDescent="0.3">
      <c r="A3587" s="21" t="s">
        <v>2615</v>
      </c>
      <c r="B3587" s="21">
        <v>3</v>
      </c>
      <c r="C3587" s="39" t="str">
        <f>VLOOKUP(A3587,'COMP-VS-BOM'!$A$2:$C$1625,3,0)</f>
        <v>COUPLER HYBRID 800-1000MHZ</v>
      </c>
      <c r="D3587" s="39" t="str">
        <f t="shared" si="55"/>
        <v>U2402-3</v>
      </c>
      <c r="E3587" s="21" t="s">
        <v>2478</v>
      </c>
    </row>
    <row r="3588" spans="1:5" x14ac:dyDescent="0.3">
      <c r="A3588" s="21" t="s">
        <v>2615</v>
      </c>
      <c r="B3588" s="21">
        <v>4</v>
      </c>
      <c r="C3588" s="39" t="str">
        <f>VLOOKUP(A3588,'COMP-VS-BOM'!$A$2:$C$1625,3,0)</f>
        <v>COUPLER HYBRID 800-1000MHZ</v>
      </c>
      <c r="D3588" s="39" t="str">
        <f t="shared" ref="D3588:D3651" si="56">CONCATENATE(A3588,"-",B3588)</f>
        <v>U2402-4</v>
      </c>
      <c r="E3588" s="21" t="s">
        <v>2482</v>
      </c>
    </row>
    <row r="3589" spans="1:5" x14ac:dyDescent="0.3">
      <c r="A3589" s="21" t="s">
        <v>2615</v>
      </c>
      <c r="B3589" s="21">
        <v>5</v>
      </c>
      <c r="C3589" s="39" t="str">
        <f>VLOOKUP(A3589,'COMP-VS-BOM'!$A$2:$C$1625,3,0)</f>
        <v>COUPLER HYBRID 800-1000MHZ</v>
      </c>
      <c r="D3589" s="39" t="str">
        <f t="shared" si="56"/>
        <v>U2402-5</v>
      </c>
      <c r="E3589" s="21" t="s">
        <v>320</v>
      </c>
    </row>
    <row r="3590" spans="1:5" x14ac:dyDescent="0.3">
      <c r="A3590" s="21" t="s">
        <v>2616</v>
      </c>
      <c r="B3590" s="21">
        <v>1</v>
      </c>
      <c r="C3590" s="39" t="str">
        <f>VLOOKUP(A3590,'COMP-VS-BOM'!$A$2:$C$1625,3,0)</f>
        <v>COUPLER HYBRID 800-1000MHZ</v>
      </c>
      <c r="D3590" s="39" t="str">
        <f t="shared" si="56"/>
        <v>U2403-1</v>
      </c>
      <c r="E3590" s="21" t="s">
        <v>1077</v>
      </c>
    </row>
    <row r="3591" spans="1:5" x14ac:dyDescent="0.3">
      <c r="A3591" s="21" t="s">
        <v>2616</v>
      </c>
      <c r="B3591" s="21">
        <v>2</v>
      </c>
      <c r="C3591" s="39" t="str">
        <f>VLOOKUP(A3591,'COMP-VS-BOM'!$A$2:$C$1625,3,0)</f>
        <v>COUPLER HYBRID 800-1000MHZ</v>
      </c>
      <c r="D3591" s="39" t="str">
        <f t="shared" si="56"/>
        <v>U2403-2</v>
      </c>
      <c r="E3591" s="21" t="s">
        <v>650</v>
      </c>
    </row>
    <row r="3592" spans="1:5" x14ac:dyDescent="0.3">
      <c r="A3592" s="21" t="s">
        <v>2616</v>
      </c>
      <c r="B3592" s="21">
        <v>3</v>
      </c>
      <c r="C3592" s="39" t="str">
        <f>VLOOKUP(A3592,'COMP-VS-BOM'!$A$2:$C$1625,3,0)</f>
        <v>COUPLER HYBRID 800-1000MHZ</v>
      </c>
      <c r="D3592" s="39" t="str">
        <f t="shared" si="56"/>
        <v>U2403-3</v>
      </c>
      <c r="E3592" s="21" t="s">
        <v>1800</v>
      </c>
    </row>
    <row r="3593" spans="1:5" x14ac:dyDescent="0.3">
      <c r="A3593" s="21" t="s">
        <v>2616</v>
      </c>
      <c r="B3593" s="21">
        <v>4</v>
      </c>
      <c r="C3593" s="39" t="str">
        <f>VLOOKUP(A3593,'COMP-VS-BOM'!$A$2:$C$1625,3,0)</f>
        <v>COUPLER HYBRID 800-1000MHZ</v>
      </c>
      <c r="D3593" s="39" t="str">
        <f t="shared" si="56"/>
        <v>U2403-4</v>
      </c>
      <c r="E3593" s="21" t="s">
        <v>998</v>
      </c>
    </row>
    <row r="3594" spans="1:5" x14ac:dyDescent="0.3">
      <c r="A3594" s="21" t="s">
        <v>2616</v>
      </c>
      <c r="B3594" s="21">
        <v>5</v>
      </c>
      <c r="C3594" s="39" t="str">
        <f>VLOOKUP(A3594,'COMP-VS-BOM'!$A$2:$C$1625,3,0)</f>
        <v>COUPLER HYBRID 800-1000MHZ</v>
      </c>
      <c r="D3594" s="39" t="str">
        <f t="shared" si="56"/>
        <v>U2403-5</v>
      </c>
      <c r="E3594" s="21" t="s">
        <v>320</v>
      </c>
    </row>
    <row r="3595" spans="1:5" x14ac:dyDescent="0.3">
      <c r="A3595" s="21" t="s">
        <v>2617</v>
      </c>
      <c r="B3595" s="21">
        <v>1</v>
      </c>
      <c r="C3595" s="39" t="str">
        <f>VLOOKUP(A3595,'COMP-VS-BOM'!$A$2:$C$1625,3,0)</f>
        <v>IC AMP 2W PA 900MHZ 20MCOB</v>
      </c>
      <c r="D3595" s="39" t="str">
        <f t="shared" si="56"/>
        <v>U2404-1</v>
      </c>
      <c r="E3595" s="21" t="s">
        <v>320</v>
      </c>
    </row>
    <row r="3596" spans="1:5" x14ac:dyDescent="0.3">
      <c r="A3596" s="21" t="s">
        <v>2617</v>
      </c>
      <c r="B3596" s="21">
        <v>2</v>
      </c>
      <c r="C3596" s="39" t="str">
        <f>VLOOKUP(A3596,'COMP-VS-BOM'!$A$2:$C$1625,3,0)</f>
        <v>IC AMP 2W PA 900MHZ 20MCOB</v>
      </c>
      <c r="D3596" s="39" t="str">
        <f t="shared" si="56"/>
        <v>U2404-2</v>
      </c>
      <c r="E3596" s="21" t="s">
        <v>320</v>
      </c>
    </row>
    <row r="3597" spans="1:5" x14ac:dyDescent="0.3">
      <c r="A3597" s="21" t="s">
        <v>2617</v>
      </c>
      <c r="B3597" s="21">
        <v>3</v>
      </c>
      <c r="C3597" s="39" t="str">
        <f>VLOOKUP(A3597,'COMP-VS-BOM'!$A$2:$C$1625,3,0)</f>
        <v>IC AMP 2W PA 900MHZ 20MCOB</v>
      </c>
      <c r="D3597" s="39" t="str">
        <f t="shared" si="56"/>
        <v>U2404-3</v>
      </c>
      <c r="E3597" s="21" t="s">
        <v>320</v>
      </c>
    </row>
    <row r="3598" spans="1:5" x14ac:dyDescent="0.3">
      <c r="A3598" s="21" t="s">
        <v>2617</v>
      </c>
      <c r="B3598" s="21">
        <v>4</v>
      </c>
      <c r="C3598" s="39" t="str">
        <f>VLOOKUP(A3598,'COMP-VS-BOM'!$A$2:$C$1625,3,0)</f>
        <v>IC AMP 2W PA 900MHZ 20MCOB</v>
      </c>
      <c r="D3598" s="39" t="str">
        <f t="shared" si="56"/>
        <v>U2404-4</v>
      </c>
      <c r="E3598" s="21" t="s">
        <v>668</v>
      </c>
    </row>
    <row r="3599" spans="1:5" x14ac:dyDescent="0.3">
      <c r="A3599" s="21" t="s">
        <v>2617</v>
      </c>
      <c r="B3599" s="21">
        <v>5</v>
      </c>
      <c r="C3599" s="39" t="str">
        <f>VLOOKUP(A3599,'COMP-VS-BOM'!$A$2:$C$1625,3,0)</f>
        <v>IC AMP 2W PA 900MHZ 20MCOB</v>
      </c>
      <c r="D3599" s="39" t="str">
        <f t="shared" si="56"/>
        <v>U2404-5</v>
      </c>
      <c r="E3599" s="21" t="s">
        <v>320</v>
      </c>
    </row>
    <row r="3600" spans="1:5" x14ac:dyDescent="0.3">
      <c r="A3600" s="21" t="s">
        <v>2617</v>
      </c>
      <c r="B3600" s="21">
        <v>6</v>
      </c>
      <c r="C3600" s="39" t="str">
        <f>VLOOKUP(A3600,'COMP-VS-BOM'!$A$2:$C$1625,3,0)</f>
        <v>IC AMP 2W PA 900MHZ 20MCOB</v>
      </c>
      <c r="D3600" s="39" t="str">
        <f t="shared" si="56"/>
        <v>U2404-6</v>
      </c>
      <c r="E3600" s="21" t="s">
        <v>320</v>
      </c>
    </row>
    <row r="3601" spans="1:5" x14ac:dyDescent="0.3">
      <c r="A3601" s="21" t="s">
        <v>2617</v>
      </c>
      <c r="B3601" s="21">
        <v>7</v>
      </c>
      <c r="C3601" s="39" t="str">
        <f>VLOOKUP(A3601,'COMP-VS-BOM'!$A$2:$C$1625,3,0)</f>
        <v>IC AMP 2W PA 900MHZ 20MCOB</v>
      </c>
      <c r="D3601" s="39" t="str">
        <f t="shared" si="56"/>
        <v>U2404-7</v>
      </c>
      <c r="E3601" s="21" t="s">
        <v>320</v>
      </c>
    </row>
    <row r="3602" spans="1:5" x14ac:dyDescent="0.3">
      <c r="A3602" s="21" t="s">
        <v>2617</v>
      </c>
      <c r="B3602" s="21">
        <v>8</v>
      </c>
      <c r="C3602" s="39" t="str">
        <f>VLOOKUP(A3602,'COMP-VS-BOM'!$A$2:$C$1625,3,0)</f>
        <v>IC AMP 2W PA 900MHZ 20MCOB</v>
      </c>
      <c r="D3602" s="39" t="str">
        <f t="shared" si="56"/>
        <v>U2404-8</v>
      </c>
      <c r="E3602" s="21" t="s">
        <v>320</v>
      </c>
    </row>
    <row r="3603" spans="1:5" x14ac:dyDescent="0.3">
      <c r="A3603" s="21" t="s">
        <v>2617</v>
      </c>
      <c r="B3603" s="21">
        <v>9</v>
      </c>
      <c r="C3603" s="39" t="str">
        <f>VLOOKUP(A3603,'COMP-VS-BOM'!$A$2:$C$1625,3,0)</f>
        <v>IC AMP 2W PA 900MHZ 20MCOB</v>
      </c>
      <c r="D3603" s="39" t="str">
        <f t="shared" si="56"/>
        <v>U2404-9</v>
      </c>
      <c r="E3603" s="21" t="s">
        <v>320</v>
      </c>
    </row>
    <row r="3604" spans="1:5" x14ac:dyDescent="0.3">
      <c r="A3604" s="21" t="s">
        <v>2617</v>
      </c>
      <c r="B3604" s="21">
        <v>10</v>
      </c>
      <c r="C3604" s="39" t="str">
        <f>VLOOKUP(A3604,'COMP-VS-BOM'!$A$2:$C$1625,3,0)</f>
        <v>IC AMP 2W PA 900MHZ 20MCOB</v>
      </c>
      <c r="D3604" s="39" t="str">
        <f t="shared" si="56"/>
        <v>U2404-10</v>
      </c>
      <c r="E3604" s="21" t="s">
        <v>663</v>
      </c>
    </row>
    <row r="3605" spans="1:5" x14ac:dyDescent="0.3">
      <c r="A3605" s="21" t="s">
        <v>2617</v>
      </c>
      <c r="B3605" s="21">
        <v>11</v>
      </c>
      <c r="C3605" s="39" t="str">
        <f>VLOOKUP(A3605,'COMP-VS-BOM'!$A$2:$C$1625,3,0)</f>
        <v>IC AMP 2W PA 900MHZ 20MCOB</v>
      </c>
      <c r="D3605" s="39" t="str">
        <f t="shared" si="56"/>
        <v>U2404-11</v>
      </c>
      <c r="E3605" s="21" t="s">
        <v>320</v>
      </c>
    </row>
    <row r="3606" spans="1:5" x14ac:dyDescent="0.3">
      <c r="A3606" s="21" t="s">
        <v>2617</v>
      </c>
      <c r="B3606" s="21">
        <v>12</v>
      </c>
      <c r="C3606" s="39" t="str">
        <f>VLOOKUP(A3606,'COMP-VS-BOM'!$A$2:$C$1625,3,0)</f>
        <v>IC AMP 2W PA 900MHZ 20MCOB</v>
      </c>
      <c r="D3606" s="39" t="str">
        <f t="shared" si="56"/>
        <v>U2404-12</v>
      </c>
      <c r="E3606" s="21" t="s">
        <v>320</v>
      </c>
    </row>
    <row r="3607" spans="1:5" x14ac:dyDescent="0.3">
      <c r="A3607" s="21" t="s">
        <v>2617</v>
      </c>
      <c r="B3607" s="21">
        <v>13</v>
      </c>
      <c r="C3607" s="39" t="str">
        <f>VLOOKUP(A3607,'COMP-VS-BOM'!$A$2:$C$1625,3,0)</f>
        <v>IC AMP 2W PA 900MHZ 20MCOB</v>
      </c>
      <c r="D3607" s="39" t="str">
        <f t="shared" si="56"/>
        <v>U2404-13</v>
      </c>
      <c r="E3607" s="21" t="s">
        <v>320</v>
      </c>
    </row>
    <row r="3608" spans="1:5" x14ac:dyDescent="0.3">
      <c r="A3608" s="21" t="s">
        <v>2617</v>
      </c>
      <c r="B3608" s="21">
        <v>14</v>
      </c>
      <c r="C3608" s="39" t="str">
        <f>VLOOKUP(A3608,'COMP-VS-BOM'!$A$2:$C$1625,3,0)</f>
        <v>IC AMP 2W PA 900MHZ 20MCOB</v>
      </c>
      <c r="D3608" s="39" t="str">
        <f t="shared" si="56"/>
        <v>U2404-14</v>
      </c>
      <c r="E3608" s="21" t="s">
        <v>1013</v>
      </c>
    </row>
    <row r="3609" spans="1:5" x14ac:dyDescent="0.3">
      <c r="A3609" s="21" t="s">
        <v>2617</v>
      </c>
      <c r="B3609" s="21">
        <v>15</v>
      </c>
      <c r="C3609" s="39" t="str">
        <f>VLOOKUP(A3609,'COMP-VS-BOM'!$A$2:$C$1625,3,0)</f>
        <v>IC AMP 2W PA 900MHZ 20MCOB</v>
      </c>
      <c r="D3609" s="39" t="str">
        <f t="shared" si="56"/>
        <v>U2404-15</v>
      </c>
      <c r="E3609" s="21" t="s">
        <v>320</v>
      </c>
    </row>
    <row r="3610" spans="1:5" x14ac:dyDescent="0.3">
      <c r="A3610" s="21" t="s">
        <v>2617</v>
      </c>
      <c r="B3610" s="21">
        <v>16</v>
      </c>
      <c r="C3610" s="39" t="str">
        <f>VLOOKUP(A3610,'COMP-VS-BOM'!$A$2:$C$1625,3,0)</f>
        <v>IC AMP 2W PA 900MHZ 20MCOB</v>
      </c>
      <c r="D3610" s="39" t="str">
        <f t="shared" si="56"/>
        <v>U2404-16</v>
      </c>
      <c r="E3610" s="21" t="s">
        <v>320</v>
      </c>
    </row>
    <row r="3611" spans="1:5" x14ac:dyDescent="0.3">
      <c r="A3611" s="21" t="s">
        <v>2617</v>
      </c>
      <c r="B3611" s="21">
        <v>17</v>
      </c>
      <c r="C3611" s="39" t="str">
        <f>VLOOKUP(A3611,'COMP-VS-BOM'!$A$2:$C$1625,3,0)</f>
        <v>IC AMP 2W PA 900MHZ 20MCOB</v>
      </c>
      <c r="D3611" s="39" t="str">
        <f t="shared" si="56"/>
        <v>U2404-17</v>
      </c>
      <c r="E3611" s="21" t="s">
        <v>320</v>
      </c>
    </row>
    <row r="3612" spans="1:5" x14ac:dyDescent="0.3">
      <c r="A3612" s="21" t="s">
        <v>2617</v>
      </c>
      <c r="B3612" s="21">
        <v>18</v>
      </c>
      <c r="C3612" s="39" t="str">
        <f>VLOOKUP(A3612,'COMP-VS-BOM'!$A$2:$C$1625,3,0)</f>
        <v>IC AMP 2W PA 900MHZ 20MCOB</v>
      </c>
      <c r="D3612" s="39" t="str">
        <f t="shared" si="56"/>
        <v>U2404-18</v>
      </c>
      <c r="E3612" s="21" t="s">
        <v>663</v>
      </c>
    </row>
    <row r="3613" spans="1:5" x14ac:dyDescent="0.3">
      <c r="A3613" s="21" t="s">
        <v>2617</v>
      </c>
      <c r="B3613" s="21">
        <v>19</v>
      </c>
      <c r="C3613" s="39" t="str">
        <f>VLOOKUP(A3613,'COMP-VS-BOM'!$A$2:$C$1625,3,0)</f>
        <v>IC AMP 2W PA 900MHZ 20MCOB</v>
      </c>
      <c r="D3613" s="39" t="str">
        <f t="shared" si="56"/>
        <v>U2404-19</v>
      </c>
      <c r="E3613" s="21" t="s">
        <v>320</v>
      </c>
    </row>
    <row r="3614" spans="1:5" x14ac:dyDescent="0.3">
      <c r="A3614" s="21" t="s">
        <v>2617</v>
      </c>
      <c r="B3614" s="21">
        <v>20</v>
      </c>
      <c r="C3614" s="39" t="str">
        <f>VLOOKUP(A3614,'COMP-VS-BOM'!$A$2:$C$1625,3,0)</f>
        <v>IC AMP 2W PA 900MHZ 20MCOB</v>
      </c>
      <c r="D3614" s="39" t="str">
        <f t="shared" si="56"/>
        <v>U2404-20</v>
      </c>
      <c r="E3614" s="21" t="s">
        <v>658</v>
      </c>
    </row>
    <row r="3615" spans="1:5" x14ac:dyDescent="0.3">
      <c r="A3615" s="21" t="s">
        <v>2618</v>
      </c>
      <c r="B3615" s="21">
        <v>1</v>
      </c>
      <c r="C3615" s="39" t="str">
        <f>VLOOKUP(A3615,'COMP-VS-BOM'!$A$2:$C$1625,3,0)</f>
        <v>15 dB, 0.5 dB Step 5 Bit, Parallel Control Interface, Single Supply Voltage</v>
      </c>
      <c r="D3615" s="39" t="str">
        <f t="shared" si="56"/>
        <v>U2503-1</v>
      </c>
      <c r="E3615" s="21" t="s">
        <v>2187</v>
      </c>
    </row>
    <row r="3616" spans="1:5" x14ac:dyDescent="0.3">
      <c r="A3616" s="21" t="s">
        <v>2618</v>
      </c>
      <c r="B3616" s="21">
        <v>2</v>
      </c>
      <c r="C3616" s="39" t="str">
        <f>VLOOKUP(A3616,'COMP-VS-BOM'!$A$2:$C$1625,3,0)</f>
        <v>15 dB, 0.5 dB Step 5 Bit, Parallel Control Interface, Single Supply Voltage</v>
      </c>
      <c r="D3616" s="39" t="str">
        <f t="shared" si="56"/>
        <v>U2503-2</v>
      </c>
      <c r="E3616" s="21" t="s">
        <v>1107</v>
      </c>
    </row>
    <row r="3617" spans="1:5" x14ac:dyDescent="0.3">
      <c r="A3617" s="21" t="s">
        <v>2618</v>
      </c>
      <c r="B3617" s="21">
        <v>3</v>
      </c>
      <c r="C3617" s="39" t="str">
        <f>VLOOKUP(A3617,'COMP-VS-BOM'!$A$2:$C$1625,3,0)</f>
        <v>15 dB, 0.5 dB Step 5 Bit, Parallel Control Interface, Single Supply Voltage</v>
      </c>
      <c r="D3617" s="39" t="str">
        <f t="shared" si="56"/>
        <v>U2503-3</v>
      </c>
      <c r="E3617" s="21" t="s">
        <v>2189</v>
      </c>
    </row>
    <row r="3618" spans="1:5" x14ac:dyDescent="0.3">
      <c r="A3618" s="21" t="s">
        <v>2618</v>
      </c>
      <c r="B3618" s="21">
        <v>4</v>
      </c>
      <c r="C3618" s="39" t="str">
        <f>VLOOKUP(A3618,'COMP-VS-BOM'!$A$2:$C$1625,3,0)</f>
        <v>15 dB, 0.5 dB Step 5 Bit, Parallel Control Interface, Single Supply Voltage</v>
      </c>
      <c r="D3618" s="39" t="str">
        <f t="shared" si="56"/>
        <v>U2503-4</v>
      </c>
      <c r="E3618" s="21" t="s">
        <v>320</v>
      </c>
    </row>
    <row r="3619" spans="1:5" x14ac:dyDescent="0.3">
      <c r="A3619" s="21" t="s">
        <v>2618</v>
      </c>
      <c r="B3619" s="21">
        <v>5</v>
      </c>
      <c r="C3619" s="39" t="str">
        <f>VLOOKUP(A3619,'COMP-VS-BOM'!$A$2:$C$1625,3,0)</f>
        <v>15 dB, 0.5 dB Step 5 Bit, Parallel Control Interface, Single Supply Voltage</v>
      </c>
      <c r="D3619" s="39" t="str">
        <f t="shared" si="56"/>
        <v>U2503-5</v>
      </c>
      <c r="E3619" s="21" t="s">
        <v>2158</v>
      </c>
    </row>
    <row r="3620" spans="1:5" x14ac:dyDescent="0.3">
      <c r="A3620" s="21" t="s">
        <v>2618</v>
      </c>
      <c r="B3620" s="21">
        <v>6</v>
      </c>
      <c r="C3620" s="39" t="str">
        <f>VLOOKUP(A3620,'COMP-VS-BOM'!$A$2:$C$1625,3,0)</f>
        <v>15 dB, 0.5 dB Step 5 Bit, Parallel Control Interface, Single Supply Voltage</v>
      </c>
      <c r="D3620" s="39" t="str">
        <f t="shared" si="56"/>
        <v>U2503-6</v>
      </c>
      <c r="E3620" s="21" t="s">
        <v>681</v>
      </c>
    </row>
    <row r="3621" spans="1:5" x14ac:dyDescent="0.3">
      <c r="A3621" s="21" t="s">
        <v>2618</v>
      </c>
      <c r="B3621" s="21">
        <v>7</v>
      </c>
      <c r="C3621" s="39" t="str">
        <f>VLOOKUP(A3621,'COMP-VS-BOM'!$A$2:$C$1625,3,0)</f>
        <v>15 dB, 0.5 dB Step 5 Bit, Parallel Control Interface, Single Supply Voltage</v>
      </c>
      <c r="D3621" s="39" t="str">
        <f t="shared" si="56"/>
        <v>U2503-7</v>
      </c>
      <c r="E3621" s="21" t="s">
        <v>2191</v>
      </c>
    </row>
    <row r="3622" spans="1:5" x14ac:dyDescent="0.3">
      <c r="A3622" s="21" t="s">
        <v>2618</v>
      </c>
      <c r="B3622" s="21">
        <v>8</v>
      </c>
      <c r="C3622" s="39" t="str">
        <f>VLOOKUP(A3622,'COMP-VS-BOM'!$A$2:$C$1625,3,0)</f>
        <v>15 dB, 0.5 dB Step 5 Bit, Parallel Control Interface, Single Supply Voltage</v>
      </c>
      <c r="D3622" s="39" t="str">
        <f t="shared" si="56"/>
        <v>U2503-8</v>
      </c>
      <c r="E3622" s="21" t="s">
        <v>2160</v>
      </c>
    </row>
    <row r="3623" spans="1:5" x14ac:dyDescent="0.3">
      <c r="A3623" s="21" t="s">
        <v>2618</v>
      </c>
      <c r="B3623" s="21">
        <v>9</v>
      </c>
      <c r="C3623" s="39" t="str">
        <f>VLOOKUP(A3623,'COMP-VS-BOM'!$A$2:$C$1625,3,0)</f>
        <v>15 dB, 0.5 dB Step 5 Bit, Parallel Control Interface, Single Supply Voltage</v>
      </c>
      <c r="D3623" s="39" t="str">
        <f t="shared" si="56"/>
        <v>U2503-9</v>
      </c>
      <c r="E3623" s="21" t="s">
        <v>681</v>
      </c>
    </row>
    <row r="3624" spans="1:5" x14ac:dyDescent="0.3">
      <c r="A3624" s="21" t="s">
        <v>2618</v>
      </c>
      <c r="B3624" s="21">
        <v>10</v>
      </c>
      <c r="C3624" s="39" t="str">
        <f>VLOOKUP(A3624,'COMP-VS-BOM'!$A$2:$C$1625,3,0)</f>
        <v>15 dB, 0.5 dB Step 5 Bit, Parallel Control Interface, Single Supply Voltage</v>
      </c>
      <c r="D3624" s="39" t="str">
        <f t="shared" si="56"/>
        <v>U2503-10</v>
      </c>
      <c r="E3624" s="21" t="s">
        <v>320</v>
      </c>
    </row>
    <row r="3625" spans="1:5" x14ac:dyDescent="0.3">
      <c r="A3625" s="21" t="s">
        <v>2618</v>
      </c>
      <c r="B3625" s="21">
        <v>11</v>
      </c>
      <c r="C3625" s="39" t="str">
        <f>VLOOKUP(A3625,'COMP-VS-BOM'!$A$2:$C$1625,3,0)</f>
        <v>15 dB, 0.5 dB Step 5 Bit, Parallel Control Interface, Single Supply Voltage</v>
      </c>
      <c r="D3625" s="39" t="str">
        <f t="shared" si="56"/>
        <v>U2503-11</v>
      </c>
      <c r="E3625" s="21" t="s">
        <v>320</v>
      </c>
    </row>
    <row r="3626" spans="1:5" x14ac:dyDescent="0.3">
      <c r="A3626" s="21" t="s">
        <v>2618</v>
      </c>
      <c r="B3626" s="21">
        <v>12</v>
      </c>
      <c r="C3626" s="39" t="str">
        <f>VLOOKUP(A3626,'COMP-VS-BOM'!$A$2:$C$1625,3,0)</f>
        <v>15 dB, 0.5 dB Step 5 Bit, Parallel Control Interface, Single Supply Voltage</v>
      </c>
      <c r="D3626" s="39" t="str">
        <f t="shared" si="56"/>
        <v>U2503-12</v>
      </c>
      <c r="E3626" s="21" t="s">
        <v>320</v>
      </c>
    </row>
    <row r="3627" spans="1:5" x14ac:dyDescent="0.3">
      <c r="A3627" s="21" t="s">
        <v>2618</v>
      </c>
      <c r="B3627" s="21">
        <v>13</v>
      </c>
      <c r="C3627" s="39" t="str">
        <f>VLOOKUP(A3627,'COMP-VS-BOM'!$A$2:$C$1625,3,0)</f>
        <v>15 dB, 0.5 dB Step 5 Bit, Parallel Control Interface, Single Supply Voltage</v>
      </c>
      <c r="D3627" s="39" t="str">
        <f t="shared" si="56"/>
        <v>U2503-13</v>
      </c>
      <c r="E3627" s="21" t="s">
        <v>320</v>
      </c>
    </row>
    <row r="3628" spans="1:5" x14ac:dyDescent="0.3">
      <c r="A3628" s="21" t="s">
        <v>2618</v>
      </c>
      <c r="B3628" s="21">
        <v>14</v>
      </c>
      <c r="C3628" s="39" t="str">
        <f>VLOOKUP(A3628,'COMP-VS-BOM'!$A$2:$C$1625,3,0)</f>
        <v>15 dB, 0.5 dB Step 5 Bit, Parallel Control Interface, Single Supply Voltage</v>
      </c>
      <c r="D3628" s="39" t="str">
        <f t="shared" si="56"/>
        <v>U2503-14</v>
      </c>
      <c r="E3628" s="21" t="s">
        <v>1180</v>
      </c>
    </row>
    <row r="3629" spans="1:5" x14ac:dyDescent="0.3">
      <c r="A3629" s="21" t="s">
        <v>2618</v>
      </c>
      <c r="B3629" s="21">
        <v>15</v>
      </c>
      <c r="C3629" s="39" t="str">
        <f>VLOOKUP(A3629,'COMP-VS-BOM'!$A$2:$C$1625,3,0)</f>
        <v>15 dB, 0.5 dB Step 5 Bit, Parallel Control Interface, Single Supply Voltage</v>
      </c>
      <c r="D3629" s="39" t="str">
        <f t="shared" si="56"/>
        <v>U2503-15</v>
      </c>
      <c r="E3629" s="21" t="s">
        <v>1769</v>
      </c>
    </row>
    <row r="3630" spans="1:5" x14ac:dyDescent="0.3">
      <c r="A3630" s="21" t="s">
        <v>2618</v>
      </c>
      <c r="B3630" s="21">
        <v>16</v>
      </c>
      <c r="C3630" s="39" t="str">
        <f>VLOOKUP(A3630,'COMP-VS-BOM'!$A$2:$C$1625,3,0)</f>
        <v>15 dB, 0.5 dB Step 5 Bit, Parallel Control Interface, Single Supply Voltage</v>
      </c>
      <c r="D3630" s="39" t="str">
        <f t="shared" si="56"/>
        <v>U2503-16</v>
      </c>
      <c r="E3630" s="21" t="s">
        <v>1771</v>
      </c>
    </row>
    <row r="3631" spans="1:5" x14ac:dyDescent="0.3">
      <c r="A3631" s="21" t="s">
        <v>2618</v>
      </c>
      <c r="B3631" s="21">
        <v>17</v>
      </c>
      <c r="C3631" s="39" t="str">
        <f>VLOOKUP(A3631,'COMP-VS-BOM'!$A$2:$C$1625,3,0)</f>
        <v>15 dB, 0.5 dB Step 5 Bit, Parallel Control Interface, Single Supply Voltage</v>
      </c>
      <c r="D3631" s="39" t="str">
        <f t="shared" si="56"/>
        <v>U2503-17</v>
      </c>
      <c r="E3631" s="21" t="s">
        <v>1773</v>
      </c>
    </row>
    <row r="3632" spans="1:5" x14ac:dyDescent="0.3">
      <c r="A3632" s="21" t="s">
        <v>2618</v>
      </c>
      <c r="B3632" s="21">
        <v>18</v>
      </c>
      <c r="C3632" s="39" t="str">
        <f>VLOOKUP(A3632,'COMP-VS-BOM'!$A$2:$C$1625,3,0)</f>
        <v>15 dB, 0.5 dB Step 5 Bit, Parallel Control Interface, Single Supply Voltage</v>
      </c>
      <c r="D3632" s="39" t="str">
        <f t="shared" si="56"/>
        <v>U2503-18</v>
      </c>
      <c r="E3632" s="21" t="s">
        <v>320</v>
      </c>
    </row>
    <row r="3633" spans="1:5" x14ac:dyDescent="0.3">
      <c r="A3633" s="21" t="s">
        <v>2618</v>
      </c>
      <c r="B3633" s="21">
        <v>19</v>
      </c>
      <c r="C3633" s="39" t="str">
        <f>VLOOKUP(A3633,'COMP-VS-BOM'!$A$2:$C$1625,3,0)</f>
        <v>15 dB, 0.5 dB Step 5 Bit, Parallel Control Interface, Single Supply Voltage</v>
      </c>
      <c r="D3633" s="39" t="str">
        <f t="shared" si="56"/>
        <v>U2503-19</v>
      </c>
      <c r="E3633" s="21" t="s">
        <v>1776</v>
      </c>
    </row>
    <row r="3634" spans="1:5" x14ac:dyDescent="0.3">
      <c r="A3634" s="21" t="s">
        <v>2618</v>
      </c>
      <c r="B3634" s="21">
        <v>20</v>
      </c>
      <c r="C3634" s="39" t="str">
        <f>VLOOKUP(A3634,'COMP-VS-BOM'!$A$2:$C$1625,3,0)</f>
        <v>15 dB, 0.5 dB Step 5 Bit, Parallel Control Interface, Single Supply Voltage</v>
      </c>
      <c r="D3634" s="39" t="str">
        <f t="shared" si="56"/>
        <v>U2503-20</v>
      </c>
      <c r="E3634" s="21" t="s">
        <v>2178</v>
      </c>
    </row>
    <row r="3635" spans="1:5" x14ac:dyDescent="0.3">
      <c r="A3635" s="21" t="s">
        <v>2618</v>
      </c>
      <c r="B3635" s="21">
        <v>21</v>
      </c>
      <c r="C3635" s="39" t="str">
        <f>VLOOKUP(A3635,'COMP-VS-BOM'!$A$2:$C$1625,3,0)</f>
        <v>15 dB, 0.5 dB Step 5 Bit, Parallel Control Interface, Single Supply Voltage</v>
      </c>
      <c r="D3635" s="39" t="str">
        <f t="shared" si="56"/>
        <v>U2503-21</v>
      </c>
      <c r="E3635" s="21" t="s">
        <v>320</v>
      </c>
    </row>
    <row r="3636" spans="1:5" x14ac:dyDescent="0.3">
      <c r="A3636" s="21" t="s">
        <v>2619</v>
      </c>
      <c r="B3636" s="21">
        <v>1</v>
      </c>
      <c r="C3636" s="39" t="str">
        <f>VLOOKUP(A3636,'COMP-VS-BOM'!$A$2:$C$1625,3,0)</f>
        <v>IC I/O EXPANDER I2C 8B 16TSSOP</v>
      </c>
      <c r="D3636" s="39" t="str">
        <f t="shared" si="56"/>
        <v>U2505-1</v>
      </c>
      <c r="E3636" s="21" t="s">
        <v>2156</v>
      </c>
    </row>
    <row r="3637" spans="1:5" x14ac:dyDescent="0.3">
      <c r="A3637" s="21" t="s">
        <v>2619</v>
      </c>
      <c r="B3637" s="21">
        <v>2</v>
      </c>
      <c r="C3637" s="39" t="str">
        <f>VLOOKUP(A3637,'COMP-VS-BOM'!$A$2:$C$1625,3,0)</f>
        <v>IC I/O EXPANDER I2C 8B 16TSSOP</v>
      </c>
      <c r="D3637" s="39" t="str">
        <f t="shared" si="56"/>
        <v>U2505-2</v>
      </c>
      <c r="E3637" s="21" t="s">
        <v>2154</v>
      </c>
    </row>
    <row r="3638" spans="1:5" x14ac:dyDescent="0.3">
      <c r="A3638" s="21" t="s">
        <v>2619</v>
      </c>
      <c r="B3638" s="21">
        <v>3</v>
      </c>
      <c r="C3638" s="39" t="str">
        <f>VLOOKUP(A3638,'COMP-VS-BOM'!$A$2:$C$1625,3,0)</f>
        <v>IC I/O EXPANDER I2C 8B 16TSSOP</v>
      </c>
      <c r="D3638" s="39" t="str">
        <f t="shared" si="56"/>
        <v>U2505-3</v>
      </c>
      <c r="E3638" s="21" t="s">
        <v>2175</v>
      </c>
    </row>
    <row r="3639" spans="1:5" x14ac:dyDescent="0.3">
      <c r="A3639" s="21" t="s">
        <v>2619</v>
      </c>
      <c r="B3639" s="21">
        <v>4</v>
      </c>
      <c r="C3639" s="39" t="str">
        <f>VLOOKUP(A3639,'COMP-VS-BOM'!$A$2:$C$1625,3,0)</f>
        <v>IC I/O EXPANDER I2C 8B 16TSSOP</v>
      </c>
      <c r="D3639" s="39" t="str">
        <f t="shared" si="56"/>
        <v>U2505-4</v>
      </c>
      <c r="E3639" s="21" t="s">
        <v>2180</v>
      </c>
    </row>
    <row r="3640" spans="1:5" x14ac:dyDescent="0.3">
      <c r="A3640" s="21" t="s">
        <v>2619</v>
      </c>
      <c r="B3640" s="21">
        <v>5</v>
      </c>
      <c r="C3640" s="39" t="str">
        <f>VLOOKUP(A3640,'COMP-VS-BOM'!$A$2:$C$1625,3,0)</f>
        <v>IC I/O EXPANDER I2C 8B 16TSSOP</v>
      </c>
      <c r="D3640" s="39" t="str">
        <f t="shared" si="56"/>
        <v>U2505-5</v>
      </c>
      <c r="E3640" s="21" t="s">
        <v>2173</v>
      </c>
    </row>
    <row r="3641" spans="1:5" x14ac:dyDescent="0.3">
      <c r="A3641" s="21" t="s">
        <v>2619</v>
      </c>
      <c r="B3641" s="21">
        <v>6</v>
      </c>
      <c r="C3641" s="39" t="str">
        <f>VLOOKUP(A3641,'COMP-VS-BOM'!$A$2:$C$1625,3,0)</f>
        <v>IC I/O EXPANDER I2C 8B 16TSSOP</v>
      </c>
      <c r="D3641" s="39" t="str">
        <f t="shared" si="56"/>
        <v>U2505-6</v>
      </c>
      <c r="E3641" s="21" t="s">
        <v>1885</v>
      </c>
    </row>
    <row r="3642" spans="1:5" x14ac:dyDescent="0.3">
      <c r="A3642" s="21" t="s">
        <v>2619</v>
      </c>
      <c r="B3642" s="21">
        <v>7</v>
      </c>
      <c r="C3642" s="39" t="str">
        <f>VLOOKUP(A3642,'COMP-VS-BOM'!$A$2:$C$1625,3,0)</f>
        <v>IC I/O EXPANDER I2C 8B 16TSSOP</v>
      </c>
      <c r="D3642" s="39" t="str">
        <f t="shared" si="56"/>
        <v>U2505-7</v>
      </c>
      <c r="E3642" s="21" t="s">
        <v>2620</v>
      </c>
    </row>
    <row r="3643" spans="1:5" x14ac:dyDescent="0.3">
      <c r="A3643" s="21" t="s">
        <v>2619</v>
      </c>
      <c r="B3643" s="21">
        <v>8</v>
      </c>
      <c r="C3643" s="39" t="str">
        <f>VLOOKUP(A3643,'COMP-VS-BOM'!$A$2:$C$1625,3,0)</f>
        <v>IC I/O EXPANDER I2C 8B 16TSSOP</v>
      </c>
      <c r="D3643" s="39" t="str">
        <f t="shared" si="56"/>
        <v>U2505-8</v>
      </c>
      <c r="E3643" s="21" t="s">
        <v>320</v>
      </c>
    </row>
    <row r="3644" spans="1:5" x14ac:dyDescent="0.3">
      <c r="A3644" s="21" t="s">
        <v>2619</v>
      </c>
      <c r="B3644" s="21">
        <v>9</v>
      </c>
      <c r="C3644" s="39" t="str">
        <f>VLOOKUP(A3644,'COMP-VS-BOM'!$A$2:$C$1625,3,0)</f>
        <v>IC I/O EXPANDER I2C 8B 16TSSOP</v>
      </c>
      <c r="D3644" s="39" t="str">
        <f t="shared" si="56"/>
        <v>U2505-9</v>
      </c>
      <c r="E3644" s="21" t="s">
        <v>2177</v>
      </c>
    </row>
    <row r="3645" spans="1:5" x14ac:dyDescent="0.3">
      <c r="A3645" s="21" t="s">
        <v>2619</v>
      </c>
      <c r="B3645" s="21">
        <v>10</v>
      </c>
      <c r="C3645" s="39" t="str">
        <f>VLOOKUP(A3645,'COMP-VS-BOM'!$A$2:$C$1625,3,0)</f>
        <v>IC I/O EXPANDER I2C 8B 16TSSOP</v>
      </c>
      <c r="D3645" s="39" t="str">
        <f t="shared" si="56"/>
        <v>U2505-10</v>
      </c>
      <c r="E3645" s="21" t="s">
        <v>2168</v>
      </c>
    </row>
    <row r="3646" spans="1:5" x14ac:dyDescent="0.3">
      <c r="A3646" s="21" t="s">
        <v>2619</v>
      </c>
      <c r="B3646" s="21">
        <v>11</v>
      </c>
      <c r="C3646" s="39" t="str">
        <f>VLOOKUP(A3646,'COMP-VS-BOM'!$A$2:$C$1625,3,0)</f>
        <v>IC I/O EXPANDER I2C 8B 16TSSOP</v>
      </c>
      <c r="D3646" s="39" t="str">
        <f t="shared" si="56"/>
        <v>U2505-11</v>
      </c>
      <c r="E3646" s="21" t="s">
        <v>2166</v>
      </c>
    </row>
    <row r="3647" spans="1:5" x14ac:dyDescent="0.3">
      <c r="A3647" s="21" t="s">
        <v>2619</v>
      </c>
      <c r="B3647" s="21">
        <v>12</v>
      </c>
      <c r="C3647" s="39" t="str">
        <f>VLOOKUP(A3647,'COMP-VS-BOM'!$A$2:$C$1625,3,0)</f>
        <v>IC I/O EXPANDER I2C 8B 16TSSOP</v>
      </c>
      <c r="D3647" s="39" t="str">
        <f t="shared" si="56"/>
        <v>U2505-12</v>
      </c>
      <c r="E3647" s="21" t="s">
        <v>2164</v>
      </c>
    </row>
    <row r="3648" spans="1:5" x14ac:dyDescent="0.3">
      <c r="A3648" s="21" t="s">
        <v>2619</v>
      </c>
      <c r="B3648" s="21">
        <v>13</v>
      </c>
      <c r="C3648" s="39" t="str">
        <f>VLOOKUP(A3648,'COMP-VS-BOM'!$A$2:$C$1625,3,0)</f>
        <v>IC I/O EXPANDER I2C 8B 16TSSOP</v>
      </c>
      <c r="D3648" s="39" t="str">
        <f t="shared" si="56"/>
        <v>U2505-13</v>
      </c>
      <c r="E3648" s="21" t="s">
        <v>2162</v>
      </c>
    </row>
    <row r="3649" spans="1:5" x14ac:dyDescent="0.3">
      <c r="A3649" s="21" t="s">
        <v>2619</v>
      </c>
      <c r="B3649" s="21">
        <v>14</v>
      </c>
      <c r="C3649" s="39" t="str">
        <f>VLOOKUP(A3649,'COMP-VS-BOM'!$A$2:$C$1625,3,0)</f>
        <v>IC I/O EXPANDER I2C 8B 16TSSOP</v>
      </c>
      <c r="D3649" s="39" t="str">
        <f t="shared" si="56"/>
        <v>U2505-14</v>
      </c>
      <c r="E3649" s="21" t="s">
        <v>2160</v>
      </c>
    </row>
    <row r="3650" spans="1:5" x14ac:dyDescent="0.3">
      <c r="A3650" s="21" t="s">
        <v>2619</v>
      </c>
      <c r="B3650" s="21">
        <v>15</v>
      </c>
      <c r="C3650" s="39" t="str">
        <f>VLOOKUP(A3650,'COMP-VS-BOM'!$A$2:$C$1625,3,0)</f>
        <v>IC I/O EXPANDER I2C 8B 16TSSOP</v>
      </c>
      <c r="D3650" s="39" t="str">
        <f t="shared" si="56"/>
        <v>U2505-15</v>
      </c>
      <c r="E3650" s="21" t="s">
        <v>1881</v>
      </c>
    </row>
    <row r="3651" spans="1:5" x14ac:dyDescent="0.3">
      <c r="A3651" s="21" t="s">
        <v>2619</v>
      </c>
      <c r="B3651" s="21">
        <v>16</v>
      </c>
      <c r="C3651" s="39" t="str">
        <f>VLOOKUP(A3651,'COMP-VS-BOM'!$A$2:$C$1625,3,0)</f>
        <v>IC I/O EXPANDER I2C 8B 16TSSOP</v>
      </c>
      <c r="D3651" s="39" t="str">
        <f t="shared" si="56"/>
        <v>U2505-16</v>
      </c>
      <c r="E3651" s="21" t="s">
        <v>683</v>
      </c>
    </row>
    <row r="3652" spans="1:5" x14ac:dyDescent="0.3">
      <c r="A3652" s="21" t="s">
        <v>2621</v>
      </c>
      <c r="B3652" s="21">
        <v>1</v>
      </c>
      <c r="C3652" s="39" t="str">
        <f>VLOOKUP(A3652,'COMP-VS-BOM'!$A$2:$C$1625,3,0)</f>
        <v>COUPLER DIRECT 1700-2200MHZ 20DB</v>
      </c>
      <c r="D3652" s="39" t="str">
        <f t="shared" ref="D3652:D3715" si="57">CONCATENATE(A3652,"-",B3652)</f>
        <v>U2601-1</v>
      </c>
      <c r="E3652" s="21" t="s">
        <v>1048</v>
      </c>
    </row>
    <row r="3653" spans="1:5" x14ac:dyDescent="0.3">
      <c r="A3653" s="21" t="s">
        <v>2621</v>
      </c>
      <c r="B3653" s="21">
        <v>2</v>
      </c>
      <c r="C3653" s="39" t="str">
        <f>VLOOKUP(A3653,'COMP-VS-BOM'!$A$2:$C$1625,3,0)</f>
        <v>COUPLER DIRECT 1700-2200MHZ 20DB</v>
      </c>
      <c r="D3653" s="39" t="str">
        <f t="shared" si="57"/>
        <v>U2601-2</v>
      </c>
      <c r="E3653" s="21" t="s">
        <v>967</v>
      </c>
    </row>
    <row r="3654" spans="1:5" x14ac:dyDescent="0.3">
      <c r="A3654" s="21" t="s">
        <v>2621</v>
      </c>
      <c r="B3654" s="21">
        <v>3</v>
      </c>
      <c r="C3654" s="39" t="str">
        <f>VLOOKUP(A3654,'COMP-VS-BOM'!$A$2:$C$1625,3,0)</f>
        <v>COUPLER DIRECT 1700-2200MHZ 20DB</v>
      </c>
      <c r="D3654" s="39" t="str">
        <f t="shared" si="57"/>
        <v>U2601-3</v>
      </c>
      <c r="E3654" s="21" t="s">
        <v>1835</v>
      </c>
    </row>
    <row r="3655" spans="1:5" x14ac:dyDescent="0.3">
      <c r="A3655" s="21" t="s">
        <v>2621</v>
      </c>
      <c r="B3655" s="21">
        <v>4</v>
      </c>
      <c r="C3655" s="39" t="str">
        <f>VLOOKUP(A3655,'COMP-VS-BOM'!$A$2:$C$1625,3,0)</f>
        <v>COUPLER DIRECT 1700-2200MHZ 20DB</v>
      </c>
      <c r="D3655" s="39" t="str">
        <f t="shared" si="57"/>
        <v>U2601-4</v>
      </c>
      <c r="E3655" s="21" t="s">
        <v>1839</v>
      </c>
    </row>
    <row r="3656" spans="1:5" x14ac:dyDescent="0.3">
      <c r="A3656" s="21" t="s">
        <v>2621</v>
      </c>
      <c r="B3656" s="21">
        <v>5</v>
      </c>
      <c r="C3656" s="39" t="str">
        <f>VLOOKUP(A3656,'COMP-VS-BOM'!$A$2:$C$1625,3,0)</f>
        <v>COUPLER DIRECT 1700-2200MHZ 20DB</v>
      </c>
      <c r="D3656" s="39" t="str">
        <f t="shared" si="57"/>
        <v>U2601-5</v>
      </c>
      <c r="E3656" s="21" t="s">
        <v>320</v>
      </c>
    </row>
    <row r="3657" spans="1:5" x14ac:dyDescent="0.3">
      <c r="A3657" s="21" t="s">
        <v>2622</v>
      </c>
      <c r="B3657" s="21" t="s">
        <v>371</v>
      </c>
      <c r="C3657" s="39" t="str">
        <f>VLOOKUP(A3657,'COMP-VS-BOM'!$A$2:$C$1625,3,0)</f>
        <v>IC PWR CTLR/DETECTOR 4DSBGA</v>
      </c>
      <c r="D3657" s="39" t="str">
        <f t="shared" si="57"/>
        <v>U2602-A1</v>
      </c>
      <c r="E3657" s="21" t="s">
        <v>1158</v>
      </c>
    </row>
    <row r="3658" spans="1:5" x14ac:dyDescent="0.3">
      <c r="A3658" s="21" t="s">
        <v>2622</v>
      </c>
      <c r="B3658" s="21" t="s">
        <v>372</v>
      </c>
      <c r="C3658" s="39" t="str">
        <f>VLOOKUP(A3658,'COMP-VS-BOM'!$A$2:$C$1625,3,0)</f>
        <v>IC PWR CTLR/DETECTOR 4DSBGA</v>
      </c>
      <c r="D3658" s="39" t="str">
        <f t="shared" si="57"/>
        <v>U2602-A2</v>
      </c>
      <c r="E3658" s="21" t="s">
        <v>685</v>
      </c>
    </row>
    <row r="3659" spans="1:5" x14ac:dyDescent="0.3">
      <c r="A3659" s="21" t="s">
        <v>2622</v>
      </c>
      <c r="B3659" s="21" t="s">
        <v>379</v>
      </c>
      <c r="C3659" s="39" t="str">
        <f>VLOOKUP(A3659,'COMP-VS-BOM'!$A$2:$C$1625,3,0)</f>
        <v>IC PWR CTLR/DETECTOR 4DSBGA</v>
      </c>
      <c r="D3659" s="39" t="str">
        <f t="shared" si="57"/>
        <v>U2602-B1</v>
      </c>
      <c r="E3659" s="21" t="s">
        <v>2195</v>
      </c>
    </row>
    <row r="3660" spans="1:5" x14ac:dyDescent="0.3">
      <c r="A3660" s="21" t="s">
        <v>2622</v>
      </c>
      <c r="B3660" s="21" t="s">
        <v>382</v>
      </c>
      <c r="C3660" s="39" t="str">
        <f>VLOOKUP(A3660,'COMP-VS-BOM'!$A$2:$C$1625,3,0)</f>
        <v>IC PWR CTLR/DETECTOR 4DSBGA</v>
      </c>
      <c r="D3660" s="39" t="str">
        <f t="shared" si="57"/>
        <v>U2602-B2</v>
      </c>
      <c r="E3660" s="21" t="s">
        <v>320</v>
      </c>
    </row>
    <row r="3661" spans="1:5" x14ac:dyDescent="0.3">
      <c r="A3661" s="21" t="s">
        <v>2623</v>
      </c>
      <c r="B3661" s="21" t="s">
        <v>371</v>
      </c>
      <c r="C3661" s="39" t="str">
        <f>VLOOKUP(A3661,'COMP-VS-BOM'!$A$2:$C$1625,3,0)</f>
        <v>IC PWR CTLR/DETECTOR 4DSBGA</v>
      </c>
      <c r="D3661" s="39" t="str">
        <f t="shared" si="57"/>
        <v>U2603-A1</v>
      </c>
      <c r="E3661" s="21" t="s">
        <v>1161</v>
      </c>
    </row>
    <row r="3662" spans="1:5" x14ac:dyDescent="0.3">
      <c r="A3662" s="21" t="s">
        <v>2623</v>
      </c>
      <c r="B3662" s="21" t="s">
        <v>372</v>
      </c>
      <c r="C3662" s="39" t="str">
        <f>VLOOKUP(A3662,'COMP-VS-BOM'!$A$2:$C$1625,3,0)</f>
        <v>IC PWR CTLR/DETECTOR 4DSBGA</v>
      </c>
      <c r="D3662" s="39" t="str">
        <f t="shared" si="57"/>
        <v>U2603-A2</v>
      </c>
      <c r="E3662" s="21" t="s">
        <v>689</v>
      </c>
    </row>
    <row r="3663" spans="1:5" x14ac:dyDescent="0.3">
      <c r="A3663" s="21" t="s">
        <v>2623</v>
      </c>
      <c r="B3663" s="21" t="s">
        <v>379</v>
      </c>
      <c r="C3663" s="39" t="str">
        <f>VLOOKUP(A3663,'COMP-VS-BOM'!$A$2:$C$1625,3,0)</f>
        <v>IC PWR CTLR/DETECTOR 4DSBGA</v>
      </c>
      <c r="D3663" s="39" t="str">
        <f t="shared" si="57"/>
        <v>U2603-B1</v>
      </c>
      <c r="E3663" s="21" t="s">
        <v>2198</v>
      </c>
    </row>
    <row r="3664" spans="1:5" x14ac:dyDescent="0.3">
      <c r="A3664" s="21" t="s">
        <v>2623</v>
      </c>
      <c r="B3664" s="21" t="s">
        <v>382</v>
      </c>
      <c r="C3664" s="39" t="str">
        <f>VLOOKUP(A3664,'COMP-VS-BOM'!$A$2:$C$1625,3,0)</f>
        <v>IC PWR CTLR/DETECTOR 4DSBGA</v>
      </c>
      <c r="D3664" s="39" t="str">
        <f t="shared" si="57"/>
        <v>U2603-B2</v>
      </c>
      <c r="E3664" s="21" t="s">
        <v>320</v>
      </c>
    </row>
    <row r="3665" spans="1:5" x14ac:dyDescent="0.3">
      <c r="A3665" s="21" t="s">
        <v>2624</v>
      </c>
      <c r="B3665" s="21">
        <v>1</v>
      </c>
      <c r="C3665" s="39" t="str">
        <f>VLOOKUP(A3665,'COMP-VS-BOM'!$A$2:$C$1625,3,0)</f>
        <v>COUPLER DIRECT 700-1000MHZ 20DB</v>
      </c>
      <c r="D3665" s="39" t="str">
        <f t="shared" si="57"/>
        <v>U2605-1</v>
      </c>
      <c r="E3665" s="21" t="s">
        <v>1043</v>
      </c>
    </row>
    <row r="3666" spans="1:5" x14ac:dyDescent="0.3">
      <c r="A3666" s="21" t="s">
        <v>2624</v>
      </c>
      <c r="B3666" s="21">
        <v>2</v>
      </c>
      <c r="C3666" s="39" t="str">
        <f>VLOOKUP(A3666,'COMP-VS-BOM'!$A$2:$C$1625,3,0)</f>
        <v>COUPLER DIRECT 700-1000MHZ 20DB</v>
      </c>
      <c r="D3666" s="39" t="str">
        <f t="shared" si="57"/>
        <v>U2605-2</v>
      </c>
      <c r="E3666" s="21" t="s">
        <v>962</v>
      </c>
    </row>
    <row r="3667" spans="1:5" x14ac:dyDescent="0.3">
      <c r="A3667" s="21" t="s">
        <v>2624</v>
      </c>
      <c r="B3667" s="21">
        <v>3</v>
      </c>
      <c r="C3667" s="39" t="str">
        <f>VLOOKUP(A3667,'COMP-VS-BOM'!$A$2:$C$1625,3,0)</f>
        <v>COUPLER DIRECT 700-1000MHZ 20DB</v>
      </c>
      <c r="D3667" s="39" t="str">
        <f t="shared" si="57"/>
        <v>U2605-3</v>
      </c>
      <c r="E3667" s="21" t="s">
        <v>1827</v>
      </c>
    </row>
    <row r="3668" spans="1:5" x14ac:dyDescent="0.3">
      <c r="A3668" s="21" t="s">
        <v>2624</v>
      </c>
      <c r="B3668" s="21">
        <v>4</v>
      </c>
      <c r="C3668" s="39" t="str">
        <f>VLOOKUP(A3668,'COMP-VS-BOM'!$A$2:$C$1625,3,0)</f>
        <v>COUPLER DIRECT 700-1000MHZ 20DB</v>
      </c>
      <c r="D3668" s="39" t="str">
        <f t="shared" si="57"/>
        <v>U2605-4</v>
      </c>
      <c r="E3668" s="21" t="s">
        <v>1831</v>
      </c>
    </row>
    <row r="3669" spans="1:5" x14ac:dyDescent="0.3">
      <c r="A3669" s="21" t="s">
        <v>2624</v>
      </c>
      <c r="B3669" s="21">
        <v>5</v>
      </c>
      <c r="C3669" s="39" t="str">
        <f>VLOOKUP(A3669,'COMP-VS-BOM'!$A$2:$C$1625,3,0)</f>
        <v>COUPLER DIRECT 700-1000MHZ 20DB</v>
      </c>
      <c r="D3669" s="39" t="str">
        <f t="shared" si="57"/>
        <v>U2605-5</v>
      </c>
      <c r="E3669" s="21" t="s">
        <v>320</v>
      </c>
    </row>
    <row r="3670" spans="1:5" x14ac:dyDescent="0.3">
      <c r="A3670" s="21" t="s">
        <v>2625</v>
      </c>
      <c r="B3670" s="21" t="s">
        <v>371</v>
      </c>
      <c r="C3670" s="39" t="str">
        <f>VLOOKUP(A3670,'COMP-VS-BOM'!$A$2:$C$1625,3,0)</f>
        <v>IC PWR CTLR/DETECTOR 4DSBGA</v>
      </c>
      <c r="D3670" s="39" t="str">
        <f t="shared" si="57"/>
        <v>U2606-A1</v>
      </c>
      <c r="E3670" s="21" t="s">
        <v>1152</v>
      </c>
    </row>
    <row r="3671" spans="1:5" x14ac:dyDescent="0.3">
      <c r="A3671" s="21" t="s">
        <v>2625</v>
      </c>
      <c r="B3671" s="21" t="s">
        <v>372</v>
      </c>
      <c r="C3671" s="39" t="str">
        <f>VLOOKUP(A3671,'COMP-VS-BOM'!$A$2:$C$1625,3,0)</f>
        <v>IC PWR CTLR/DETECTOR 4DSBGA</v>
      </c>
      <c r="D3671" s="39" t="str">
        <f t="shared" si="57"/>
        <v>U2606-A2</v>
      </c>
      <c r="E3671" s="21" t="s">
        <v>693</v>
      </c>
    </row>
    <row r="3672" spans="1:5" x14ac:dyDescent="0.3">
      <c r="A3672" s="21" t="s">
        <v>2625</v>
      </c>
      <c r="B3672" s="21" t="s">
        <v>379</v>
      </c>
      <c r="C3672" s="39" t="str">
        <f>VLOOKUP(A3672,'COMP-VS-BOM'!$A$2:$C$1625,3,0)</f>
        <v>IC PWR CTLR/DETECTOR 4DSBGA</v>
      </c>
      <c r="D3672" s="39" t="str">
        <f t="shared" si="57"/>
        <v>U2606-B1</v>
      </c>
      <c r="E3672" s="21" t="s">
        <v>2201</v>
      </c>
    </row>
    <row r="3673" spans="1:5" x14ac:dyDescent="0.3">
      <c r="A3673" s="21" t="s">
        <v>2625</v>
      </c>
      <c r="B3673" s="21" t="s">
        <v>382</v>
      </c>
      <c r="C3673" s="39" t="str">
        <f>VLOOKUP(A3673,'COMP-VS-BOM'!$A$2:$C$1625,3,0)</f>
        <v>IC PWR CTLR/DETECTOR 4DSBGA</v>
      </c>
      <c r="D3673" s="39" t="str">
        <f t="shared" si="57"/>
        <v>U2606-B2</v>
      </c>
      <c r="E3673" s="21" t="s">
        <v>320</v>
      </c>
    </row>
    <row r="3674" spans="1:5" x14ac:dyDescent="0.3">
      <c r="A3674" s="21" t="s">
        <v>2626</v>
      </c>
      <c r="B3674" s="21" t="s">
        <v>371</v>
      </c>
      <c r="C3674" s="39" t="str">
        <f>VLOOKUP(A3674,'COMP-VS-BOM'!$A$2:$C$1625,3,0)</f>
        <v>IC PWR CTLR/DETECTOR 4DSBGA</v>
      </c>
      <c r="D3674" s="39" t="str">
        <f t="shared" si="57"/>
        <v>U2607-A1</v>
      </c>
      <c r="E3674" s="21" t="s">
        <v>1155</v>
      </c>
    </row>
    <row r="3675" spans="1:5" x14ac:dyDescent="0.3">
      <c r="A3675" s="21" t="s">
        <v>2626</v>
      </c>
      <c r="B3675" s="21" t="s">
        <v>372</v>
      </c>
      <c r="C3675" s="39" t="str">
        <f>VLOOKUP(A3675,'COMP-VS-BOM'!$A$2:$C$1625,3,0)</f>
        <v>IC PWR CTLR/DETECTOR 4DSBGA</v>
      </c>
      <c r="D3675" s="39" t="str">
        <f t="shared" si="57"/>
        <v>U2607-A2</v>
      </c>
      <c r="E3675" s="21" t="s">
        <v>697</v>
      </c>
    </row>
    <row r="3676" spans="1:5" x14ac:dyDescent="0.3">
      <c r="A3676" s="21" t="s">
        <v>2626</v>
      </c>
      <c r="B3676" s="21" t="s">
        <v>379</v>
      </c>
      <c r="C3676" s="39" t="str">
        <f>VLOOKUP(A3676,'COMP-VS-BOM'!$A$2:$C$1625,3,0)</f>
        <v>IC PWR CTLR/DETECTOR 4DSBGA</v>
      </c>
      <c r="D3676" s="39" t="str">
        <f t="shared" si="57"/>
        <v>U2607-B1</v>
      </c>
      <c r="E3676" s="21" t="s">
        <v>2204</v>
      </c>
    </row>
    <row r="3677" spans="1:5" x14ac:dyDescent="0.3">
      <c r="A3677" s="21" t="s">
        <v>2626</v>
      </c>
      <c r="B3677" s="21" t="s">
        <v>382</v>
      </c>
      <c r="C3677" s="39" t="str">
        <f>VLOOKUP(A3677,'COMP-VS-BOM'!$A$2:$C$1625,3,0)</f>
        <v>IC PWR CTLR/DETECTOR 4DSBGA</v>
      </c>
      <c r="D3677" s="39" t="str">
        <f t="shared" si="57"/>
        <v>U2607-B2</v>
      </c>
      <c r="E3677" s="21" t="s">
        <v>320</v>
      </c>
    </row>
    <row r="3678" spans="1:5" x14ac:dyDescent="0.3">
      <c r="A3678" s="21" t="s">
        <v>2627</v>
      </c>
      <c r="B3678" s="21">
        <v>1</v>
      </c>
      <c r="C3678" s="39" t="str">
        <f>VLOOKUP(A3678,'COMP-VS-BOM'!$A$2:$C$1625,3,0)</f>
        <v>IC RF AMP 0.5W PA 2GHZ 16-QFN</v>
      </c>
      <c r="D3678" s="39" t="str">
        <f t="shared" si="57"/>
        <v>U2800-1</v>
      </c>
      <c r="E3678" s="21" t="s">
        <v>703</v>
      </c>
    </row>
    <row r="3679" spans="1:5" x14ac:dyDescent="0.3">
      <c r="A3679" s="21" t="s">
        <v>2627</v>
      </c>
      <c r="B3679" s="21">
        <v>2</v>
      </c>
      <c r="C3679" s="39" t="str">
        <f>VLOOKUP(A3679,'COMP-VS-BOM'!$A$2:$C$1625,3,0)</f>
        <v>IC RF AMP 0.5W PA 2GHZ 16-QFN</v>
      </c>
      <c r="D3679" s="39" t="str">
        <f t="shared" si="57"/>
        <v>U2800-2</v>
      </c>
      <c r="E3679" s="21" t="s">
        <v>2223</v>
      </c>
    </row>
    <row r="3680" spans="1:5" x14ac:dyDescent="0.3">
      <c r="A3680" s="21" t="s">
        <v>2627</v>
      </c>
      <c r="B3680" s="21">
        <v>3</v>
      </c>
      <c r="C3680" s="39" t="str">
        <f>VLOOKUP(A3680,'COMP-VS-BOM'!$A$2:$C$1625,3,0)</f>
        <v>IC RF AMP 0.5W PA 2GHZ 16-QFN</v>
      </c>
      <c r="D3680" s="39" t="str">
        <f t="shared" si="57"/>
        <v>U2800-3</v>
      </c>
      <c r="E3680" s="21" t="s">
        <v>715</v>
      </c>
    </row>
    <row r="3681" spans="1:5" x14ac:dyDescent="0.3">
      <c r="A3681" s="21" t="s">
        <v>2627</v>
      </c>
      <c r="B3681" s="21">
        <v>4</v>
      </c>
      <c r="C3681" s="39" t="str">
        <f>VLOOKUP(A3681,'COMP-VS-BOM'!$A$2:$C$1625,3,0)</f>
        <v>IC RF AMP 0.5W PA 2GHZ 16-QFN</v>
      </c>
      <c r="D3681" s="39" t="str">
        <f t="shared" si="57"/>
        <v>U2800-4</v>
      </c>
      <c r="E3681" s="22"/>
    </row>
    <row r="3682" spans="1:5" x14ac:dyDescent="0.3">
      <c r="A3682" s="21" t="s">
        <v>2627</v>
      </c>
      <c r="B3682" s="21">
        <v>5</v>
      </c>
      <c r="C3682" s="39" t="str">
        <f>VLOOKUP(A3682,'COMP-VS-BOM'!$A$2:$C$1625,3,0)</f>
        <v>IC RF AMP 0.5W PA 2GHZ 16-QFN</v>
      </c>
      <c r="D3682" s="39" t="str">
        <f t="shared" si="57"/>
        <v>U2800-5</v>
      </c>
      <c r="E3682" s="22"/>
    </row>
    <row r="3683" spans="1:5" x14ac:dyDescent="0.3">
      <c r="A3683" s="21" t="s">
        <v>2627</v>
      </c>
      <c r="B3683" s="21">
        <v>6</v>
      </c>
      <c r="C3683" s="39" t="str">
        <f>VLOOKUP(A3683,'COMP-VS-BOM'!$A$2:$C$1625,3,0)</f>
        <v>IC RF AMP 0.5W PA 2GHZ 16-QFN</v>
      </c>
      <c r="D3683" s="39" t="str">
        <f t="shared" si="57"/>
        <v>U2800-6</v>
      </c>
      <c r="E3683" s="22"/>
    </row>
    <row r="3684" spans="1:5" x14ac:dyDescent="0.3">
      <c r="A3684" s="21" t="s">
        <v>2627</v>
      </c>
      <c r="B3684" s="21">
        <v>7</v>
      </c>
      <c r="C3684" s="39" t="str">
        <f>VLOOKUP(A3684,'COMP-VS-BOM'!$A$2:$C$1625,3,0)</f>
        <v>IC RF AMP 0.5W PA 2GHZ 16-QFN</v>
      </c>
      <c r="D3684" s="39" t="str">
        <f t="shared" si="57"/>
        <v>U2800-7</v>
      </c>
      <c r="E3684" s="21" t="s">
        <v>320</v>
      </c>
    </row>
    <row r="3685" spans="1:5" x14ac:dyDescent="0.3">
      <c r="A3685" s="21" t="s">
        <v>2627</v>
      </c>
      <c r="B3685" s="21">
        <v>8</v>
      </c>
      <c r="C3685" s="39" t="str">
        <f>VLOOKUP(A3685,'COMP-VS-BOM'!$A$2:$C$1625,3,0)</f>
        <v>IC RF AMP 0.5W PA 2GHZ 16-QFN</v>
      </c>
      <c r="D3685" s="39" t="str">
        <f t="shared" si="57"/>
        <v>U2800-8</v>
      </c>
      <c r="E3685" s="22"/>
    </row>
    <row r="3686" spans="1:5" x14ac:dyDescent="0.3">
      <c r="A3686" s="21" t="s">
        <v>2627</v>
      </c>
      <c r="B3686" s="21">
        <v>9</v>
      </c>
      <c r="C3686" s="39" t="str">
        <f>VLOOKUP(A3686,'COMP-VS-BOM'!$A$2:$C$1625,3,0)</f>
        <v>IC RF AMP 0.5W PA 2GHZ 16-QFN</v>
      </c>
      <c r="D3686" s="39" t="str">
        <f t="shared" si="57"/>
        <v>U2800-9</v>
      </c>
      <c r="E3686" s="22"/>
    </row>
    <row r="3687" spans="1:5" x14ac:dyDescent="0.3">
      <c r="A3687" s="21" t="s">
        <v>2627</v>
      </c>
      <c r="B3687" s="21">
        <v>10</v>
      </c>
      <c r="C3687" s="39" t="str">
        <f>VLOOKUP(A3687,'COMP-VS-BOM'!$A$2:$C$1625,3,0)</f>
        <v>IC RF AMP 0.5W PA 2GHZ 16-QFN</v>
      </c>
      <c r="D3687" s="39" t="str">
        <f t="shared" si="57"/>
        <v>U2800-10</v>
      </c>
      <c r="E3687" s="21" t="s">
        <v>709</v>
      </c>
    </row>
    <row r="3688" spans="1:5" x14ac:dyDescent="0.3">
      <c r="A3688" s="21" t="s">
        <v>2627</v>
      </c>
      <c r="B3688" s="21">
        <v>11</v>
      </c>
      <c r="C3688" s="39" t="str">
        <f>VLOOKUP(A3688,'COMP-VS-BOM'!$A$2:$C$1625,3,0)</f>
        <v>IC RF AMP 0.5W PA 2GHZ 16-QFN</v>
      </c>
      <c r="D3688" s="39" t="str">
        <f t="shared" si="57"/>
        <v>U2800-11</v>
      </c>
      <c r="E3688" s="21" t="s">
        <v>709</v>
      </c>
    </row>
    <row r="3689" spans="1:5" x14ac:dyDescent="0.3">
      <c r="A3689" s="21" t="s">
        <v>2627</v>
      </c>
      <c r="B3689" s="21">
        <v>12</v>
      </c>
      <c r="C3689" s="39" t="str">
        <f>VLOOKUP(A3689,'COMP-VS-BOM'!$A$2:$C$1625,3,0)</f>
        <v>IC RF AMP 0.5W PA 2GHZ 16-QFN</v>
      </c>
      <c r="D3689" s="39" t="str">
        <f t="shared" si="57"/>
        <v>U2800-12</v>
      </c>
      <c r="E3689" s="22"/>
    </row>
    <row r="3690" spans="1:5" x14ac:dyDescent="0.3">
      <c r="A3690" s="21" t="s">
        <v>2627</v>
      </c>
      <c r="B3690" s="21">
        <v>13</v>
      </c>
      <c r="C3690" s="39" t="str">
        <f>VLOOKUP(A3690,'COMP-VS-BOM'!$A$2:$C$1625,3,0)</f>
        <v>IC RF AMP 0.5W PA 2GHZ 16-QFN</v>
      </c>
      <c r="D3690" s="39" t="str">
        <f t="shared" si="57"/>
        <v>U2800-13</v>
      </c>
      <c r="E3690" s="22"/>
    </row>
    <row r="3691" spans="1:5" x14ac:dyDescent="0.3">
      <c r="A3691" s="21" t="s">
        <v>2627</v>
      </c>
      <c r="B3691" s="21">
        <v>14</v>
      </c>
      <c r="C3691" s="39" t="str">
        <f>VLOOKUP(A3691,'COMP-VS-BOM'!$A$2:$C$1625,3,0)</f>
        <v>IC RF AMP 0.5W PA 2GHZ 16-QFN</v>
      </c>
      <c r="D3691" s="39" t="str">
        <f t="shared" si="57"/>
        <v>U2800-14</v>
      </c>
      <c r="E3691" s="21" t="s">
        <v>320</v>
      </c>
    </row>
    <row r="3692" spans="1:5" x14ac:dyDescent="0.3">
      <c r="A3692" s="21" t="s">
        <v>2627</v>
      </c>
      <c r="B3692" s="21">
        <v>15</v>
      </c>
      <c r="C3692" s="39" t="str">
        <f>VLOOKUP(A3692,'COMP-VS-BOM'!$A$2:$C$1625,3,0)</f>
        <v>IC RF AMP 0.5W PA 2GHZ 16-QFN</v>
      </c>
      <c r="D3692" s="39" t="str">
        <f t="shared" si="57"/>
        <v>U2800-15</v>
      </c>
      <c r="E3692" s="21" t="s">
        <v>1561</v>
      </c>
    </row>
    <row r="3693" spans="1:5" x14ac:dyDescent="0.3">
      <c r="A3693" s="21" t="s">
        <v>2627</v>
      </c>
      <c r="B3693" s="21">
        <v>16</v>
      </c>
      <c r="C3693" s="39" t="str">
        <f>VLOOKUP(A3693,'COMP-VS-BOM'!$A$2:$C$1625,3,0)</f>
        <v>IC RF AMP 0.5W PA 2GHZ 16-QFN</v>
      </c>
      <c r="D3693" s="39" t="str">
        <f t="shared" si="57"/>
        <v>U2800-16</v>
      </c>
      <c r="E3693" s="21" t="s">
        <v>701</v>
      </c>
    </row>
    <row r="3694" spans="1:5" x14ac:dyDescent="0.3">
      <c r="A3694" s="21" t="s">
        <v>2627</v>
      </c>
      <c r="B3694" s="21">
        <v>17</v>
      </c>
      <c r="C3694" s="39" t="str">
        <f>VLOOKUP(A3694,'COMP-VS-BOM'!$A$2:$C$1625,3,0)</f>
        <v>IC RF AMP 0.5W PA 2GHZ 16-QFN</v>
      </c>
      <c r="D3694" s="39" t="str">
        <f t="shared" si="57"/>
        <v>U2800-17</v>
      </c>
      <c r="E3694" s="21" t="s">
        <v>320</v>
      </c>
    </row>
    <row r="3695" spans="1:5" x14ac:dyDescent="0.3">
      <c r="A3695" s="21" t="s">
        <v>2628</v>
      </c>
      <c r="B3695" s="21">
        <v>1</v>
      </c>
      <c r="C3695" s="39" t="str">
        <f>VLOOKUP(A3695,'COMP-VS-BOM'!$A$2:$C$1625,3,0)</f>
        <v>IC GAIN BLOCK 40DBM LN SOT-89</v>
      </c>
      <c r="D3695" s="39" t="str">
        <f t="shared" si="57"/>
        <v>U2803-1</v>
      </c>
      <c r="E3695" s="21" t="s">
        <v>1200</v>
      </c>
    </row>
    <row r="3696" spans="1:5" x14ac:dyDescent="0.3">
      <c r="A3696" s="21" t="s">
        <v>2628</v>
      </c>
      <c r="B3696" s="21">
        <v>2</v>
      </c>
      <c r="C3696" s="39" t="str">
        <f>VLOOKUP(A3696,'COMP-VS-BOM'!$A$2:$C$1625,3,0)</f>
        <v>IC GAIN BLOCK 40DBM LN SOT-89</v>
      </c>
      <c r="D3696" s="39" t="str">
        <f t="shared" si="57"/>
        <v>U2803-2</v>
      </c>
      <c r="E3696" s="21" t="s">
        <v>320</v>
      </c>
    </row>
    <row r="3697" spans="1:5" x14ac:dyDescent="0.3">
      <c r="A3697" s="21" t="s">
        <v>2628</v>
      </c>
      <c r="B3697" s="21">
        <v>3</v>
      </c>
      <c r="C3697" s="39" t="str">
        <f>VLOOKUP(A3697,'COMP-VS-BOM'!$A$2:$C$1625,3,0)</f>
        <v>IC GAIN BLOCK 40DBM LN SOT-89</v>
      </c>
      <c r="D3697" s="39" t="str">
        <f t="shared" si="57"/>
        <v>U2803-3</v>
      </c>
      <c r="E3697" s="21" t="s">
        <v>1202</v>
      </c>
    </row>
    <row r="3698" spans="1:5" x14ac:dyDescent="0.3">
      <c r="A3698" s="21" t="s">
        <v>2629</v>
      </c>
      <c r="B3698" s="21">
        <v>1</v>
      </c>
      <c r="C3698" s="39" t="str">
        <f>VLOOKUP(A3698,'COMP-VS-BOM'!$A$2:$C$1625,3,0)</f>
        <v>IC RF AMP 0.5W PA 1GHZ 16QFN</v>
      </c>
      <c r="D3698" s="39" t="str">
        <f t="shared" si="57"/>
        <v>U2804-1</v>
      </c>
      <c r="E3698" s="21" t="s">
        <v>722</v>
      </c>
    </row>
    <row r="3699" spans="1:5" x14ac:dyDescent="0.3">
      <c r="A3699" s="21" t="s">
        <v>2629</v>
      </c>
      <c r="B3699" s="21">
        <v>2</v>
      </c>
      <c r="C3699" s="39" t="str">
        <f>VLOOKUP(A3699,'COMP-VS-BOM'!$A$2:$C$1625,3,0)</f>
        <v>IC RF AMP 0.5W PA 1GHZ 16QFN</v>
      </c>
      <c r="D3699" s="39" t="str">
        <f t="shared" si="57"/>
        <v>U2804-2</v>
      </c>
      <c r="E3699" s="21" t="s">
        <v>2238</v>
      </c>
    </row>
    <row r="3700" spans="1:5" x14ac:dyDescent="0.3">
      <c r="A3700" s="21" t="s">
        <v>2629</v>
      </c>
      <c r="B3700" s="21">
        <v>3</v>
      </c>
      <c r="C3700" s="39" t="str">
        <f>VLOOKUP(A3700,'COMP-VS-BOM'!$A$2:$C$1625,3,0)</f>
        <v>IC RF AMP 0.5W PA 1GHZ 16QFN</v>
      </c>
      <c r="D3700" s="39" t="str">
        <f t="shared" si="57"/>
        <v>U2804-3</v>
      </c>
      <c r="E3700" s="21" t="s">
        <v>735</v>
      </c>
    </row>
    <row r="3701" spans="1:5" x14ac:dyDescent="0.3">
      <c r="A3701" s="21" t="s">
        <v>2629</v>
      </c>
      <c r="B3701" s="21">
        <v>4</v>
      </c>
      <c r="C3701" s="39" t="str">
        <f>VLOOKUP(A3701,'COMP-VS-BOM'!$A$2:$C$1625,3,0)</f>
        <v>IC RF AMP 0.5W PA 1GHZ 16QFN</v>
      </c>
      <c r="D3701" s="39" t="str">
        <f t="shared" si="57"/>
        <v>U2804-4</v>
      </c>
      <c r="E3701" s="22"/>
    </row>
    <row r="3702" spans="1:5" x14ac:dyDescent="0.3">
      <c r="A3702" s="21" t="s">
        <v>2629</v>
      </c>
      <c r="B3702" s="21">
        <v>5</v>
      </c>
      <c r="C3702" s="39" t="str">
        <f>VLOOKUP(A3702,'COMP-VS-BOM'!$A$2:$C$1625,3,0)</f>
        <v>IC RF AMP 0.5W PA 1GHZ 16QFN</v>
      </c>
      <c r="D3702" s="39" t="str">
        <f t="shared" si="57"/>
        <v>U2804-5</v>
      </c>
      <c r="E3702" s="22"/>
    </row>
    <row r="3703" spans="1:5" x14ac:dyDescent="0.3">
      <c r="A3703" s="21" t="s">
        <v>2629</v>
      </c>
      <c r="B3703" s="21">
        <v>6</v>
      </c>
      <c r="C3703" s="39" t="str">
        <f>VLOOKUP(A3703,'COMP-VS-BOM'!$A$2:$C$1625,3,0)</f>
        <v>IC RF AMP 0.5W PA 1GHZ 16QFN</v>
      </c>
      <c r="D3703" s="39" t="str">
        <f t="shared" si="57"/>
        <v>U2804-6</v>
      </c>
      <c r="E3703" s="22"/>
    </row>
    <row r="3704" spans="1:5" x14ac:dyDescent="0.3">
      <c r="A3704" s="21" t="s">
        <v>2629</v>
      </c>
      <c r="B3704" s="21">
        <v>7</v>
      </c>
      <c r="C3704" s="39" t="str">
        <f>VLOOKUP(A3704,'COMP-VS-BOM'!$A$2:$C$1625,3,0)</f>
        <v>IC RF AMP 0.5W PA 1GHZ 16QFN</v>
      </c>
      <c r="D3704" s="39" t="str">
        <f t="shared" si="57"/>
        <v>U2804-7</v>
      </c>
      <c r="E3704" s="21" t="s">
        <v>320</v>
      </c>
    </row>
    <row r="3705" spans="1:5" x14ac:dyDescent="0.3">
      <c r="A3705" s="21" t="s">
        <v>2629</v>
      </c>
      <c r="B3705" s="21">
        <v>8</v>
      </c>
      <c r="C3705" s="39" t="str">
        <f>VLOOKUP(A3705,'COMP-VS-BOM'!$A$2:$C$1625,3,0)</f>
        <v>IC RF AMP 0.5W PA 1GHZ 16QFN</v>
      </c>
      <c r="D3705" s="39" t="str">
        <f t="shared" si="57"/>
        <v>U2804-8</v>
      </c>
      <c r="E3705" s="22"/>
    </row>
    <row r="3706" spans="1:5" x14ac:dyDescent="0.3">
      <c r="A3706" s="21" t="s">
        <v>2629</v>
      </c>
      <c r="B3706" s="21">
        <v>9</v>
      </c>
      <c r="C3706" s="39" t="str">
        <f>VLOOKUP(A3706,'COMP-VS-BOM'!$A$2:$C$1625,3,0)</f>
        <v>IC RF AMP 0.5W PA 1GHZ 16QFN</v>
      </c>
      <c r="D3706" s="39" t="str">
        <f t="shared" si="57"/>
        <v>U2804-9</v>
      </c>
      <c r="E3706" s="22"/>
    </row>
    <row r="3707" spans="1:5" x14ac:dyDescent="0.3">
      <c r="A3707" s="21" t="s">
        <v>2629</v>
      </c>
      <c r="B3707" s="21">
        <v>10</v>
      </c>
      <c r="C3707" s="39" t="str">
        <f>VLOOKUP(A3707,'COMP-VS-BOM'!$A$2:$C$1625,3,0)</f>
        <v>IC RF AMP 0.5W PA 1GHZ 16QFN</v>
      </c>
      <c r="D3707" s="39" t="str">
        <f t="shared" si="57"/>
        <v>U2804-10</v>
      </c>
      <c r="E3707" s="21" t="s">
        <v>731</v>
      </c>
    </row>
    <row r="3708" spans="1:5" x14ac:dyDescent="0.3">
      <c r="A3708" s="21" t="s">
        <v>2629</v>
      </c>
      <c r="B3708" s="21">
        <v>11</v>
      </c>
      <c r="C3708" s="39" t="str">
        <f>VLOOKUP(A3708,'COMP-VS-BOM'!$A$2:$C$1625,3,0)</f>
        <v>IC RF AMP 0.5W PA 1GHZ 16QFN</v>
      </c>
      <c r="D3708" s="39" t="str">
        <f t="shared" si="57"/>
        <v>U2804-11</v>
      </c>
      <c r="E3708" s="21" t="s">
        <v>731</v>
      </c>
    </row>
    <row r="3709" spans="1:5" x14ac:dyDescent="0.3">
      <c r="A3709" s="21" t="s">
        <v>2629</v>
      </c>
      <c r="B3709" s="21">
        <v>12</v>
      </c>
      <c r="C3709" s="39" t="str">
        <f>VLOOKUP(A3709,'COMP-VS-BOM'!$A$2:$C$1625,3,0)</f>
        <v>IC RF AMP 0.5W PA 1GHZ 16QFN</v>
      </c>
      <c r="D3709" s="39" t="str">
        <f t="shared" si="57"/>
        <v>U2804-12</v>
      </c>
      <c r="E3709" s="22"/>
    </row>
    <row r="3710" spans="1:5" x14ac:dyDescent="0.3">
      <c r="A3710" s="21" t="s">
        <v>2629</v>
      </c>
      <c r="B3710" s="21">
        <v>13</v>
      </c>
      <c r="C3710" s="39" t="str">
        <f>VLOOKUP(A3710,'COMP-VS-BOM'!$A$2:$C$1625,3,0)</f>
        <v>IC RF AMP 0.5W PA 1GHZ 16QFN</v>
      </c>
      <c r="D3710" s="39" t="str">
        <f t="shared" si="57"/>
        <v>U2804-13</v>
      </c>
      <c r="E3710" s="22"/>
    </row>
    <row r="3711" spans="1:5" x14ac:dyDescent="0.3">
      <c r="A3711" s="21" t="s">
        <v>2629</v>
      </c>
      <c r="B3711" s="21">
        <v>14</v>
      </c>
      <c r="C3711" s="39" t="str">
        <f>VLOOKUP(A3711,'COMP-VS-BOM'!$A$2:$C$1625,3,0)</f>
        <v>IC RF AMP 0.5W PA 1GHZ 16QFN</v>
      </c>
      <c r="D3711" s="39" t="str">
        <f t="shared" si="57"/>
        <v>U2804-14</v>
      </c>
      <c r="E3711" s="21" t="s">
        <v>320</v>
      </c>
    </row>
    <row r="3712" spans="1:5" x14ac:dyDescent="0.3">
      <c r="A3712" s="21" t="s">
        <v>2629</v>
      </c>
      <c r="B3712" s="21">
        <v>15</v>
      </c>
      <c r="C3712" s="39" t="str">
        <f>VLOOKUP(A3712,'COMP-VS-BOM'!$A$2:$C$1625,3,0)</f>
        <v>IC RF AMP 0.5W PA 1GHZ 16QFN</v>
      </c>
      <c r="D3712" s="39" t="str">
        <f t="shared" si="57"/>
        <v>U2804-15</v>
      </c>
      <c r="E3712" s="21" t="s">
        <v>1566</v>
      </c>
    </row>
    <row r="3713" spans="1:5" x14ac:dyDescent="0.3">
      <c r="A3713" s="21" t="s">
        <v>2629</v>
      </c>
      <c r="B3713" s="21">
        <v>16</v>
      </c>
      <c r="C3713" s="39" t="str">
        <f>VLOOKUP(A3713,'COMP-VS-BOM'!$A$2:$C$1625,3,0)</f>
        <v>IC RF AMP 0.5W PA 1GHZ 16QFN</v>
      </c>
      <c r="D3713" s="39" t="str">
        <f t="shared" si="57"/>
        <v>U2804-16</v>
      </c>
      <c r="E3713" s="21" t="s">
        <v>729</v>
      </c>
    </row>
    <row r="3714" spans="1:5" x14ac:dyDescent="0.3">
      <c r="A3714" s="21" t="s">
        <v>2629</v>
      </c>
      <c r="B3714" s="21">
        <v>17</v>
      </c>
      <c r="C3714" s="39" t="str">
        <f>VLOOKUP(A3714,'COMP-VS-BOM'!$A$2:$C$1625,3,0)</f>
        <v>IC RF AMP 0.5W PA 1GHZ 16QFN</v>
      </c>
      <c r="D3714" s="39" t="str">
        <f t="shared" si="57"/>
        <v>U2804-17</v>
      </c>
      <c r="E3714" s="21" t="s">
        <v>320</v>
      </c>
    </row>
    <row r="3715" spans="1:5" x14ac:dyDescent="0.3">
      <c r="A3715" s="21" t="s">
        <v>2630</v>
      </c>
      <c r="B3715" s="21">
        <v>1</v>
      </c>
      <c r="C3715" s="39" t="str">
        <f>VLOOKUP(A3715,'COMP-VS-BOM'!$A$2:$C$1625,3,0)</f>
        <v>IC I/O EXPANDER I2C 8B 16TSSOP</v>
      </c>
      <c r="D3715" s="39" t="str">
        <f t="shared" si="57"/>
        <v>U2805-1</v>
      </c>
      <c r="E3715" s="21" t="s">
        <v>2212</v>
      </c>
    </row>
    <row r="3716" spans="1:5" x14ac:dyDescent="0.3">
      <c r="A3716" s="21" t="s">
        <v>2630</v>
      </c>
      <c r="B3716" s="21">
        <v>2</v>
      </c>
      <c r="C3716" s="39" t="str">
        <f>VLOOKUP(A3716,'COMP-VS-BOM'!$A$2:$C$1625,3,0)</f>
        <v>IC I/O EXPANDER I2C 8B 16TSSOP</v>
      </c>
      <c r="D3716" s="39" t="str">
        <f t="shared" ref="D3716:D3779" si="58">CONCATENATE(A3716,"-",B3716)</f>
        <v>U2805-2</v>
      </c>
      <c r="E3716" s="21" t="s">
        <v>2210</v>
      </c>
    </row>
    <row r="3717" spans="1:5" x14ac:dyDescent="0.3">
      <c r="A3717" s="21" t="s">
        <v>2630</v>
      </c>
      <c r="B3717" s="21">
        <v>3</v>
      </c>
      <c r="C3717" s="39" t="str">
        <f>VLOOKUP(A3717,'COMP-VS-BOM'!$A$2:$C$1625,3,0)</f>
        <v>IC I/O EXPANDER I2C 8B 16TSSOP</v>
      </c>
      <c r="D3717" s="39" t="str">
        <f t="shared" si="58"/>
        <v>U2805-3</v>
      </c>
      <c r="E3717" s="21" t="s">
        <v>2253</v>
      </c>
    </row>
    <row r="3718" spans="1:5" x14ac:dyDescent="0.3">
      <c r="A3718" s="21" t="s">
        <v>2630</v>
      </c>
      <c r="B3718" s="21">
        <v>4</v>
      </c>
      <c r="C3718" s="39" t="str">
        <f>VLOOKUP(A3718,'COMP-VS-BOM'!$A$2:$C$1625,3,0)</f>
        <v>IC I/O EXPANDER I2C 8B 16TSSOP</v>
      </c>
      <c r="D3718" s="39" t="str">
        <f t="shared" si="58"/>
        <v>U2805-4</v>
      </c>
      <c r="E3718" s="21" t="s">
        <v>2251</v>
      </c>
    </row>
    <row r="3719" spans="1:5" x14ac:dyDescent="0.3">
      <c r="A3719" s="21" t="s">
        <v>2630</v>
      </c>
      <c r="B3719" s="21">
        <v>5</v>
      </c>
      <c r="C3719" s="39" t="str">
        <f>VLOOKUP(A3719,'COMP-VS-BOM'!$A$2:$C$1625,3,0)</f>
        <v>IC I/O EXPANDER I2C 8B 16TSSOP</v>
      </c>
      <c r="D3719" s="39" t="str">
        <f t="shared" si="58"/>
        <v>U2805-5</v>
      </c>
      <c r="E3719" s="21" t="s">
        <v>2249</v>
      </c>
    </row>
    <row r="3720" spans="1:5" x14ac:dyDescent="0.3">
      <c r="A3720" s="21" t="s">
        <v>2630</v>
      </c>
      <c r="B3720" s="21">
        <v>6</v>
      </c>
      <c r="C3720" s="39" t="str">
        <f>VLOOKUP(A3720,'COMP-VS-BOM'!$A$2:$C$1625,3,0)</f>
        <v>IC I/O EXPANDER I2C 8B 16TSSOP</v>
      </c>
      <c r="D3720" s="39" t="str">
        <f t="shared" si="58"/>
        <v>U2805-6</v>
      </c>
      <c r="E3720" s="21" t="s">
        <v>3028</v>
      </c>
    </row>
    <row r="3721" spans="1:5" x14ac:dyDescent="0.3">
      <c r="A3721" s="21" t="s">
        <v>2630</v>
      </c>
      <c r="B3721" s="21">
        <v>7</v>
      </c>
      <c r="C3721" s="39" t="str">
        <f>VLOOKUP(A3721,'COMP-VS-BOM'!$A$2:$C$1625,3,0)</f>
        <v>IC I/O EXPANDER I2C 8B 16TSSOP</v>
      </c>
      <c r="D3721" s="39" t="str">
        <f t="shared" si="58"/>
        <v>U2805-7</v>
      </c>
      <c r="E3721" s="21" t="s">
        <v>1796</v>
      </c>
    </row>
    <row r="3722" spans="1:5" x14ac:dyDescent="0.3">
      <c r="A3722" s="21" t="s">
        <v>2630</v>
      </c>
      <c r="B3722" s="21">
        <v>8</v>
      </c>
      <c r="C3722" s="39" t="str">
        <f>VLOOKUP(A3722,'COMP-VS-BOM'!$A$2:$C$1625,3,0)</f>
        <v>IC I/O EXPANDER I2C 8B 16TSSOP</v>
      </c>
      <c r="D3722" s="39" t="str">
        <f t="shared" si="58"/>
        <v>U2805-8</v>
      </c>
      <c r="E3722" s="21" t="s">
        <v>320</v>
      </c>
    </row>
    <row r="3723" spans="1:5" x14ac:dyDescent="0.3">
      <c r="A3723" s="21" t="s">
        <v>2630</v>
      </c>
      <c r="B3723" s="21">
        <v>9</v>
      </c>
      <c r="C3723" s="39" t="str">
        <f>VLOOKUP(A3723,'COMP-VS-BOM'!$A$2:$C$1625,3,0)</f>
        <v>IC I/O EXPANDER I2C 8B 16TSSOP</v>
      </c>
      <c r="D3723" s="39" t="str">
        <f t="shared" si="58"/>
        <v>U2805-9</v>
      </c>
      <c r="E3723" s="21" t="s">
        <v>2225</v>
      </c>
    </row>
    <row r="3724" spans="1:5" x14ac:dyDescent="0.3">
      <c r="A3724" s="21" t="s">
        <v>2630</v>
      </c>
      <c r="B3724" s="21">
        <v>10</v>
      </c>
      <c r="C3724" s="39" t="str">
        <f>VLOOKUP(A3724,'COMP-VS-BOM'!$A$2:$C$1625,3,0)</f>
        <v>IC I/O EXPANDER I2C 8B 16TSSOP</v>
      </c>
      <c r="D3724" s="39" t="str">
        <f t="shared" si="58"/>
        <v>U2805-10</v>
      </c>
      <c r="E3724" s="21" t="s">
        <v>2221</v>
      </c>
    </row>
    <row r="3725" spans="1:5" x14ac:dyDescent="0.3">
      <c r="A3725" s="21" t="s">
        <v>2630</v>
      </c>
      <c r="B3725" s="21">
        <v>11</v>
      </c>
      <c r="C3725" s="39" t="str">
        <f>VLOOKUP(A3725,'COMP-VS-BOM'!$A$2:$C$1625,3,0)</f>
        <v>IC I/O EXPANDER I2C 8B 16TSSOP</v>
      </c>
      <c r="D3725" s="39" t="str">
        <f t="shared" si="58"/>
        <v>U2805-11</v>
      </c>
      <c r="E3725" s="21" t="s">
        <v>2219</v>
      </c>
    </row>
    <row r="3726" spans="1:5" x14ac:dyDescent="0.3">
      <c r="A3726" s="21" t="s">
        <v>2630</v>
      </c>
      <c r="B3726" s="21">
        <v>12</v>
      </c>
      <c r="C3726" s="39" t="str">
        <f>VLOOKUP(A3726,'COMP-VS-BOM'!$A$2:$C$1625,3,0)</f>
        <v>IC I/O EXPANDER I2C 8B 16TSSOP</v>
      </c>
      <c r="D3726" s="39" t="str">
        <f t="shared" si="58"/>
        <v>U2805-12</v>
      </c>
      <c r="E3726" s="21" t="s">
        <v>2217</v>
      </c>
    </row>
    <row r="3727" spans="1:5" x14ac:dyDescent="0.3">
      <c r="A3727" s="21" t="s">
        <v>2630</v>
      </c>
      <c r="B3727" s="21">
        <v>13</v>
      </c>
      <c r="C3727" s="39" t="str">
        <f>VLOOKUP(A3727,'COMP-VS-BOM'!$A$2:$C$1625,3,0)</f>
        <v>IC I/O EXPANDER I2C 8B 16TSSOP</v>
      </c>
      <c r="D3727" s="39" t="str">
        <f t="shared" si="58"/>
        <v>U2805-13</v>
      </c>
      <c r="E3727" s="21" t="s">
        <v>2215</v>
      </c>
    </row>
    <row r="3728" spans="1:5" x14ac:dyDescent="0.3">
      <c r="A3728" s="21" t="s">
        <v>2630</v>
      </c>
      <c r="B3728" s="21">
        <v>14</v>
      </c>
      <c r="C3728" s="39" t="str">
        <f>VLOOKUP(A3728,'COMP-VS-BOM'!$A$2:$C$1625,3,0)</f>
        <v>IC I/O EXPANDER I2C 8B 16TSSOP</v>
      </c>
      <c r="D3728" s="39" t="str">
        <f t="shared" si="58"/>
        <v>U2805-14</v>
      </c>
      <c r="E3728" s="21" t="s">
        <v>2236</v>
      </c>
    </row>
    <row r="3729" spans="1:5" x14ac:dyDescent="0.3">
      <c r="A3729" s="21" t="s">
        <v>2630</v>
      </c>
      <c r="B3729" s="21">
        <v>15</v>
      </c>
      <c r="C3729" s="39" t="str">
        <f>VLOOKUP(A3729,'COMP-VS-BOM'!$A$2:$C$1625,3,0)</f>
        <v>IC I/O EXPANDER I2C 8B 16TSSOP</v>
      </c>
      <c r="D3729" s="39" t="str">
        <f t="shared" si="58"/>
        <v>U2805-15</v>
      </c>
      <c r="E3729" s="21" t="s">
        <v>1881</v>
      </c>
    </row>
    <row r="3730" spans="1:5" x14ac:dyDescent="0.3">
      <c r="A3730" s="21" t="s">
        <v>2630</v>
      </c>
      <c r="B3730" s="21">
        <v>16</v>
      </c>
      <c r="C3730" s="39" t="str">
        <f>VLOOKUP(A3730,'COMP-VS-BOM'!$A$2:$C$1625,3,0)</f>
        <v>IC I/O EXPANDER I2C 8B 16TSSOP</v>
      </c>
      <c r="D3730" s="39" t="str">
        <f t="shared" si="58"/>
        <v>U2805-16</v>
      </c>
      <c r="E3730" s="21" t="s">
        <v>739</v>
      </c>
    </row>
    <row r="3731" spans="1:5" x14ac:dyDescent="0.3">
      <c r="A3731" s="21" t="s">
        <v>2631</v>
      </c>
      <c r="B3731" s="21">
        <v>1</v>
      </c>
      <c r="C3731" s="39" t="str">
        <f>VLOOKUP(A3731,'COMP-VS-BOM'!$A$2:$C$1625,3,0)</f>
        <v>31.5 dB, 0.5 dB Step, Parallel Control Interface, Single Supply Voltage</v>
      </c>
      <c r="D3731" s="39" t="str">
        <f t="shared" si="58"/>
        <v>U2810-1</v>
      </c>
      <c r="E3731" s="21" t="s">
        <v>1708</v>
      </c>
    </row>
    <row r="3732" spans="1:5" x14ac:dyDescent="0.3">
      <c r="A3732" s="21" t="s">
        <v>2631</v>
      </c>
      <c r="B3732" s="21">
        <v>2</v>
      </c>
      <c r="C3732" s="39" t="str">
        <f>VLOOKUP(A3732,'COMP-VS-BOM'!$A$2:$C$1625,3,0)</f>
        <v>31.5 dB, 0.5 dB Step, Parallel Control Interface, Single Supply Voltage</v>
      </c>
      <c r="D3732" s="39" t="str">
        <f t="shared" si="58"/>
        <v>U2810-2</v>
      </c>
      <c r="E3732" s="21" t="s">
        <v>719</v>
      </c>
    </row>
    <row r="3733" spans="1:5" x14ac:dyDescent="0.3">
      <c r="A3733" s="21" t="s">
        <v>2631</v>
      </c>
      <c r="B3733" s="21">
        <v>3</v>
      </c>
      <c r="C3733" s="39" t="str">
        <f>VLOOKUP(A3733,'COMP-VS-BOM'!$A$2:$C$1625,3,0)</f>
        <v>31.5 dB, 0.5 dB Step, Parallel Control Interface, Single Supply Voltage</v>
      </c>
      <c r="D3733" s="39" t="str">
        <f t="shared" si="58"/>
        <v>U2810-3</v>
      </c>
      <c r="E3733" s="21" t="s">
        <v>2260</v>
      </c>
    </row>
    <row r="3734" spans="1:5" x14ac:dyDescent="0.3">
      <c r="A3734" s="21" t="s">
        <v>2631</v>
      </c>
      <c r="B3734" s="21">
        <v>4</v>
      </c>
      <c r="C3734" s="39" t="str">
        <f>VLOOKUP(A3734,'COMP-VS-BOM'!$A$2:$C$1625,3,0)</f>
        <v>31.5 dB, 0.5 dB Step, Parallel Control Interface, Single Supply Voltage</v>
      </c>
      <c r="D3734" s="39" t="str">
        <f t="shared" si="58"/>
        <v>U2810-4</v>
      </c>
      <c r="E3734" s="21" t="s">
        <v>320</v>
      </c>
    </row>
    <row r="3735" spans="1:5" x14ac:dyDescent="0.3">
      <c r="A3735" s="21" t="s">
        <v>2631</v>
      </c>
      <c r="B3735" s="21">
        <v>5</v>
      </c>
      <c r="C3735" s="39" t="str">
        <f>VLOOKUP(A3735,'COMP-VS-BOM'!$A$2:$C$1625,3,0)</f>
        <v>31.5 dB, 0.5 dB Step, Parallel Control Interface, Single Supply Voltage</v>
      </c>
      <c r="D3735" s="39" t="str">
        <f t="shared" si="58"/>
        <v>U2810-5</v>
      </c>
      <c r="E3735" s="21" t="s">
        <v>2234</v>
      </c>
    </row>
    <row r="3736" spans="1:5" x14ac:dyDescent="0.3">
      <c r="A3736" s="21" t="s">
        <v>2631</v>
      </c>
      <c r="B3736" s="21">
        <v>6</v>
      </c>
      <c r="C3736" s="39" t="str">
        <f>VLOOKUP(A3736,'COMP-VS-BOM'!$A$2:$C$1625,3,0)</f>
        <v>31.5 dB, 0.5 dB Step, Parallel Control Interface, Single Supply Voltage</v>
      </c>
      <c r="D3736" s="39" t="str">
        <f t="shared" si="58"/>
        <v>U2810-6</v>
      </c>
      <c r="E3736" s="21" t="s">
        <v>727</v>
      </c>
    </row>
    <row r="3737" spans="1:5" x14ac:dyDescent="0.3">
      <c r="A3737" s="21" t="s">
        <v>2631</v>
      </c>
      <c r="B3737" s="21">
        <v>7</v>
      </c>
      <c r="C3737" s="39" t="str">
        <f>VLOOKUP(A3737,'COMP-VS-BOM'!$A$2:$C$1625,3,0)</f>
        <v>31.5 dB, 0.5 dB Step, Parallel Control Interface, Single Supply Voltage</v>
      </c>
      <c r="D3737" s="39" t="str">
        <f t="shared" si="58"/>
        <v>U2810-7</v>
      </c>
      <c r="E3737" s="21" t="s">
        <v>2236</v>
      </c>
    </row>
    <row r="3738" spans="1:5" x14ac:dyDescent="0.3">
      <c r="A3738" s="21" t="s">
        <v>2631</v>
      </c>
      <c r="B3738" s="21">
        <v>8</v>
      </c>
      <c r="C3738" s="39" t="str">
        <f>VLOOKUP(A3738,'COMP-VS-BOM'!$A$2:$C$1625,3,0)</f>
        <v>31.5 dB, 0.5 dB Step, Parallel Control Interface, Single Supply Voltage</v>
      </c>
      <c r="D3738" s="39" t="str">
        <f t="shared" si="58"/>
        <v>U2810-8</v>
      </c>
      <c r="E3738" s="21" t="s">
        <v>2236</v>
      </c>
    </row>
    <row r="3739" spans="1:5" x14ac:dyDescent="0.3">
      <c r="A3739" s="21" t="s">
        <v>2631</v>
      </c>
      <c r="B3739" s="21">
        <v>9</v>
      </c>
      <c r="C3739" s="39" t="str">
        <f>VLOOKUP(A3739,'COMP-VS-BOM'!$A$2:$C$1625,3,0)</f>
        <v>31.5 dB, 0.5 dB Step, Parallel Control Interface, Single Supply Voltage</v>
      </c>
      <c r="D3739" s="39" t="str">
        <f t="shared" si="58"/>
        <v>U2810-9</v>
      </c>
      <c r="E3739" s="21" t="s">
        <v>727</v>
      </c>
    </row>
    <row r="3740" spans="1:5" x14ac:dyDescent="0.3">
      <c r="A3740" s="21" t="s">
        <v>2631</v>
      </c>
      <c r="B3740" s="21">
        <v>10</v>
      </c>
      <c r="C3740" s="39" t="str">
        <f>VLOOKUP(A3740,'COMP-VS-BOM'!$A$2:$C$1625,3,0)</f>
        <v>31.5 dB, 0.5 dB Step, Parallel Control Interface, Single Supply Voltage</v>
      </c>
      <c r="D3740" s="39" t="str">
        <f t="shared" si="58"/>
        <v>U2810-10</v>
      </c>
      <c r="E3740" s="21" t="s">
        <v>320</v>
      </c>
    </row>
    <row r="3741" spans="1:5" x14ac:dyDescent="0.3">
      <c r="A3741" s="21" t="s">
        <v>2631</v>
      </c>
      <c r="B3741" s="21">
        <v>11</v>
      </c>
      <c r="C3741" s="39" t="str">
        <f>VLOOKUP(A3741,'COMP-VS-BOM'!$A$2:$C$1625,3,0)</f>
        <v>31.5 dB, 0.5 dB Step, Parallel Control Interface, Single Supply Voltage</v>
      </c>
      <c r="D3741" s="39" t="str">
        <f t="shared" si="58"/>
        <v>U2810-11</v>
      </c>
      <c r="E3741" s="21" t="s">
        <v>320</v>
      </c>
    </row>
    <row r="3742" spans="1:5" x14ac:dyDescent="0.3">
      <c r="A3742" s="21" t="s">
        <v>2631</v>
      </c>
      <c r="B3742" s="21">
        <v>12</v>
      </c>
      <c r="C3742" s="39" t="str">
        <f>VLOOKUP(A3742,'COMP-VS-BOM'!$A$2:$C$1625,3,0)</f>
        <v>31.5 dB, 0.5 dB Step, Parallel Control Interface, Single Supply Voltage</v>
      </c>
      <c r="D3742" s="39" t="str">
        <f t="shared" si="58"/>
        <v>U2810-12</v>
      </c>
      <c r="E3742" s="21" t="s">
        <v>320</v>
      </c>
    </row>
    <row r="3743" spans="1:5" x14ac:dyDescent="0.3">
      <c r="A3743" s="21" t="s">
        <v>2631</v>
      </c>
      <c r="B3743" s="21">
        <v>13</v>
      </c>
      <c r="C3743" s="39" t="str">
        <f>VLOOKUP(A3743,'COMP-VS-BOM'!$A$2:$C$1625,3,0)</f>
        <v>31.5 dB, 0.5 dB Step, Parallel Control Interface, Single Supply Voltage</v>
      </c>
      <c r="D3743" s="39" t="str">
        <f t="shared" si="58"/>
        <v>U2810-13</v>
      </c>
      <c r="E3743" s="21" t="s">
        <v>320</v>
      </c>
    </row>
    <row r="3744" spans="1:5" x14ac:dyDescent="0.3">
      <c r="A3744" s="21" t="s">
        <v>2631</v>
      </c>
      <c r="B3744" s="21">
        <v>14</v>
      </c>
      <c r="C3744" s="39" t="str">
        <f>VLOOKUP(A3744,'COMP-VS-BOM'!$A$2:$C$1625,3,0)</f>
        <v>31.5 dB, 0.5 dB Step, Parallel Control Interface, Single Supply Voltage</v>
      </c>
      <c r="D3744" s="39" t="str">
        <f t="shared" si="58"/>
        <v>U2810-14</v>
      </c>
      <c r="E3744" s="21" t="s">
        <v>1199</v>
      </c>
    </row>
    <row r="3745" spans="1:5" x14ac:dyDescent="0.3">
      <c r="A3745" s="21" t="s">
        <v>2631</v>
      </c>
      <c r="B3745" s="21">
        <v>15</v>
      </c>
      <c r="C3745" s="39" t="str">
        <f>VLOOKUP(A3745,'COMP-VS-BOM'!$A$2:$C$1625,3,0)</f>
        <v>31.5 dB, 0.5 dB Step, Parallel Control Interface, Single Supply Voltage</v>
      </c>
      <c r="D3745" s="39" t="str">
        <f t="shared" si="58"/>
        <v>U2810-15</v>
      </c>
      <c r="E3745" s="21" t="s">
        <v>1693</v>
      </c>
    </row>
    <row r="3746" spans="1:5" x14ac:dyDescent="0.3">
      <c r="A3746" s="21" t="s">
        <v>2631</v>
      </c>
      <c r="B3746" s="21">
        <v>16</v>
      </c>
      <c r="C3746" s="39" t="str">
        <f>VLOOKUP(A3746,'COMP-VS-BOM'!$A$2:$C$1625,3,0)</f>
        <v>31.5 dB, 0.5 dB Step, Parallel Control Interface, Single Supply Voltage</v>
      </c>
      <c r="D3746" s="39" t="str">
        <f t="shared" si="58"/>
        <v>U2810-16</v>
      </c>
      <c r="E3746" s="21" t="s">
        <v>1696</v>
      </c>
    </row>
    <row r="3747" spans="1:5" x14ac:dyDescent="0.3">
      <c r="A3747" s="21" t="s">
        <v>2631</v>
      </c>
      <c r="B3747" s="21">
        <v>17</v>
      </c>
      <c r="C3747" s="39" t="str">
        <f>VLOOKUP(A3747,'COMP-VS-BOM'!$A$2:$C$1625,3,0)</f>
        <v>31.5 dB, 0.5 dB Step, Parallel Control Interface, Single Supply Voltage</v>
      </c>
      <c r="D3747" s="39" t="str">
        <f t="shared" si="58"/>
        <v>U2810-17</v>
      </c>
      <c r="E3747" s="21" t="s">
        <v>1699</v>
      </c>
    </row>
    <row r="3748" spans="1:5" x14ac:dyDescent="0.3">
      <c r="A3748" s="21" t="s">
        <v>2631</v>
      </c>
      <c r="B3748" s="21">
        <v>18</v>
      </c>
      <c r="C3748" s="39" t="str">
        <f>VLOOKUP(A3748,'COMP-VS-BOM'!$A$2:$C$1625,3,0)</f>
        <v>31.5 dB, 0.5 dB Step, Parallel Control Interface, Single Supply Voltage</v>
      </c>
      <c r="D3748" s="39" t="str">
        <f t="shared" si="58"/>
        <v>U2810-18</v>
      </c>
      <c r="E3748" s="21" t="s">
        <v>320</v>
      </c>
    </row>
    <row r="3749" spans="1:5" x14ac:dyDescent="0.3">
      <c r="A3749" s="21" t="s">
        <v>2631</v>
      </c>
      <c r="B3749" s="21">
        <v>19</v>
      </c>
      <c r="C3749" s="39" t="str">
        <f>VLOOKUP(A3749,'COMP-VS-BOM'!$A$2:$C$1625,3,0)</f>
        <v>31.5 dB, 0.5 dB Step, Parallel Control Interface, Single Supply Voltage</v>
      </c>
      <c r="D3749" s="39" t="str">
        <f t="shared" si="58"/>
        <v>U2810-19</v>
      </c>
      <c r="E3749" s="21" t="s">
        <v>1702</v>
      </c>
    </row>
    <row r="3750" spans="1:5" x14ac:dyDescent="0.3">
      <c r="A3750" s="21" t="s">
        <v>2631</v>
      </c>
      <c r="B3750" s="21">
        <v>20</v>
      </c>
      <c r="C3750" s="39" t="str">
        <f>VLOOKUP(A3750,'COMP-VS-BOM'!$A$2:$C$1625,3,0)</f>
        <v>31.5 dB, 0.5 dB Step, Parallel Control Interface, Single Supply Voltage</v>
      </c>
      <c r="D3750" s="39" t="str">
        <f t="shared" si="58"/>
        <v>U2810-20</v>
      </c>
      <c r="E3750" s="21" t="s">
        <v>1705</v>
      </c>
    </row>
    <row r="3751" spans="1:5" x14ac:dyDescent="0.3">
      <c r="A3751" s="21" t="s">
        <v>2631</v>
      </c>
      <c r="B3751" s="21">
        <v>21</v>
      </c>
      <c r="C3751" s="39" t="str">
        <f>VLOOKUP(A3751,'COMP-VS-BOM'!$A$2:$C$1625,3,0)</f>
        <v>31.5 dB, 0.5 dB Step, Parallel Control Interface, Single Supply Voltage</v>
      </c>
      <c r="D3751" s="39" t="str">
        <f t="shared" si="58"/>
        <v>U2810-21</v>
      </c>
      <c r="E3751" s="21" t="s">
        <v>320</v>
      </c>
    </row>
    <row r="3752" spans="1:5" x14ac:dyDescent="0.3">
      <c r="A3752" s="21" t="s">
        <v>2632</v>
      </c>
      <c r="B3752" s="21">
        <v>1</v>
      </c>
      <c r="C3752" s="39" t="str">
        <f>VLOOKUP(A3752,'COMP-VS-BOM'!$A$2:$C$1625,3,0)</f>
        <v>IC AMP 2W PA 2GHZ 20MCOB</v>
      </c>
      <c r="D3752" s="39" t="str">
        <f t="shared" si="58"/>
        <v>U2900-1</v>
      </c>
      <c r="E3752" s="21" t="s">
        <v>320</v>
      </c>
    </row>
    <row r="3753" spans="1:5" x14ac:dyDescent="0.3">
      <c r="A3753" s="21" t="s">
        <v>2632</v>
      </c>
      <c r="B3753" s="21">
        <v>2</v>
      </c>
      <c r="C3753" s="39" t="str">
        <f>VLOOKUP(A3753,'COMP-VS-BOM'!$A$2:$C$1625,3,0)</f>
        <v>IC AMP 2W PA 2GHZ 20MCOB</v>
      </c>
      <c r="D3753" s="39" t="str">
        <f t="shared" si="58"/>
        <v>U2900-2</v>
      </c>
      <c r="E3753" s="21" t="s">
        <v>320</v>
      </c>
    </row>
    <row r="3754" spans="1:5" x14ac:dyDescent="0.3">
      <c r="A3754" s="21" t="s">
        <v>2632</v>
      </c>
      <c r="B3754" s="21">
        <v>3</v>
      </c>
      <c r="C3754" s="39" t="str">
        <f>VLOOKUP(A3754,'COMP-VS-BOM'!$A$2:$C$1625,3,0)</f>
        <v>IC AMP 2W PA 2GHZ 20MCOB</v>
      </c>
      <c r="D3754" s="39" t="str">
        <f t="shared" si="58"/>
        <v>U2900-3</v>
      </c>
      <c r="E3754" s="21" t="s">
        <v>320</v>
      </c>
    </row>
    <row r="3755" spans="1:5" x14ac:dyDescent="0.3">
      <c r="A3755" s="21" t="s">
        <v>2632</v>
      </c>
      <c r="B3755" s="21">
        <v>4</v>
      </c>
      <c r="C3755" s="39" t="str">
        <f>VLOOKUP(A3755,'COMP-VS-BOM'!$A$2:$C$1625,3,0)</f>
        <v>IC AMP 2W PA 2GHZ 20MCOB</v>
      </c>
      <c r="D3755" s="39" t="str">
        <f t="shared" si="58"/>
        <v>U2900-4</v>
      </c>
      <c r="E3755" s="21" t="s">
        <v>762</v>
      </c>
    </row>
    <row r="3756" spans="1:5" x14ac:dyDescent="0.3">
      <c r="A3756" s="21" t="s">
        <v>2632</v>
      </c>
      <c r="B3756" s="21">
        <v>5</v>
      </c>
      <c r="C3756" s="39" t="str">
        <f>VLOOKUP(A3756,'COMP-VS-BOM'!$A$2:$C$1625,3,0)</f>
        <v>IC AMP 2W PA 2GHZ 20MCOB</v>
      </c>
      <c r="D3756" s="39" t="str">
        <f t="shared" si="58"/>
        <v>U2900-5</v>
      </c>
      <c r="E3756" s="21" t="s">
        <v>320</v>
      </c>
    </row>
    <row r="3757" spans="1:5" x14ac:dyDescent="0.3">
      <c r="A3757" s="21" t="s">
        <v>2632</v>
      </c>
      <c r="B3757" s="21">
        <v>6</v>
      </c>
      <c r="C3757" s="39" t="str">
        <f>VLOOKUP(A3757,'COMP-VS-BOM'!$A$2:$C$1625,3,0)</f>
        <v>IC AMP 2W PA 2GHZ 20MCOB</v>
      </c>
      <c r="D3757" s="39" t="str">
        <f t="shared" si="58"/>
        <v>U2900-6</v>
      </c>
      <c r="E3757" s="21" t="s">
        <v>320</v>
      </c>
    </row>
    <row r="3758" spans="1:5" x14ac:dyDescent="0.3">
      <c r="A3758" s="21" t="s">
        <v>2632</v>
      </c>
      <c r="B3758" s="21">
        <v>7</v>
      </c>
      <c r="C3758" s="39" t="str">
        <f>VLOOKUP(A3758,'COMP-VS-BOM'!$A$2:$C$1625,3,0)</f>
        <v>IC AMP 2W PA 2GHZ 20MCOB</v>
      </c>
      <c r="D3758" s="39" t="str">
        <f t="shared" si="58"/>
        <v>U2900-7</v>
      </c>
      <c r="E3758" s="21" t="s">
        <v>320</v>
      </c>
    </row>
    <row r="3759" spans="1:5" x14ac:dyDescent="0.3">
      <c r="A3759" s="21" t="s">
        <v>2632</v>
      </c>
      <c r="B3759" s="21">
        <v>8</v>
      </c>
      <c r="C3759" s="39" t="str">
        <f>VLOOKUP(A3759,'COMP-VS-BOM'!$A$2:$C$1625,3,0)</f>
        <v>IC AMP 2W PA 2GHZ 20MCOB</v>
      </c>
      <c r="D3759" s="39" t="str">
        <f t="shared" si="58"/>
        <v>U2900-8</v>
      </c>
      <c r="E3759" s="21" t="s">
        <v>320</v>
      </c>
    </row>
    <row r="3760" spans="1:5" x14ac:dyDescent="0.3">
      <c r="A3760" s="21" t="s">
        <v>2632</v>
      </c>
      <c r="B3760" s="21">
        <v>9</v>
      </c>
      <c r="C3760" s="39" t="str">
        <f>VLOOKUP(A3760,'COMP-VS-BOM'!$A$2:$C$1625,3,0)</f>
        <v>IC AMP 2W PA 2GHZ 20MCOB</v>
      </c>
      <c r="D3760" s="39" t="str">
        <f t="shared" si="58"/>
        <v>U2900-9</v>
      </c>
      <c r="E3760" s="21" t="s">
        <v>320</v>
      </c>
    </row>
    <row r="3761" spans="1:5" x14ac:dyDescent="0.3">
      <c r="A3761" s="21" t="s">
        <v>2632</v>
      </c>
      <c r="B3761" s="21">
        <v>10</v>
      </c>
      <c r="C3761" s="39" t="str">
        <f>VLOOKUP(A3761,'COMP-VS-BOM'!$A$2:$C$1625,3,0)</f>
        <v>IC AMP 2W PA 2GHZ 20MCOB</v>
      </c>
      <c r="D3761" s="39" t="str">
        <f t="shared" si="58"/>
        <v>U2900-10</v>
      </c>
      <c r="E3761" s="21" t="s">
        <v>756</v>
      </c>
    </row>
    <row r="3762" spans="1:5" x14ac:dyDescent="0.3">
      <c r="A3762" s="21" t="s">
        <v>2632</v>
      </c>
      <c r="B3762" s="21">
        <v>11</v>
      </c>
      <c r="C3762" s="39" t="str">
        <f>VLOOKUP(A3762,'COMP-VS-BOM'!$A$2:$C$1625,3,0)</f>
        <v>IC AMP 2W PA 2GHZ 20MCOB</v>
      </c>
      <c r="D3762" s="39" t="str">
        <f t="shared" si="58"/>
        <v>U2900-11</v>
      </c>
      <c r="E3762" s="21" t="s">
        <v>320</v>
      </c>
    </row>
    <row r="3763" spans="1:5" x14ac:dyDescent="0.3">
      <c r="A3763" s="21" t="s">
        <v>2632</v>
      </c>
      <c r="B3763" s="21">
        <v>12</v>
      </c>
      <c r="C3763" s="39" t="str">
        <f>VLOOKUP(A3763,'COMP-VS-BOM'!$A$2:$C$1625,3,0)</f>
        <v>IC AMP 2W PA 2GHZ 20MCOB</v>
      </c>
      <c r="D3763" s="39" t="str">
        <f t="shared" si="58"/>
        <v>U2900-12</v>
      </c>
      <c r="E3763" s="21" t="s">
        <v>320</v>
      </c>
    </row>
    <row r="3764" spans="1:5" x14ac:dyDescent="0.3">
      <c r="A3764" s="21" t="s">
        <v>2632</v>
      </c>
      <c r="B3764" s="21">
        <v>13</v>
      </c>
      <c r="C3764" s="39" t="str">
        <f>VLOOKUP(A3764,'COMP-VS-BOM'!$A$2:$C$1625,3,0)</f>
        <v>IC AMP 2W PA 2GHZ 20MCOB</v>
      </c>
      <c r="D3764" s="39" t="str">
        <f t="shared" si="58"/>
        <v>U2900-13</v>
      </c>
      <c r="E3764" s="21" t="s">
        <v>320</v>
      </c>
    </row>
    <row r="3765" spans="1:5" x14ac:dyDescent="0.3">
      <c r="A3765" s="21" t="s">
        <v>2632</v>
      </c>
      <c r="B3765" s="21">
        <v>14</v>
      </c>
      <c r="C3765" s="39" t="str">
        <f>VLOOKUP(A3765,'COMP-VS-BOM'!$A$2:$C$1625,3,0)</f>
        <v>IC AMP 2W PA 2GHZ 20MCOB</v>
      </c>
      <c r="D3765" s="39" t="str">
        <f t="shared" si="58"/>
        <v>U2900-14</v>
      </c>
      <c r="E3765" s="21" t="s">
        <v>2469</v>
      </c>
    </row>
    <row r="3766" spans="1:5" x14ac:dyDescent="0.3">
      <c r="A3766" s="21" t="s">
        <v>2632</v>
      </c>
      <c r="B3766" s="21">
        <v>15</v>
      </c>
      <c r="C3766" s="39" t="str">
        <f>VLOOKUP(A3766,'COMP-VS-BOM'!$A$2:$C$1625,3,0)</f>
        <v>IC AMP 2W PA 2GHZ 20MCOB</v>
      </c>
      <c r="D3766" s="39" t="str">
        <f t="shared" si="58"/>
        <v>U2900-15</v>
      </c>
      <c r="E3766" s="21" t="s">
        <v>320</v>
      </c>
    </row>
    <row r="3767" spans="1:5" x14ac:dyDescent="0.3">
      <c r="A3767" s="21" t="s">
        <v>2632</v>
      </c>
      <c r="B3767" s="21">
        <v>16</v>
      </c>
      <c r="C3767" s="39" t="str">
        <f>VLOOKUP(A3767,'COMP-VS-BOM'!$A$2:$C$1625,3,0)</f>
        <v>IC AMP 2W PA 2GHZ 20MCOB</v>
      </c>
      <c r="D3767" s="39" t="str">
        <f t="shared" si="58"/>
        <v>U2900-16</v>
      </c>
      <c r="E3767" s="21" t="s">
        <v>320</v>
      </c>
    </row>
    <row r="3768" spans="1:5" x14ac:dyDescent="0.3">
      <c r="A3768" s="21" t="s">
        <v>2632</v>
      </c>
      <c r="B3768" s="21">
        <v>17</v>
      </c>
      <c r="C3768" s="39" t="str">
        <f>VLOOKUP(A3768,'COMP-VS-BOM'!$A$2:$C$1625,3,0)</f>
        <v>IC AMP 2W PA 2GHZ 20MCOB</v>
      </c>
      <c r="D3768" s="39" t="str">
        <f t="shared" si="58"/>
        <v>U2900-17</v>
      </c>
      <c r="E3768" s="21" t="s">
        <v>320</v>
      </c>
    </row>
    <row r="3769" spans="1:5" x14ac:dyDescent="0.3">
      <c r="A3769" s="21" t="s">
        <v>2632</v>
      </c>
      <c r="B3769" s="21">
        <v>18</v>
      </c>
      <c r="C3769" s="39" t="str">
        <f>VLOOKUP(A3769,'COMP-VS-BOM'!$A$2:$C$1625,3,0)</f>
        <v>IC AMP 2W PA 2GHZ 20MCOB</v>
      </c>
      <c r="D3769" s="39" t="str">
        <f t="shared" si="58"/>
        <v>U2900-18</v>
      </c>
      <c r="E3769" s="21" t="s">
        <v>756</v>
      </c>
    </row>
    <row r="3770" spans="1:5" x14ac:dyDescent="0.3">
      <c r="A3770" s="21" t="s">
        <v>2632</v>
      </c>
      <c r="B3770" s="21">
        <v>19</v>
      </c>
      <c r="C3770" s="39" t="str">
        <f>VLOOKUP(A3770,'COMP-VS-BOM'!$A$2:$C$1625,3,0)</f>
        <v>IC AMP 2W PA 2GHZ 20MCOB</v>
      </c>
      <c r="D3770" s="39" t="str">
        <f t="shared" si="58"/>
        <v>U2900-19</v>
      </c>
      <c r="E3770" s="21" t="s">
        <v>320</v>
      </c>
    </row>
    <row r="3771" spans="1:5" x14ac:dyDescent="0.3">
      <c r="A3771" s="21" t="s">
        <v>2632</v>
      </c>
      <c r="B3771" s="21">
        <v>20</v>
      </c>
      <c r="C3771" s="39" t="str">
        <f>VLOOKUP(A3771,'COMP-VS-BOM'!$A$2:$C$1625,3,0)</f>
        <v>IC AMP 2W PA 2GHZ 20MCOB</v>
      </c>
      <c r="D3771" s="39" t="str">
        <f t="shared" si="58"/>
        <v>U2900-20</v>
      </c>
      <c r="E3771" s="21" t="s">
        <v>751</v>
      </c>
    </row>
    <row r="3772" spans="1:5" x14ac:dyDescent="0.3">
      <c r="A3772" s="21" t="s">
        <v>2633</v>
      </c>
      <c r="B3772" s="21">
        <v>1</v>
      </c>
      <c r="C3772" s="39" t="str">
        <f>VLOOKUP(A3772,'COMP-VS-BOM'!$A$2:$C$1625,3,0)</f>
        <v>COUPLER HYBRID 1700-2300MHZ</v>
      </c>
      <c r="D3772" s="39" t="str">
        <f t="shared" si="58"/>
        <v>U2902-1</v>
      </c>
      <c r="E3772" s="21" t="s">
        <v>1818</v>
      </c>
    </row>
    <row r="3773" spans="1:5" x14ac:dyDescent="0.3">
      <c r="A3773" s="21" t="s">
        <v>2633</v>
      </c>
      <c r="B3773" s="21">
        <v>2</v>
      </c>
      <c r="C3773" s="39" t="str">
        <f>VLOOKUP(A3773,'COMP-VS-BOM'!$A$2:$C$1625,3,0)</f>
        <v>COUPLER HYBRID 1700-2300MHZ</v>
      </c>
      <c r="D3773" s="39" t="str">
        <f t="shared" si="58"/>
        <v>U2902-2</v>
      </c>
      <c r="E3773" s="21" t="s">
        <v>1061</v>
      </c>
    </row>
    <row r="3774" spans="1:5" x14ac:dyDescent="0.3">
      <c r="A3774" s="21" t="s">
        <v>2633</v>
      </c>
      <c r="B3774" s="21">
        <v>3</v>
      </c>
      <c r="C3774" s="39" t="str">
        <f>VLOOKUP(A3774,'COMP-VS-BOM'!$A$2:$C$1625,3,0)</f>
        <v>COUPLER HYBRID 1700-2300MHZ</v>
      </c>
      <c r="D3774" s="39" t="str">
        <f t="shared" si="58"/>
        <v>U2902-3</v>
      </c>
      <c r="E3774" s="21" t="s">
        <v>2500</v>
      </c>
    </row>
    <row r="3775" spans="1:5" x14ac:dyDescent="0.3">
      <c r="A3775" s="21" t="s">
        <v>2633</v>
      </c>
      <c r="B3775" s="21">
        <v>4</v>
      </c>
      <c r="C3775" s="39" t="str">
        <f>VLOOKUP(A3775,'COMP-VS-BOM'!$A$2:$C$1625,3,0)</f>
        <v>COUPLER HYBRID 1700-2300MHZ</v>
      </c>
      <c r="D3775" s="39" t="str">
        <f t="shared" si="58"/>
        <v>U2902-4</v>
      </c>
      <c r="E3775" s="21" t="s">
        <v>2498</v>
      </c>
    </row>
    <row r="3776" spans="1:5" x14ac:dyDescent="0.3">
      <c r="A3776" s="21" t="s">
        <v>2633</v>
      </c>
      <c r="B3776" s="21">
        <v>5</v>
      </c>
      <c r="C3776" s="39" t="str">
        <f>VLOOKUP(A3776,'COMP-VS-BOM'!$A$2:$C$1625,3,0)</f>
        <v>COUPLER HYBRID 1700-2300MHZ</v>
      </c>
      <c r="D3776" s="39" t="str">
        <f t="shared" si="58"/>
        <v>U2902-5</v>
      </c>
      <c r="E3776" s="21" t="s">
        <v>320</v>
      </c>
    </row>
    <row r="3777" spans="1:5" x14ac:dyDescent="0.3">
      <c r="A3777" s="21" t="s">
        <v>2634</v>
      </c>
      <c r="B3777" s="21">
        <v>1</v>
      </c>
      <c r="C3777" s="39" t="str">
        <f>VLOOKUP(A3777,'COMP-VS-BOM'!$A$2:$C$1625,3,0)</f>
        <v>COUPLER HYBRID 1700-2300MHZ</v>
      </c>
      <c r="D3777" s="39" t="str">
        <f t="shared" si="58"/>
        <v>U2903-1</v>
      </c>
      <c r="E3777" s="21" t="s">
        <v>787</v>
      </c>
    </row>
    <row r="3778" spans="1:5" x14ac:dyDescent="0.3">
      <c r="A3778" s="21" t="s">
        <v>2634</v>
      </c>
      <c r="B3778" s="21">
        <v>2</v>
      </c>
      <c r="C3778" s="39" t="str">
        <f>VLOOKUP(A3778,'COMP-VS-BOM'!$A$2:$C$1625,3,0)</f>
        <v>COUPLER HYBRID 1700-2300MHZ</v>
      </c>
      <c r="D3778" s="39" t="str">
        <f t="shared" si="58"/>
        <v>U2903-2</v>
      </c>
      <c r="E3778" s="21" t="s">
        <v>765</v>
      </c>
    </row>
    <row r="3779" spans="1:5" x14ac:dyDescent="0.3">
      <c r="A3779" s="21" t="s">
        <v>2634</v>
      </c>
      <c r="B3779" s="21">
        <v>3</v>
      </c>
      <c r="C3779" s="39" t="str">
        <f>VLOOKUP(A3779,'COMP-VS-BOM'!$A$2:$C$1625,3,0)</f>
        <v>COUPLER HYBRID 1700-2300MHZ</v>
      </c>
      <c r="D3779" s="39" t="str">
        <f t="shared" si="58"/>
        <v>U2903-3</v>
      </c>
      <c r="E3779" s="21" t="s">
        <v>1823</v>
      </c>
    </row>
    <row r="3780" spans="1:5" x14ac:dyDescent="0.3">
      <c r="A3780" s="21" t="s">
        <v>2634</v>
      </c>
      <c r="B3780" s="21">
        <v>4</v>
      </c>
      <c r="C3780" s="39" t="str">
        <f>VLOOKUP(A3780,'COMP-VS-BOM'!$A$2:$C$1625,3,0)</f>
        <v>COUPLER HYBRID 1700-2300MHZ</v>
      </c>
      <c r="D3780" s="39" t="str">
        <f t="shared" ref="D3780:D3843" si="59">CONCATENATE(A3780,"-",B3780)</f>
        <v>U2903-4</v>
      </c>
      <c r="E3780" s="21" t="s">
        <v>992</v>
      </c>
    </row>
    <row r="3781" spans="1:5" x14ac:dyDescent="0.3">
      <c r="A3781" s="21" t="s">
        <v>2634</v>
      </c>
      <c r="B3781" s="21">
        <v>5</v>
      </c>
      <c r="C3781" s="39" t="str">
        <f>VLOOKUP(A3781,'COMP-VS-BOM'!$A$2:$C$1625,3,0)</f>
        <v>COUPLER HYBRID 1700-2300MHZ</v>
      </c>
      <c r="D3781" s="39" t="str">
        <f t="shared" si="59"/>
        <v>U2903-5</v>
      </c>
      <c r="E3781" s="21" t="s">
        <v>320</v>
      </c>
    </row>
    <row r="3782" spans="1:5" x14ac:dyDescent="0.3">
      <c r="A3782" s="21" t="s">
        <v>2635</v>
      </c>
      <c r="B3782" s="21">
        <v>1</v>
      </c>
      <c r="C3782" s="39" t="str">
        <f>VLOOKUP(A3782,'COMP-VS-BOM'!$A$2:$C$1625,3,0)</f>
        <v>IC AMP 2W PA 2GHZ 20MCOB</v>
      </c>
      <c r="D3782" s="39" t="str">
        <f t="shared" si="59"/>
        <v>U2904-1</v>
      </c>
      <c r="E3782" s="21" t="s">
        <v>320</v>
      </c>
    </row>
    <row r="3783" spans="1:5" x14ac:dyDescent="0.3">
      <c r="A3783" s="21" t="s">
        <v>2635</v>
      </c>
      <c r="B3783" s="21">
        <v>2</v>
      </c>
      <c r="C3783" s="39" t="str">
        <f>VLOOKUP(A3783,'COMP-VS-BOM'!$A$2:$C$1625,3,0)</f>
        <v>IC AMP 2W PA 2GHZ 20MCOB</v>
      </c>
      <c r="D3783" s="39" t="str">
        <f t="shared" si="59"/>
        <v>U2904-2</v>
      </c>
      <c r="E3783" s="21" t="s">
        <v>320</v>
      </c>
    </row>
    <row r="3784" spans="1:5" x14ac:dyDescent="0.3">
      <c r="A3784" s="21" t="s">
        <v>2635</v>
      </c>
      <c r="B3784" s="21">
        <v>3</v>
      </c>
      <c r="C3784" s="39" t="str">
        <f>VLOOKUP(A3784,'COMP-VS-BOM'!$A$2:$C$1625,3,0)</f>
        <v>IC AMP 2W PA 2GHZ 20MCOB</v>
      </c>
      <c r="D3784" s="39" t="str">
        <f t="shared" si="59"/>
        <v>U2904-3</v>
      </c>
      <c r="E3784" s="21" t="s">
        <v>320</v>
      </c>
    </row>
    <row r="3785" spans="1:5" x14ac:dyDescent="0.3">
      <c r="A3785" s="21" t="s">
        <v>2635</v>
      </c>
      <c r="B3785" s="21">
        <v>4</v>
      </c>
      <c r="C3785" s="39" t="str">
        <f>VLOOKUP(A3785,'COMP-VS-BOM'!$A$2:$C$1625,3,0)</f>
        <v>IC AMP 2W PA 2GHZ 20MCOB</v>
      </c>
      <c r="D3785" s="39" t="str">
        <f t="shared" si="59"/>
        <v>U2904-4</v>
      </c>
      <c r="E3785" s="21" t="s">
        <v>784</v>
      </c>
    </row>
    <row r="3786" spans="1:5" x14ac:dyDescent="0.3">
      <c r="A3786" s="21" t="s">
        <v>2635</v>
      </c>
      <c r="B3786" s="21">
        <v>5</v>
      </c>
      <c r="C3786" s="39" t="str">
        <f>VLOOKUP(A3786,'COMP-VS-BOM'!$A$2:$C$1625,3,0)</f>
        <v>IC AMP 2W PA 2GHZ 20MCOB</v>
      </c>
      <c r="D3786" s="39" t="str">
        <f t="shared" si="59"/>
        <v>U2904-5</v>
      </c>
      <c r="E3786" s="21" t="s">
        <v>320</v>
      </c>
    </row>
    <row r="3787" spans="1:5" x14ac:dyDescent="0.3">
      <c r="A3787" s="21" t="s">
        <v>2635</v>
      </c>
      <c r="B3787" s="21">
        <v>6</v>
      </c>
      <c r="C3787" s="39" t="str">
        <f>VLOOKUP(A3787,'COMP-VS-BOM'!$A$2:$C$1625,3,0)</f>
        <v>IC AMP 2W PA 2GHZ 20MCOB</v>
      </c>
      <c r="D3787" s="39" t="str">
        <f t="shared" si="59"/>
        <v>U2904-6</v>
      </c>
      <c r="E3787" s="21" t="s">
        <v>320</v>
      </c>
    </row>
    <row r="3788" spans="1:5" x14ac:dyDescent="0.3">
      <c r="A3788" s="21" t="s">
        <v>2635</v>
      </c>
      <c r="B3788" s="21">
        <v>7</v>
      </c>
      <c r="C3788" s="39" t="str">
        <f>VLOOKUP(A3788,'COMP-VS-BOM'!$A$2:$C$1625,3,0)</f>
        <v>IC AMP 2W PA 2GHZ 20MCOB</v>
      </c>
      <c r="D3788" s="39" t="str">
        <f t="shared" si="59"/>
        <v>U2904-7</v>
      </c>
      <c r="E3788" s="21" t="s">
        <v>320</v>
      </c>
    </row>
    <row r="3789" spans="1:5" x14ac:dyDescent="0.3">
      <c r="A3789" s="21" t="s">
        <v>2635</v>
      </c>
      <c r="B3789" s="21">
        <v>8</v>
      </c>
      <c r="C3789" s="39" t="str">
        <f>VLOOKUP(A3789,'COMP-VS-BOM'!$A$2:$C$1625,3,0)</f>
        <v>IC AMP 2W PA 2GHZ 20MCOB</v>
      </c>
      <c r="D3789" s="39" t="str">
        <f t="shared" si="59"/>
        <v>U2904-8</v>
      </c>
      <c r="E3789" s="21" t="s">
        <v>320</v>
      </c>
    </row>
    <row r="3790" spans="1:5" x14ac:dyDescent="0.3">
      <c r="A3790" s="21" t="s">
        <v>2635</v>
      </c>
      <c r="B3790" s="21">
        <v>9</v>
      </c>
      <c r="C3790" s="39" t="str">
        <f>VLOOKUP(A3790,'COMP-VS-BOM'!$A$2:$C$1625,3,0)</f>
        <v>IC AMP 2W PA 2GHZ 20MCOB</v>
      </c>
      <c r="D3790" s="39" t="str">
        <f t="shared" si="59"/>
        <v>U2904-9</v>
      </c>
      <c r="E3790" s="21" t="s">
        <v>320</v>
      </c>
    </row>
    <row r="3791" spans="1:5" x14ac:dyDescent="0.3">
      <c r="A3791" s="21" t="s">
        <v>2635</v>
      </c>
      <c r="B3791" s="21">
        <v>10</v>
      </c>
      <c r="C3791" s="39" t="str">
        <f>VLOOKUP(A3791,'COMP-VS-BOM'!$A$2:$C$1625,3,0)</f>
        <v>IC AMP 2W PA 2GHZ 20MCOB</v>
      </c>
      <c r="D3791" s="39" t="str">
        <f t="shared" si="59"/>
        <v>U2904-10</v>
      </c>
      <c r="E3791" s="21" t="s">
        <v>778</v>
      </c>
    </row>
    <row r="3792" spans="1:5" x14ac:dyDescent="0.3">
      <c r="A3792" s="21" t="s">
        <v>2635</v>
      </c>
      <c r="B3792" s="21">
        <v>11</v>
      </c>
      <c r="C3792" s="39" t="str">
        <f>VLOOKUP(A3792,'COMP-VS-BOM'!$A$2:$C$1625,3,0)</f>
        <v>IC AMP 2W PA 2GHZ 20MCOB</v>
      </c>
      <c r="D3792" s="39" t="str">
        <f t="shared" si="59"/>
        <v>U2904-11</v>
      </c>
      <c r="E3792" s="21" t="s">
        <v>320</v>
      </c>
    </row>
    <row r="3793" spans="1:5" x14ac:dyDescent="0.3">
      <c r="A3793" s="21" t="s">
        <v>2635</v>
      </c>
      <c r="B3793" s="21">
        <v>12</v>
      </c>
      <c r="C3793" s="39" t="str">
        <f>VLOOKUP(A3793,'COMP-VS-BOM'!$A$2:$C$1625,3,0)</f>
        <v>IC AMP 2W PA 2GHZ 20MCOB</v>
      </c>
      <c r="D3793" s="39" t="str">
        <f t="shared" si="59"/>
        <v>U2904-12</v>
      </c>
      <c r="E3793" s="21" t="s">
        <v>320</v>
      </c>
    </row>
    <row r="3794" spans="1:5" x14ac:dyDescent="0.3">
      <c r="A3794" s="21" t="s">
        <v>2635</v>
      </c>
      <c r="B3794" s="21">
        <v>13</v>
      </c>
      <c r="C3794" s="39" t="str">
        <f>VLOOKUP(A3794,'COMP-VS-BOM'!$A$2:$C$1625,3,0)</f>
        <v>IC AMP 2W PA 2GHZ 20MCOB</v>
      </c>
      <c r="D3794" s="39" t="str">
        <f t="shared" si="59"/>
        <v>U2904-13</v>
      </c>
      <c r="E3794" s="21" t="s">
        <v>320</v>
      </c>
    </row>
    <row r="3795" spans="1:5" x14ac:dyDescent="0.3">
      <c r="A3795" s="21" t="s">
        <v>2635</v>
      </c>
      <c r="B3795" s="21">
        <v>14</v>
      </c>
      <c r="C3795" s="39" t="str">
        <f>VLOOKUP(A3795,'COMP-VS-BOM'!$A$2:$C$1625,3,0)</f>
        <v>IC AMP 2W PA 2GHZ 20MCOB</v>
      </c>
      <c r="D3795" s="39" t="str">
        <f t="shared" si="59"/>
        <v>U2904-14</v>
      </c>
      <c r="E3795" s="21" t="s">
        <v>2471</v>
      </c>
    </row>
    <row r="3796" spans="1:5" x14ac:dyDescent="0.3">
      <c r="A3796" s="21" t="s">
        <v>2635</v>
      </c>
      <c r="B3796" s="21">
        <v>15</v>
      </c>
      <c r="C3796" s="39" t="str">
        <f>VLOOKUP(A3796,'COMP-VS-BOM'!$A$2:$C$1625,3,0)</f>
        <v>IC AMP 2W PA 2GHZ 20MCOB</v>
      </c>
      <c r="D3796" s="39" t="str">
        <f t="shared" si="59"/>
        <v>U2904-15</v>
      </c>
      <c r="E3796" s="21" t="s">
        <v>320</v>
      </c>
    </row>
    <row r="3797" spans="1:5" x14ac:dyDescent="0.3">
      <c r="A3797" s="21" t="s">
        <v>2635</v>
      </c>
      <c r="B3797" s="21">
        <v>16</v>
      </c>
      <c r="C3797" s="39" t="str">
        <f>VLOOKUP(A3797,'COMP-VS-BOM'!$A$2:$C$1625,3,0)</f>
        <v>IC AMP 2W PA 2GHZ 20MCOB</v>
      </c>
      <c r="D3797" s="39" t="str">
        <f t="shared" si="59"/>
        <v>U2904-16</v>
      </c>
      <c r="E3797" s="21" t="s">
        <v>320</v>
      </c>
    </row>
    <row r="3798" spans="1:5" x14ac:dyDescent="0.3">
      <c r="A3798" s="21" t="s">
        <v>2635</v>
      </c>
      <c r="B3798" s="21">
        <v>17</v>
      </c>
      <c r="C3798" s="39" t="str">
        <f>VLOOKUP(A3798,'COMP-VS-BOM'!$A$2:$C$1625,3,0)</f>
        <v>IC AMP 2W PA 2GHZ 20MCOB</v>
      </c>
      <c r="D3798" s="39" t="str">
        <f t="shared" si="59"/>
        <v>U2904-17</v>
      </c>
      <c r="E3798" s="21" t="s">
        <v>320</v>
      </c>
    </row>
    <row r="3799" spans="1:5" x14ac:dyDescent="0.3">
      <c r="A3799" s="21" t="s">
        <v>2635</v>
      </c>
      <c r="B3799" s="21">
        <v>18</v>
      </c>
      <c r="C3799" s="39" t="str">
        <f>VLOOKUP(A3799,'COMP-VS-BOM'!$A$2:$C$1625,3,0)</f>
        <v>IC AMP 2W PA 2GHZ 20MCOB</v>
      </c>
      <c r="D3799" s="39" t="str">
        <f t="shared" si="59"/>
        <v>U2904-18</v>
      </c>
      <c r="E3799" s="21" t="s">
        <v>778</v>
      </c>
    </row>
    <row r="3800" spans="1:5" x14ac:dyDescent="0.3">
      <c r="A3800" s="21" t="s">
        <v>2635</v>
      </c>
      <c r="B3800" s="21">
        <v>19</v>
      </c>
      <c r="C3800" s="39" t="str">
        <f>VLOOKUP(A3800,'COMP-VS-BOM'!$A$2:$C$1625,3,0)</f>
        <v>IC AMP 2W PA 2GHZ 20MCOB</v>
      </c>
      <c r="D3800" s="39" t="str">
        <f t="shared" si="59"/>
        <v>U2904-19</v>
      </c>
      <c r="E3800" s="21" t="s">
        <v>320</v>
      </c>
    </row>
    <row r="3801" spans="1:5" x14ac:dyDescent="0.3">
      <c r="A3801" s="21" t="s">
        <v>2635</v>
      </c>
      <c r="B3801" s="21">
        <v>20</v>
      </c>
      <c r="C3801" s="39" t="str">
        <f>VLOOKUP(A3801,'COMP-VS-BOM'!$A$2:$C$1625,3,0)</f>
        <v>IC AMP 2W PA 2GHZ 20MCOB</v>
      </c>
      <c r="D3801" s="39" t="str">
        <f t="shared" si="59"/>
        <v>U2904-20</v>
      </c>
      <c r="E3801" s="21" t="s">
        <v>773</v>
      </c>
    </row>
    <row r="3802" spans="1:5" x14ac:dyDescent="0.3">
      <c r="A3802" s="21" t="s">
        <v>2636</v>
      </c>
      <c r="B3802" s="21">
        <v>1</v>
      </c>
      <c r="C3802" s="39" t="str">
        <f>VLOOKUP(A3802,'COMP-VS-BOM'!$A$2:$C$1625,3,0)</f>
        <v>IC AMP 2W PA 900MHZ 20MCOB</v>
      </c>
      <c r="D3802" s="39" t="str">
        <f t="shared" si="59"/>
        <v>U3000-1</v>
      </c>
      <c r="E3802" s="21" t="s">
        <v>320</v>
      </c>
    </row>
    <row r="3803" spans="1:5" x14ac:dyDescent="0.3">
      <c r="A3803" s="21" t="s">
        <v>2636</v>
      </c>
      <c r="B3803" s="21">
        <v>2</v>
      </c>
      <c r="C3803" s="39" t="str">
        <f>VLOOKUP(A3803,'COMP-VS-BOM'!$A$2:$C$1625,3,0)</f>
        <v>IC AMP 2W PA 900MHZ 20MCOB</v>
      </c>
      <c r="D3803" s="39" t="str">
        <f t="shared" si="59"/>
        <v>U3000-2</v>
      </c>
      <c r="E3803" s="21" t="s">
        <v>320</v>
      </c>
    </row>
    <row r="3804" spans="1:5" x14ac:dyDescent="0.3">
      <c r="A3804" s="21" t="s">
        <v>2636</v>
      </c>
      <c r="B3804" s="21">
        <v>3</v>
      </c>
      <c r="C3804" s="39" t="str">
        <f>VLOOKUP(A3804,'COMP-VS-BOM'!$A$2:$C$1625,3,0)</f>
        <v>IC AMP 2W PA 900MHZ 20MCOB</v>
      </c>
      <c r="D3804" s="39" t="str">
        <f t="shared" si="59"/>
        <v>U3000-3</v>
      </c>
      <c r="E3804" s="21" t="s">
        <v>320</v>
      </c>
    </row>
    <row r="3805" spans="1:5" x14ac:dyDescent="0.3">
      <c r="A3805" s="21" t="s">
        <v>2636</v>
      </c>
      <c r="B3805" s="21">
        <v>4</v>
      </c>
      <c r="C3805" s="39" t="str">
        <f>VLOOKUP(A3805,'COMP-VS-BOM'!$A$2:$C$1625,3,0)</f>
        <v>IC AMP 2W PA 900MHZ 20MCOB</v>
      </c>
      <c r="D3805" s="39" t="str">
        <f t="shared" si="59"/>
        <v>U3000-4</v>
      </c>
      <c r="E3805" s="21" t="s">
        <v>806</v>
      </c>
    </row>
    <row r="3806" spans="1:5" x14ac:dyDescent="0.3">
      <c r="A3806" s="21" t="s">
        <v>2636</v>
      </c>
      <c r="B3806" s="21">
        <v>5</v>
      </c>
      <c r="C3806" s="39" t="str">
        <f>VLOOKUP(A3806,'COMP-VS-BOM'!$A$2:$C$1625,3,0)</f>
        <v>IC AMP 2W PA 900MHZ 20MCOB</v>
      </c>
      <c r="D3806" s="39" t="str">
        <f t="shared" si="59"/>
        <v>U3000-5</v>
      </c>
      <c r="E3806" s="21" t="s">
        <v>320</v>
      </c>
    </row>
    <row r="3807" spans="1:5" x14ac:dyDescent="0.3">
      <c r="A3807" s="21" t="s">
        <v>2636</v>
      </c>
      <c r="B3807" s="21">
        <v>6</v>
      </c>
      <c r="C3807" s="39" t="str">
        <f>VLOOKUP(A3807,'COMP-VS-BOM'!$A$2:$C$1625,3,0)</f>
        <v>IC AMP 2W PA 900MHZ 20MCOB</v>
      </c>
      <c r="D3807" s="39" t="str">
        <f t="shared" si="59"/>
        <v>U3000-6</v>
      </c>
      <c r="E3807" s="21" t="s">
        <v>320</v>
      </c>
    </row>
    <row r="3808" spans="1:5" x14ac:dyDescent="0.3">
      <c r="A3808" s="21" t="s">
        <v>2636</v>
      </c>
      <c r="B3808" s="21">
        <v>7</v>
      </c>
      <c r="C3808" s="39" t="str">
        <f>VLOOKUP(A3808,'COMP-VS-BOM'!$A$2:$C$1625,3,0)</f>
        <v>IC AMP 2W PA 900MHZ 20MCOB</v>
      </c>
      <c r="D3808" s="39" t="str">
        <f t="shared" si="59"/>
        <v>U3000-7</v>
      </c>
      <c r="E3808" s="21" t="s">
        <v>320</v>
      </c>
    </row>
    <row r="3809" spans="1:5" x14ac:dyDescent="0.3">
      <c r="A3809" s="21" t="s">
        <v>2636</v>
      </c>
      <c r="B3809" s="21">
        <v>8</v>
      </c>
      <c r="C3809" s="39" t="str">
        <f>VLOOKUP(A3809,'COMP-VS-BOM'!$A$2:$C$1625,3,0)</f>
        <v>IC AMP 2W PA 900MHZ 20MCOB</v>
      </c>
      <c r="D3809" s="39" t="str">
        <f t="shared" si="59"/>
        <v>U3000-8</v>
      </c>
      <c r="E3809" s="21" t="s">
        <v>320</v>
      </c>
    </row>
    <row r="3810" spans="1:5" x14ac:dyDescent="0.3">
      <c r="A3810" s="21" t="s">
        <v>2636</v>
      </c>
      <c r="B3810" s="21">
        <v>9</v>
      </c>
      <c r="C3810" s="39" t="str">
        <f>VLOOKUP(A3810,'COMP-VS-BOM'!$A$2:$C$1625,3,0)</f>
        <v>IC AMP 2W PA 900MHZ 20MCOB</v>
      </c>
      <c r="D3810" s="39" t="str">
        <f t="shared" si="59"/>
        <v>U3000-9</v>
      </c>
      <c r="E3810" s="21" t="s">
        <v>320</v>
      </c>
    </row>
    <row r="3811" spans="1:5" x14ac:dyDescent="0.3">
      <c r="A3811" s="21" t="s">
        <v>2636</v>
      </c>
      <c r="B3811" s="21">
        <v>10</v>
      </c>
      <c r="C3811" s="39" t="str">
        <f>VLOOKUP(A3811,'COMP-VS-BOM'!$A$2:$C$1625,3,0)</f>
        <v>IC AMP 2W PA 900MHZ 20MCOB</v>
      </c>
      <c r="D3811" s="39" t="str">
        <f t="shared" si="59"/>
        <v>U3000-10</v>
      </c>
      <c r="E3811" s="21" t="s">
        <v>800</v>
      </c>
    </row>
    <row r="3812" spans="1:5" x14ac:dyDescent="0.3">
      <c r="A3812" s="21" t="s">
        <v>2636</v>
      </c>
      <c r="B3812" s="21">
        <v>11</v>
      </c>
      <c r="C3812" s="39" t="str">
        <f>VLOOKUP(A3812,'COMP-VS-BOM'!$A$2:$C$1625,3,0)</f>
        <v>IC AMP 2W PA 900MHZ 20MCOB</v>
      </c>
      <c r="D3812" s="39" t="str">
        <f t="shared" si="59"/>
        <v>U3000-11</v>
      </c>
      <c r="E3812" s="21" t="s">
        <v>320</v>
      </c>
    </row>
    <row r="3813" spans="1:5" x14ac:dyDescent="0.3">
      <c r="A3813" s="21" t="s">
        <v>2636</v>
      </c>
      <c r="B3813" s="21">
        <v>12</v>
      </c>
      <c r="C3813" s="39" t="str">
        <f>VLOOKUP(A3813,'COMP-VS-BOM'!$A$2:$C$1625,3,0)</f>
        <v>IC AMP 2W PA 900MHZ 20MCOB</v>
      </c>
      <c r="D3813" s="39" t="str">
        <f t="shared" si="59"/>
        <v>U3000-12</v>
      </c>
      <c r="E3813" s="21" t="s">
        <v>320</v>
      </c>
    </row>
    <row r="3814" spans="1:5" x14ac:dyDescent="0.3">
      <c r="A3814" s="21" t="s">
        <v>2636</v>
      </c>
      <c r="B3814" s="21">
        <v>13</v>
      </c>
      <c r="C3814" s="39" t="str">
        <f>VLOOKUP(A3814,'COMP-VS-BOM'!$A$2:$C$1625,3,0)</f>
        <v>IC AMP 2W PA 900MHZ 20MCOB</v>
      </c>
      <c r="D3814" s="39" t="str">
        <f t="shared" si="59"/>
        <v>U3000-13</v>
      </c>
      <c r="E3814" s="21" t="s">
        <v>320</v>
      </c>
    </row>
    <row r="3815" spans="1:5" x14ac:dyDescent="0.3">
      <c r="A3815" s="21" t="s">
        <v>2636</v>
      </c>
      <c r="B3815" s="21">
        <v>14</v>
      </c>
      <c r="C3815" s="39" t="str">
        <f>VLOOKUP(A3815,'COMP-VS-BOM'!$A$2:$C$1625,3,0)</f>
        <v>IC AMP 2W PA 900MHZ 20MCOB</v>
      </c>
      <c r="D3815" s="39" t="str">
        <f t="shared" si="59"/>
        <v>U3000-14</v>
      </c>
      <c r="E3815" s="21" t="s">
        <v>1015</v>
      </c>
    </row>
    <row r="3816" spans="1:5" x14ac:dyDescent="0.3">
      <c r="A3816" s="21" t="s">
        <v>2636</v>
      </c>
      <c r="B3816" s="21">
        <v>15</v>
      </c>
      <c r="C3816" s="39" t="str">
        <f>VLOOKUP(A3816,'COMP-VS-BOM'!$A$2:$C$1625,3,0)</f>
        <v>IC AMP 2W PA 900MHZ 20MCOB</v>
      </c>
      <c r="D3816" s="39" t="str">
        <f t="shared" si="59"/>
        <v>U3000-15</v>
      </c>
      <c r="E3816" s="21" t="s">
        <v>320</v>
      </c>
    </row>
    <row r="3817" spans="1:5" x14ac:dyDescent="0.3">
      <c r="A3817" s="21" t="s">
        <v>2636</v>
      </c>
      <c r="B3817" s="21">
        <v>16</v>
      </c>
      <c r="C3817" s="39" t="str">
        <f>VLOOKUP(A3817,'COMP-VS-BOM'!$A$2:$C$1625,3,0)</f>
        <v>IC AMP 2W PA 900MHZ 20MCOB</v>
      </c>
      <c r="D3817" s="39" t="str">
        <f t="shared" si="59"/>
        <v>U3000-16</v>
      </c>
      <c r="E3817" s="21" t="s">
        <v>320</v>
      </c>
    </row>
    <row r="3818" spans="1:5" x14ac:dyDescent="0.3">
      <c r="A3818" s="21" t="s">
        <v>2636</v>
      </c>
      <c r="B3818" s="21">
        <v>17</v>
      </c>
      <c r="C3818" s="39" t="str">
        <f>VLOOKUP(A3818,'COMP-VS-BOM'!$A$2:$C$1625,3,0)</f>
        <v>IC AMP 2W PA 900MHZ 20MCOB</v>
      </c>
      <c r="D3818" s="39" t="str">
        <f t="shared" si="59"/>
        <v>U3000-17</v>
      </c>
      <c r="E3818" s="21" t="s">
        <v>320</v>
      </c>
    </row>
    <row r="3819" spans="1:5" x14ac:dyDescent="0.3">
      <c r="A3819" s="21" t="s">
        <v>2636</v>
      </c>
      <c r="B3819" s="21">
        <v>18</v>
      </c>
      <c r="C3819" s="39" t="str">
        <f>VLOOKUP(A3819,'COMP-VS-BOM'!$A$2:$C$1625,3,0)</f>
        <v>IC AMP 2W PA 900MHZ 20MCOB</v>
      </c>
      <c r="D3819" s="39" t="str">
        <f t="shared" si="59"/>
        <v>U3000-18</v>
      </c>
      <c r="E3819" s="21" t="s">
        <v>800</v>
      </c>
    </row>
    <row r="3820" spans="1:5" x14ac:dyDescent="0.3">
      <c r="A3820" s="21" t="s">
        <v>2636</v>
      </c>
      <c r="B3820" s="21">
        <v>19</v>
      </c>
      <c r="C3820" s="39" t="str">
        <f>VLOOKUP(A3820,'COMP-VS-BOM'!$A$2:$C$1625,3,0)</f>
        <v>IC AMP 2W PA 900MHZ 20MCOB</v>
      </c>
      <c r="D3820" s="39" t="str">
        <f t="shared" si="59"/>
        <v>U3000-19</v>
      </c>
      <c r="E3820" s="21" t="s">
        <v>320</v>
      </c>
    </row>
    <row r="3821" spans="1:5" x14ac:dyDescent="0.3">
      <c r="A3821" s="21" t="s">
        <v>2636</v>
      </c>
      <c r="B3821" s="21">
        <v>20</v>
      </c>
      <c r="C3821" s="39" t="str">
        <f>VLOOKUP(A3821,'COMP-VS-BOM'!$A$2:$C$1625,3,0)</f>
        <v>IC AMP 2W PA 900MHZ 20MCOB</v>
      </c>
      <c r="D3821" s="39" t="str">
        <f t="shared" si="59"/>
        <v>U3000-20</v>
      </c>
      <c r="E3821" s="21" t="s">
        <v>795</v>
      </c>
    </row>
    <row r="3822" spans="1:5" x14ac:dyDescent="0.3">
      <c r="A3822" s="21" t="s">
        <v>2637</v>
      </c>
      <c r="B3822" s="21">
        <v>1</v>
      </c>
      <c r="C3822" s="39" t="str">
        <f>VLOOKUP(A3822,'COMP-VS-BOM'!$A$2:$C$1625,3,0)</f>
        <v>COUPLER HYBRID 800-1000MHZ</v>
      </c>
      <c r="D3822" s="39" t="str">
        <f t="shared" si="59"/>
        <v>U3002-1</v>
      </c>
      <c r="E3822" s="21" t="s">
        <v>1809</v>
      </c>
    </row>
    <row r="3823" spans="1:5" x14ac:dyDescent="0.3">
      <c r="A3823" s="21" t="s">
        <v>2637</v>
      </c>
      <c r="B3823" s="21">
        <v>2</v>
      </c>
      <c r="C3823" s="39" t="str">
        <f>VLOOKUP(A3823,'COMP-VS-BOM'!$A$2:$C$1625,3,0)</f>
        <v>COUPLER HYBRID 800-1000MHZ</v>
      </c>
      <c r="D3823" s="39" t="str">
        <f t="shared" si="59"/>
        <v>U3002-2</v>
      </c>
      <c r="E3823" s="21" t="s">
        <v>1050</v>
      </c>
    </row>
    <row r="3824" spans="1:5" x14ac:dyDescent="0.3">
      <c r="A3824" s="21" t="s">
        <v>2637</v>
      </c>
      <c r="B3824" s="21">
        <v>3</v>
      </c>
      <c r="C3824" s="39" t="str">
        <f>VLOOKUP(A3824,'COMP-VS-BOM'!$A$2:$C$1625,3,0)</f>
        <v>COUPLER HYBRID 800-1000MHZ</v>
      </c>
      <c r="D3824" s="39" t="str">
        <f t="shared" si="59"/>
        <v>U3002-3</v>
      </c>
      <c r="E3824" s="21" t="s">
        <v>2496</v>
      </c>
    </row>
    <row r="3825" spans="1:5" x14ac:dyDescent="0.3">
      <c r="A3825" s="21" t="s">
        <v>2637</v>
      </c>
      <c r="B3825" s="21">
        <v>4</v>
      </c>
      <c r="C3825" s="39" t="str">
        <f>VLOOKUP(A3825,'COMP-VS-BOM'!$A$2:$C$1625,3,0)</f>
        <v>COUPLER HYBRID 800-1000MHZ</v>
      </c>
      <c r="D3825" s="39" t="str">
        <f t="shared" si="59"/>
        <v>U3002-4</v>
      </c>
      <c r="E3825" s="21" t="s">
        <v>2494</v>
      </c>
    </row>
    <row r="3826" spans="1:5" x14ac:dyDescent="0.3">
      <c r="A3826" s="21" t="s">
        <v>2637</v>
      </c>
      <c r="B3826" s="21">
        <v>5</v>
      </c>
      <c r="C3826" s="39" t="str">
        <f>VLOOKUP(A3826,'COMP-VS-BOM'!$A$2:$C$1625,3,0)</f>
        <v>COUPLER HYBRID 800-1000MHZ</v>
      </c>
      <c r="D3826" s="39" t="str">
        <f t="shared" si="59"/>
        <v>U3002-5</v>
      </c>
      <c r="E3826" s="21" t="s">
        <v>320</v>
      </c>
    </row>
    <row r="3827" spans="1:5" x14ac:dyDescent="0.3">
      <c r="A3827" s="21" t="s">
        <v>2638</v>
      </c>
      <c r="B3827" s="21">
        <v>1</v>
      </c>
      <c r="C3827" s="39" t="str">
        <f>VLOOKUP(A3827,'COMP-VS-BOM'!$A$2:$C$1625,3,0)</f>
        <v>COUPLER HYBRID 800-1000MHZ</v>
      </c>
      <c r="D3827" s="39" t="str">
        <f t="shared" si="59"/>
        <v>U3003-1</v>
      </c>
      <c r="E3827" s="21" t="s">
        <v>1081</v>
      </c>
    </row>
    <row r="3828" spans="1:5" x14ac:dyDescent="0.3">
      <c r="A3828" s="21" t="s">
        <v>2638</v>
      </c>
      <c r="B3828" s="21">
        <v>2</v>
      </c>
      <c r="C3828" s="39" t="str">
        <f>VLOOKUP(A3828,'COMP-VS-BOM'!$A$2:$C$1625,3,0)</f>
        <v>COUPLER HYBRID 800-1000MHZ</v>
      </c>
      <c r="D3828" s="39" t="str">
        <f t="shared" si="59"/>
        <v>U3003-2</v>
      </c>
      <c r="E3828" s="21" t="s">
        <v>1079</v>
      </c>
    </row>
    <row r="3829" spans="1:5" x14ac:dyDescent="0.3">
      <c r="A3829" s="21" t="s">
        <v>2638</v>
      </c>
      <c r="B3829" s="21">
        <v>3</v>
      </c>
      <c r="C3829" s="39" t="str">
        <f>VLOOKUP(A3829,'COMP-VS-BOM'!$A$2:$C$1625,3,0)</f>
        <v>COUPLER HYBRID 800-1000MHZ</v>
      </c>
      <c r="D3829" s="39" t="str">
        <f t="shared" si="59"/>
        <v>U3003-3</v>
      </c>
      <c r="E3829" s="21" t="s">
        <v>1814</v>
      </c>
    </row>
    <row r="3830" spans="1:5" x14ac:dyDescent="0.3">
      <c r="A3830" s="21" t="s">
        <v>2638</v>
      </c>
      <c r="B3830" s="21">
        <v>4</v>
      </c>
      <c r="C3830" s="39" t="str">
        <f>VLOOKUP(A3830,'COMP-VS-BOM'!$A$2:$C$1625,3,0)</f>
        <v>COUPLER HYBRID 800-1000MHZ</v>
      </c>
      <c r="D3830" s="39" t="str">
        <f t="shared" si="59"/>
        <v>U3003-4</v>
      </c>
      <c r="E3830" s="21" t="s">
        <v>1053</v>
      </c>
    </row>
    <row r="3831" spans="1:5" x14ac:dyDescent="0.3">
      <c r="A3831" s="21" t="s">
        <v>2638</v>
      </c>
      <c r="B3831" s="21">
        <v>5</v>
      </c>
      <c r="C3831" s="39" t="str">
        <f>VLOOKUP(A3831,'COMP-VS-BOM'!$A$2:$C$1625,3,0)</f>
        <v>COUPLER HYBRID 800-1000MHZ</v>
      </c>
      <c r="D3831" s="39" t="str">
        <f t="shared" si="59"/>
        <v>U3003-5</v>
      </c>
      <c r="E3831" s="21" t="s">
        <v>320</v>
      </c>
    </row>
    <row r="3832" spans="1:5" x14ac:dyDescent="0.3">
      <c r="A3832" s="21" t="s">
        <v>2639</v>
      </c>
      <c r="B3832" s="21">
        <v>1</v>
      </c>
      <c r="C3832" s="39" t="str">
        <f>VLOOKUP(A3832,'COMP-VS-BOM'!$A$2:$C$1625,3,0)</f>
        <v>IC AMP 2W PA 900MHZ 20MCOB</v>
      </c>
      <c r="D3832" s="39" t="str">
        <f t="shared" si="59"/>
        <v>U3004-1</v>
      </c>
      <c r="E3832" s="21" t="s">
        <v>320</v>
      </c>
    </row>
    <row r="3833" spans="1:5" x14ac:dyDescent="0.3">
      <c r="A3833" s="21" t="s">
        <v>2639</v>
      </c>
      <c r="B3833" s="21">
        <v>2</v>
      </c>
      <c r="C3833" s="39" t="str">
        <f>VLOOKUP(A3833,'COMP-VS-BOM'!$A$2:$C$1625,3,0)</f>
        <v>IC AMP 2W PA 900MHZ 20MCOB</v>
      </c>
      <c r="D3833" s="39" t="str">
        <f t="shared" si="59"/>
        <v>U3004-2</v>
      </c>
      <c r="E3833" s="21" t="s">
        <v>320</v>
      </c>
    </row>
    <row r="3834" spans="1:5" x14ac:dyDescent="0.3">
      <c r="A3834" s="21" t="s">
        <v>2639</v>
      </c>
      <c r="B3834" s="21">
        <v>3</v>
      </c>
      <c r="C3834" s="39" t="str">
        <f>VLOOKUP(A3834,'COMP-VS-BOM'!$A$2:$C$1625,3,0)</f>
        <v>IC AMP 2W PA 900MHZ 20MCOB</v>
      </c>
      <c r="D3834" s="39" t="str">
        <f t="shared" si="59"/>
        <v>U3004-3</v>
      </c>
      <c r="E3834" s="21" t="s">
        <v>320</v>
      </c>
    </row>
    <row r="3835" spans="1:5" x14ac:dyDescent="0.3">
      <c r="A3835" s="21" t="s">
        <v>2639</v>
      </c>
      <c r="B3835" s="21">
        <v>4</v>
      </c>
      <c r="C3835" s="39" t="str">
        <f>VLOOKUP(A3835,'COMP-VS-BOM'!$A$2:$C$1625,3,0)</f>
        <v>IC AMP 2W PA 900MHZ 20MCOB</v>
      </c>
      <c r="D3835" s="39" t="str">
        <f t="shared" si="59"/>
        <v>U3004-4</v>
      </c>
      <c r="E3835" s="21" t="s">
        <v>826</v>
      </c>
    </row>
    <row r="3836" spans="1:5" x14ac:dyDescent="0.3">
      <c r="A3836" s="21" t="s">
        <v>2639</v>
      </c>
      <c r="B3836" s="21">
        <v>5</v>
      </c>
      <c r="C3836" s="39" t="str">
        <f>VLOOKUP(A3836,'COMP-VS-BOM'!$A$2:$C$1625,3,0)</f>
        <v>IC AMP 2W PA 900MHZ 20MCOB</v>
      </c>
      <c r="D3836" s="39" t="str">
        <f t="shared" si="59"/>
        <v>U3004-5</v>
      </c>
      <c r="E3836" s="21" t="s">
        <v>320</v>
      </c>
    </row>
    <row r="3837" spans="1:5" x14ac:dyDescent="0.3">
      <c r="A3837" s="21" t="s">
        <v>2639</v>
      </c>
      <c r="B3837" s="21">
        <v>6</v>
      </c>
      <c r="C3837" s="39" t="str">
        <f>VLOOKUP(A3837,'COMP-VS-BOM'!$A$2:$C$1625,3,0)</f>
        <v>IC AMP 2W PA 900MHZ 20MCOB</v>
      </c>
      <c r="D3837" s="39" t="str">
        <f t="shared" si="59"/>
        <v>U3004-6</v>
      </c>
      <c r="E3837" s="21" t="s">
        <v>320</v>
      </c>
    </row>
    <row r="3838" spans="1:5" x14ac:dyDescent="0.3">
      <c r="A3838" s="21" t="s">
        <v>2639</v>
      </c>
      <c r="B3838" s="21">
        <v>7</v>
      </c>
      <c r="C3838" s="39" t="str">
        <f>VLOOKUP(A3838,'COMP-VS-BOM'!$A$2:$C$1625,3,0)</f>
        <v>IC AMP 2W PA 900MHZ 20MCOB</v>
      </c>
      <c r="D3838" s="39" t="str">
        <f t="shared" si="59"/>
        <v>U3004-7</v>
      </c>
      <c r="E3838" s="21" t="s">
        <v>320</v>
      </c>
    </row>
    <row r="3839" spans="1:5" x14ac:dyDescent="0.3">
      <c r="A3839" s="21" t="s">
        <v>2639</v>
      </c>
      <c r="B3839" s="21">
        <v>8</v>
      </c>
      <c r="C3839" s="39" t="str">
        <f>VLOOKUP(A3839,'COMP-VS-BOM'!$A$2:$C$1625,3,0)</f>
        <v>IC AMP 2W PA 900MHZ 20MCOB</v>
      </c>
      <c r="D3839" s="39" t="str">
        <f t="shared" si="59"/>
        <v>U3004-8</v>
      </c>
      <c r="E3839" s="21" t="s">
        <v>320</v>
      </c>
    </row>
    <row r="3840" spans="1:5" x14ac:dyDescent="0.3">
      <c r="A3840" s="21" t="s">
        <v>2639</v>
      </c>
      <c r="B3840" s="21">
        <v>9</v>
      </c>
      <c r="C3840" s="39" t="str">
        <f>VLOOKUP(A3840,'COMP-VS-BOM'!$A$2:$C$1625,3,0)</f>
        <v>IC AMP 2W PA 900MHZ 20MCOB</v>
      </c>
      <c r="D3840" s="39" t="str">
        <f t="shared" si="59"/>
        <v>U3004-9</v>
      </c>
      <c r="E3840" s="21" t="s">
        <v>320</v>
      </c>
    </row>
    <row r="3841" spans="1:5" x14ac:dyDescent="0.3">
      <c r="A3841" s="21" t="s">
        <v>2639</v>
      </c>
      <c r="B3841" s="21">
        <v>10</v>
      </c>
      <c r="C3841" s="39" t="str">
        <f>VLOOKUP(A3841,'COMP-VS-BOM'!$A$2:$C$1625,3,0)</f>
        <v>IC AMP 2W PA 900MHZ 20MCOB</v>
      </c>
      <c r="D3841" s="39" t="str">
        <f t="shared" si="59"/>
        <v>U3004-10</v>
      </c>
      <c r="E3841" s="21" t="s">
        <v>820</v>
      </c>
    </row>
    <row r="3842" spans="1:5" x14ac:dyDescent="0.3">
      <c r="A3842" s="21" t="s">
        <v>2639</v>
      </c>
      <c r="B3842" s="21">
        <v>11</v>
      </c>
      <c r="C3842" s="39" t="str">
        <f>VLOOKUP(A3842,'COMP-VS-BOM'!$A$2:$C$1625,3,0)</f>
        <v>IC AMP 2W PA 900MHZ 20MCOB</v>
      </c>
      <c r="D3842" s="39" t="str">
        <f t="shared" si="59"/>
        <v>U3004-11</v>
      </c>
      <c r="E3842" s="21" t="s">
        <v>320</v>
      </c>
    </row>
    <row r="3843" spans="1:5" x14ac:dyDescent="0.3">
      <c r="A3843" s="21" t="s">
        <v>2639</v>
      </c>
      <c r="B3843" s="21">
        <v>12</v>
      </c>
      <c r="C3843" s="39" t="str">
        <f>VLOOKUP(A3843,'COMP-VS-BOM'!$A$2:$C$1625,3,0)</f>
        <v>IC AMP 2W PA 900MHZ 20MCOB</v>
      </c>
      <c r="D3843" s="39" t="str">
        <f t="shared" si="59"/>
        <v>U3004-12</v>
      </c>
      <c r="E3843" s="21" t="s">
        <v>320</v>
      </c>
    </row>
    <row r="3844" spans="1:5" x14ac:dyDescent="0.3">
      <c r="A3844" s="21" t="s">
        <v>2639</v>
      </c>
      <c r="B3844" s="21">
        <v>13</v>
      </c>
      <c r="C3844" s="39" t="str">
        <f>VLOOKUP(A3844,'COMP-VS-BOM'!$A$2:$C$1625,3,0)</f>
        <v>IC AMP 2W PA 900MHZ 20MCOB</v>
      </c>
      <c r="D3844" s="39" t="str">
        <f t="shared" ref="D3844:D3907" si="60">CONCATENATE(A3844,"-",B3844)</f>
        <v>U3004-13</v>
      </c>
      <c r="E3844" s="21" t="s">
        <v>320</v>
      </c>
    </row>
    <row r="3845" spans="1:5" x14ac:dyDescent="0.3">
      <c r="A3845" s="21" t="s">
        <v>2639</v>
      </c>
      <c r="B3845" s="21">
        <v>14</v>
      </c>
      <c r="C3845" s="39" t="str">
        <f>VLOOKUP(A3845,'COMP-VS-BOM'!$A$2:$C$1625,3,0)</f>
        <v>IC AMP 2W PA 900MHZ 20MCOB</v>
      </c>
      <c r="D3845" s="39" t="str">
        <f t="shared" si="60"/>
        <v>U3004-14</v>
      </c>
      <c r="E3845" s="21" t="s">
        <v>1017</v>
      </c>
    </row>
    <row r="3846" spans="1:5" x14ac:dyDescent="0.3">
      <c r="A3846" s="21" t="s">
        <v>2639</v>
      </c>
      <c r="B3846" s="21">
        <v>15</v>
      </c>
      <c r="C3846" s="39" t="str">
        <f>VLOOKUP(A3846,'COMP-VS-BOM'!$A$2:$C$1625,3,0)</f>
        <v>IC AMP 2W PA 900MHZ 20MCOB</v>
      </c>
      <c r="D3846" s="39" t="str">
        <f t="shared" si="60"/>
        <v>U3004-15</v>
      </c>
      <c r="E3846" s="21" t="s">
        <v>320</v>
      </c>
    </row>
    <row r="3847" spans="1:5" x14ac:dyDescent="0.3">
      <c r="A3847" s="21" t="s">
        <v>2639</v>
      </c>
      <c r="B3847" s="21">
        <v>16</v>
      </c>
      <c r="C3847" s="39" t="str">
        <f>VLOOKUP(A3847,'COMP-VS-BOM'!$A$2:$C$1625,3,0)</f>
        <v>IC AMP 2W PA 900MHZ 20MCOB</v>
      </c>
      <c r="D3847" s="39" t="str">
        <f t="shared" si="60"/>
        <v>U3004-16</v>
      </c>
      <c r="E3847" s="21" t="s">
        <v>320</v>
      </c>
    </row>
    <row r="3848" spans="1:5" x14ac:dyDescent="0.3">
      <c r="A3848" s="21" t="s">
        <v>2639</v>
      </c>
      <c r="B3848" s="21">
        <v>17</v>
      </c>
      <c r="C3848" s="39" t="str">
        <f>VLOOKUP(A3848,'COMP-VS-BOM'!$A$2:$C$1625,3,0)</f>
        <v>IC AMP 2W PA 900MHZ 20MCOB</v>
      </c>
      <c r="D3848" s="39" t="str">
        <f t="shared" si="60"/>
        <v>U3004-17</v>
      </c>
      <c r="E3848" s="21" t="s">
        <v>320</v>
      </c>
    </row>
    <row r="3849" spans="1:5" x14ac:dyDescent="0.3">
      <c r="A3849" s="21" t="s">
        <v>2639</v>
      </c>
      <c r="B3849" s="21">
        <v>18</v>
      </c>
      <c r="C3849" s="39" t="str">
        <f>VLOOKUP(A3849,'COMP-VS-BOM'!$A$2:$C$1625,3,0)</f>
        <v>IC AMP 2W PA 900MHZ 20MCOB</v>
      </c>
      <c r="D3849" s="39" t="str">
        <f t="shared" si="60"/>
        <v>U3004-18</v>
      </c>
      <c r="E3849" s="21" t="s">
        <v>820</v>
      </c>
    </row>
    <row r="3850" spans="1:5" x14ac:dyDescent="0.3">
      <c r="A3850" s="21" t="s">
        <v>2639</v>
      </c>
      <c r="B3850" s="21">
        <v>19</v>
      </c>
      <c r="C3850" s="39" t="str">
        <f>VLOOKUP(A3850,'COMP-VS-BOM'!$A$2:$C$1625,3,0)</f>
        <v>IC AMP 2W PA 900MHZ 20MCOB</v>
      </c>
      <c r="D3850" s="39" t="str">
        <f t="shared" si="60"/>
        <v>U3004-19</v>
      </c>
      <c r="E3850" s="21" t="s">
        <v>320</v>
      </c>
    </row>
    <row r="3851" spans="1:5" x14ac:dyDescent="0.3">
      <c r="A3851" s="21" t="s">
        <v>2639</v>
      </c>
      <c r="B3851" s="21">
        <v>20</v>
      </c>
      <c r="C3851" s="39" t="str">
        <f>VLOOKUP(A3851,'COMP-VS-BOM'!$A$2:$C$1625,3,0)</f>
        <v>IC AMP 2W PA 900MHZ 20MCOB</v>
      </c>
      <c r="D3851" s="39" t="str">
        <f t="shared" si="60"/>
        <v>U3004-20</v>
      </c>
      <c r="E3851" s="21" t="s">
        <v>815</v>
      </c>
    </row>
    <row r="3852" spans="1:5" x14ac:dyDescent="0.3">
      <c r="A3852" s="21" t="s">
        <v>2640</v>
      </c>
      <c r="B3852" s="21">
        <v>1</v>
      </c>
      <c r="C3852" s="39" t="str">
        <f>VLOOKUP(A3852,'COMP-VS-BOM'!$A$2:$C$1625,3,0)</f>
        <v>15 dB, 0.5 dB Step 5 Bit, Parallel Control Interface, Single Supply Voltage</v>
      </c>
      <c r="D3852" s="39" t="str">
        <f t="shared" si="60"/>
        <v>U3102-1</v>
      </c>
      <c r="E3852" s="21" t="s">
        <v>2296</v>
      </c>
    </row>
    <row r="3853" spans="1:5" x14ac:dyDescent="0.3">
      <c r="A3853" s="21" t="s">
        <v>2640</v>
      </c>
      <c r="B3853" s="21">
        <v>2</v>
      </c>
      <c r="C3853" s="39" t="str">
        <f>VLOOKUP(A3853,'COMP-VS-BOM'!$A$2:$C$1625,3,0)</f>
        <v>15 dB, 0.5 dB Step 5 Bit, Parallel Control Interface, Single Supply Voltage</v>
      </c>
      <c r="D3853" s="39" t="str">
        <f t="shared" si="60"/>
        <v>U3102-2</v>
      </c>
      <c r="E3853" s="21" t="s">
        <v>1128</v>
      </c>
    </row>
    <row r="3854" spans="1:5" x14ac:dyDescent="0.3">
      <c r="A3854" s="21" t="s">
        <v>2640</v>
      </c>
      <c r="B3854" s="21">
        <v>3</v>
      </c>
      <c r="C3854" s="39" t="str">
        <f>VLOOKUP(A3854,'COMP-VS-BOM'!$A$2:$C$1625,3,0)</f>
        <v>15 dB, 0.5 dB Step 5 Bit, Parallel Control Interface, Single Supply Voltage</v>
      </c>
      <c r="D3854" s="39" t="str">
        <f t="shared" si="60"/>
        <v>U3102-3</v>
      </c>
      <c r="E3854" s="21" t="s">
        <v>2298</v>
      </c>
    </row>
    <row r="3855" spans="1:5" x14ac:dyDescent="0.3">
      <c r="A3855" s="21" t="s">
        <v>2640</v>
      </c>
      <c r="B3855" s="21">
        <v>4</v>
      </c>
      <c r="C3855" s="39" t="str">
        <f>VLOOKUP(A3855,'COMP-VS-BOM'!$A$2:$C$1625,3,0)</f>
        <v>15 dB, 0.5 dB Step 5 Bit, Parallel Control Interface, Single Supply Voltage</v>
      </c>
      <c r="D3855" s="39" t="str">
        <f t="shared" si="60"/>
        <v>U3102-4</v>
      </c>
      <c r="E3855" s="21" t="s">
        <v>320</v>
      </c>
    </row>
    <row r="3856" spans="1:5" x14ac:dyDescent="0.3">
      <c r="A3856" s="21" t="s">
        <v>2640</v>
      </c>
      <c r="B3856" s="21">
        <v>5</v>
      </c>
      <c r="C3856" s="39" t="str">
        <f>VLOOKUP(A3856,'COMP-VS-BOM'!$A$2:$C$1625,3,0)</f>
        <v>15 dB, 0.5 dB Step 5 Bit, Parallel Control Interface, Single Supply Voltage</v>
      </c>
      <c r="D3856" s="39" t="str">
        <f t="shared" si="60"/>
        <v>U3102-5</v>
      </c>
      <c r="E3856" s="21" t="s">
        <v>2267</v>
      </c>
    </row>
    <row r="3857" spans="1:5" x14ac:dyDescent="0.3">
      <c r="A3857" s="21" t="s">
        <v>2640</v>
      </c>
      <c r="B3857" s="21">
        <v>6</v>
      </c>
      <c r="C3857" s="39" t="str">
        <f>VLOOKUP(A3857,'COMP-VS-BOM'!$A$2:$C$1625,3,0)</f>
        <v>15 dB, 0.5 dB Step 5 Bit, Parallel Control Interface, Single Supply Voltage</v>
      </c>
      <c r="D3857" s="39" t="str">
        <f t="shared" si="60"/>
        <v>U3102-6</v>
      </c>
      <c r="E3857" s="21" t="s">
        <v>835</v>
      </c>
    </row>
    <row r="3858" spans="1:5" x14ac:dyDescent="0.3">
      <c r="A3858" s="21" t="s">
        <v>2640</v>
      </c>
      <c r="B3858" s="21">
        <v>7</v>
      </c>
      <c r="C3858" s="39" t="str">
        <f>VLOOKUP(A3858,'COMP-VS-BOM'!$A$2:$C$1625,3,0)</f>
        <v>15 dB, 0.5 dB Step 5 Bit, Parallel Control Interface, Single Supply Voltage</v>
      </c>
      <c r="D3858" s="39" t="str">
        <f t="shared" si="60"/>
        <v>U3102-7</v>
      </c>
      <c r="E3858" s="21" t="s">
        <v>2300</v>
      </c>
    </row>
    <row r="3859" spans="1:5" x14ac:dyDescent="0.3">
      <c r="A3859" s="21" t="s">
        <v>2640</v>
      </c>
      <c r="B3859" s="21">
        <v>8</v>
      </c>
      <c r="C3859" s="39" t="str">
        <f>VLOOKUP(A3859,'COMP-VS-BOM'!$A$2:$C$1625,3,0)</f>
        <v>15 dB, 0.5 dB Step 5 Bit, Parallel Control Interface, Single Supply Voltage</v>
      </c>
      <c r="D3859" s="39" t="str">
        <f t="shared" si="60"/>
        <v>U3102-8</v>
      </c>
      <c r="E3859" s="21" t="s">
        <v>2269</v>
      </c>
    </row>
    <row r="3860" spans="1:5" x14ac:dyDescent="0.3">
      <c r="A3860" s="21" t="s">
        <v>2640</v>
      </c>
      <c r="B3860" s="21">
        <v>9</v>
      </c>
      <c r="C3860" s="39" t="str">
        <f>VLOOKUP(A3860,'COMP-VS-BOM'!$A$2:$C$1625,3,0)</f>
        <v>15 dB, 0.5 dB Step 5 Bit, Parallel Control Interface, Single Supply Voltage</v>
      </c>
      <c r="D3860" s="39" t="str">
        <f t="shared" si="60"/>
        <v>U3102-9</v>
      </c>
      <c r="E3860" s="21" t="s">
        <v>835</v>
      </c>
    </row>
    <row r="3861" spans="1:5" x14ac:dyDescent="0.3">
      <c r="A3861" s="21" t="s">
        <v>2640</v>
      </c>
      <c r="B3861" s="21">
        <v>10</v>
      </c>
      <c r="C3861" s="39" t="str">
        <f>VLOOKUP(A3861,'COMP-VS-BOM'!$A$2:$C$1625,3,0)</f>
        <v>15 dB, 0.5 dB Step 5 Bit, Parallel Control Interface, Single Supply Voltage</v>
      </c>
      <c r="D3861" s="39" t="str">
        <f t="shared" si="60"/>
        <v>U3102-10</v>
      </c>
      <c r="E3861" s="21" t="s">
        <v>320</v>
      </c>
    </row>
    <row r="3862" spans="1:5" x14ac:dyDescent="0.3">
      <c r="A3862" s="21" t="s">
        <v>2640</v>
      </c>
      <c r="B3862" s="21">
        <v>11</v>
      </c>
      <c r="C3862" s="39" t="str">
        <f>VLOOKUP(A3862,'COMP-VS-BOM'!$A$2:$C$1625,3,0)</f>
        <v>15 dB, 0.5 dB Step 5 Bit, Parallel Control Interface, Single Supply Voltage</v>
      </c>
      <c r="D3862" s="39" t="str">
        <f t="shared" si="60"/>
        <v>U3102-11</v>
      </c>
      <c r="E3862" s="21" t="s">
        <v>320</v>
      </c>
    </row>
    <row r="3863" spans="1:5" x14ac:dyDescent="0.3">
      <c r="A3863" s="21" t="s">
        <v>2640</v>
      </c>
      <c r="B3863" s="21">
        <v>12</v>
      </c>
      <c r="C3863" s="39" t="str">
        <f>VLOOKUP(A3863,'COMP-VS-BOM'!$A$2:$C$1625,3,0)</f>
        <v>15 dB, 0.5 dB Step 5 Bit, Parallel Control Interface, Single Supply Voltage</v>
      </c>
      <c r="D3863" s="39" t="str">
        <f t="shared" si="60"/>
        <v>U3102-12</v>
      </c>
      <c r="E3863" s="21" t="s">
        <v>320</v>
      </c>
    </row>
    <row r="3864" spans="1:5" x14ac:dyDescent="0.3">
      <c r="A3864" s="21" t="s">
        <v>2640</v>
      </c>
      <c r="B3864" s="21">
        <v>13</v>
      </c>
      <c r="C3864" s="39" t="str">
        <f>VLOOKUP(A3864,'COMP-VS-BOM'!$A$2:$C$1625,3,0)</f>
        <v>15 dB, 0.5 dB Step 5 Bit, Parallel Control Interface, Single Supply Voltage</v>
      </c>
      <c r="D3864" s="39" t="str">
        <f t="shared" si="60"/>
        <v>U3102-13</v>
      </c>
      <c r="E3864" s="21" t="s">
        <v>320</v>
      </c>
    </row>
    <row r="3865" spans="1:5" x14ac:dyDescent="0.3">
      <c r="A3865" s="21" t="s">
        <v>2640</v>
      </c>
      <c r="B3865" s="21">
        <v>14</v>
      </c>
      <c r="C3865" s="39" t="str">
        <f>VLOOKUP(A3865,'COMP-VS-BOM'!$A$2:$C$1625,3,0)</f>
        <v>15 dB, 0.5 dB Step 5 Bit, Parallel Control Interface, Single Supply Voltage</v>
      </c>
      <c r="D3865" s="39" t="str">
        <f t="shared" si="60"/>
        <v>U3102-14</v>
      </c>
      <c r="E3865" s="21" t="s">
        <v>1252</v>
      </c>
    </row>
    <row r="3866" spans="1:5" x14ac:dyDescent="0.3">
      <c r="A3866" s="21" t="s">
        <v>2640</v>
      </c>
      <c r="B3866" s="21">
        <v>15</v>
      </c>
      <c r="C3866" s="39" t="str">
        <f>VLOOKUP(A3866,'COMP-VS-BOM'!$A$2:$C$1625,3,0)</f>
        <v>15 dB, 0.5 dB Step 5 Bit, Parallel Control Interface, Single Supply Voltage</v>
      </c>
      <c r="D3866" s="39" t="str">
        <f t="shared" si="60"/>
        <v>U3102-15</v>
      </c>
      <c r="E3866" s="21" t="s">
        <v>1778</v>
      </c>
    </row>
    <row r="3867" spans="1:5" x14ac:dyDescent="0.3">
      <c r="A3867" s="21" t="s">
        <v>2640</v>
      </c>
      <c r="B3867" s="21">
        <v>16</v>
      </c>
      <c r="C3867" s="39" t="str">
        <f>VLOOKUP(A3867,'COMP-VS-BOM'!$A$2:$C$1625,3,0)</f>
        <v>15 dB, 0.5 dB Step 5 Bit, Parallel Control Interface, Single Supply Voltage</v>
      </c>
      <c r="D3867" s="39" t="str">
        <f t="shared" si="60"/>
        <v>U3102-16</v>
      </c>
      <c r="E3867" s="21" t="s">
        <v>1780</v>
      </c>
    </row>
    <row r="3868" spans="1:5" x14ac:dyDescent="0.3">
      <c r="A3868" s="21" t="s">
        <v>2640</v>
      </c>
      <c r="B3868" s="21">
        <v>17</v>
      </c>
      <c r="C3868" s="39" t="str">
        <f>VLOOKUP(A3868,'COMP-VS-BOM'!$A$2:$C$1625,3,0)</f>
        <v>15 dB, 0.5 dB Step 5 Bit, Parallel Control Interface, Single Supply Voltage</v>
      </c>
      <c r="D3868" s="39" t="str">
        <f t="shared" si="60"/>
        <v>U3102-17</v>
      </c>
      <c r="E3868" s="21" t="s">
        <v>1782</v>
      </c>
    </row>
    <row r="3869" spans="1:5" x14ac:dyDescent="0.3">
      <c r="A3869" s="21" t="s">
        <v>2640</v>
      </c>
      <c r="B3869" s="21">
        <v>18</v>
      </c>
      <c r="C3869" s="39" t="str">
        <f>VLOOKUP(A3869,'COMP-VS-BOM'!$A$2:$C$1625,3,0)</f>
        <v>15 dB, 0.5 dB Step 5 Bit, Parallel Control Interface, Single Supply Voltage</v>
      </c>
      <c r="D3869" s="39" t="str">
        <f t="shared" si="60"/>
        <v>U3102-18</v>
      </c>
      <c r="E3869" s="21" t="s">
        <v>320</v>
      </c>
    </row>
    <row r="3870" spans="1:5" x14ac:dyDescent="0.3">
      <c r="A3870" s="21" t="s">
        <v>2640</v>
      </c>
      <c r="B3870" s="21">
        <v>19</v>
      </c>
      <c r="C3870" s="39" t="str">
        <f>VLOOKUP(A3870,'COMP-VS-BOM'!$A$2:$C$1625,3,0)</f>
        <v>15 dB, 0.5 dB Step 5 Bit, Parallel Control Interface, Single Supply Voltage</v>
      </c>
      <c r="D3870" s="39" t="str">
        <f t="shared" si="60"/>
        <v>U3102-19</v>
      </c>
      <c r="E3870" s="21" t="s">
        <v>1785</v>
      </c>
    </row>
    <row r="3871" spans="1:5" x14ac:dyDescent="0.3">
      <c r="A3871" s="21" t="s">
        <v>2640</v>
      </c>
      <c r="B3871" s="21">
        <v>20</v>
      </c>
      <c r="C3871" s="39" t="str">
        <f>VLOOKUP(A3871,'COMP-VS-BOM'!$A$2:$C$1625,3,0)</f>
        <v>15 dB, 0.5 dB Step 5 Bit, Parallel Control Interface, Single Supply Voltage</v>
      </c>
      <c r="D3871" s="39" t="str">
        <f t="shared" si="60"/>
        <v>U3102-20</v>
      </c>
      <c r="E3871" s="21" t="s">
        <v>2287</v>
      </c>
    </row>
    <row r="3872" spans="1:5" x14ac:dyDescent="0.3">
      <c r="A3872" s="21" t="s">
        <v>2640</v>
      </c>
      <c r="B3872" s="21">
        <v>21</v>
      </c>
      <c r="C3872" s="39" t="str">
        <f>VLOOKUP(A3872,'COMP-VS-BOM'!$A$2:$C$1625,3,0)</f>
        <v>15 dB, 0.5 dB Step 5 Bit, Parallel Control Interface, Single Supply Voltage</v>
      </c>
      <c r="D3872" s="39" t="str">
        <f t="shared" si="60"/>
        <v>U3102-21</v>
      </c>
      <c r="E3872" s="21" t="s">
        <v>320</v>
      </c>
    </row>
    <row r="3873" spans="1:5" x14ac:dyDescent="0.3">
      <c r="A3873" s="21" t="s">
        <v>2641</v>
      </c>
      <c r="B3873" s="21">
        <v>1</v>
      </c>
      <c r="C3873" s="39" t="str">
        <f>VLOOKUP(A3873,'COMP-VS-BOM'!$A$2:$C$1625,3,0)</f>
        <v>IC I/O EXPANDER I2C 8B 16TSSOP</v>
      </c>
      <c r="D3873" s="39" t="str">
        <f t="shared" si="60"/>
        <v>U3105-1</v>
      </c>
      <c r="E3873" s="21" t="s">
        <v>2265</v>
      </c>
    </row>
    <row r="3874" spans="1:5" x14ac:dyDescent="0.3">
      <c r="A3874" s="21" t="s">
        <v>2641</v>
      </c>
      <c r="B3874" s="21">
        <v>2</v>
      </c>
      <c r="C3874" s="39" t="str">
        <f>VLOOKUP(A3874,'COMP-VS-BOM'!$A$2:$C$1625,3,0)</f>
        <v>IC I/O EXPANDER I2C 8B 16TSSOP</v>
      </c>
      <c r="D3874" s="39" t="str">
        <f t="shared" si="60"/>
        <v>U3105-2</v>
      </c>
      <c r="E3874" s="21" t="s">
        <v>2263</v>
      </c>
    </row>
    <row r="3875" spans="1:5" x14ac:dyDescent="0.3">
      <c r="A3875" s="21" t="s">
        <v>2641</v>
      </c>
      <c r="B3875" s="21">
        <v>3</v>
      </c>
      <c r="C3875" s="39" t="str">
        <f>VLOOKUP(A3875,'COMP-VS-BOM'!$A$2:$C$1625,3,0)</f>
        <v>IC I/O EXPANDER I2C 8B 16TSSOP</v>
      </c>
      <c r="D3875" s="39" t="str">
        <f t="shared" si="60"/>
        <v>U3105-3</v>
      </c>
      <c r="E3875" s="21" t="s">
        <v>2284</v>
      </c>
    </row>
    <row r="3876" spans="1:5" x14ac:dyDescent="0.3">
      <c r="A3876" s="21" t="s">
        <v>2641</v>
      </c>
      <c r="B3876" s="21">
        <v>4</v>
      </c>
      <c r="C3876" s="39" t="str">
        <f>VLOOKUP(A3876,'COMP-VS-BOM'!$A$2:$C$1625,3,0)</f>
        <v>IC I/O EXPANDER I2C 8B 16TSSOP</v>
      </c>
      <c r="D3876" s="39" t="str">
        <f t="shared" si="60"/>
        <v>U3105-4</v>
      </c>
      <c r="E3876" s="21" t="s">
        <v>2289</v>
      </c>
    </row>
    <row r="3877" spans="1:5" x14ac:dyDescent="0.3">
      <c r="A3877" s="21" t="s">
        <v>2641</v>
      </c>
      <c r="B3877" s="21">
        <v>5</v>
      </c>
      <c r="C3877" s="39" t="str">
        <f>VLOOKUP(A3877,'COMP-VS-BOM'!$A$2:$C$1625,3,0)</f>
        <v>IC I/O EXPANDER I2C 8B 16TSSOP</v>
      </c>
      <c r="D3877" s="39" t="str">
        <f t="shared" si="60"/>
        <v>U3105-5</v>
      </c>
      <c r="E3877" s="21" t="s">
        <v>2282</v>
      </c>
    </row>
    <row r="3878" spans="1:5" x14ac:dyDescent="0.3">
      <c r="A3878" s="21" t="s">
        <v>2641</v>
      </c>
      <c r="B3878" s="21">
        <v>6</v>
      </c>
      <c r="C3878" s="39" t="str">
        <f>VLOOKUP(A3878,'COMP-VS-BOM'!$A$2:$C$1625,3,0)</f>
        <v>IC I/O EXPANDER I2C 8B 16TSSOP</v>
      </c>
      <c r="D3878" s="39" t="str">
        <f t="shared" si="60"/>
        <v>U3105-6</v>
      </c>
      <c r="E3878" s="21" t="s">
        <v>3029</v>
      </c>
    </row>
    <row r="3879" spans="1:5" x14ac:dyDescent="0.3">
      <c r="A3879" s="21" t="s">
        <v>2641</v>
      </c>
      <c r="B3879" s="21">
        <v>7</v>
      </c>
      <c r="C3879" s="39" t="str">
        <f>VLOOKUP(A3879,'COMP-VS-BOM'!$A$2:$C$1625,3,0)</f>
        <v>IC I/O EXPANDER I2C 8B 16TSSOP</v>
      </c>
      <c r="D3879" s="39" t="str">
        <f t="shared" si="60"/>
        <v>U3105-7</v>
      </c>
      <c r="E3879" s="21" t="s">
        <v>2554</v>
      </c>
    </row>
    <row r="3880" spans="1:5" x14ac:dyDescent="0.3">
      <c r="A3880" s="21" t="s">
        <v>2641</v>
      </c>
      <c r="B3880" s="21">
        <v>8</v>
      </c>
      <c r="C3880" s="39" t="str">
        <f>VLOOKUP(A3880,'COMP-VS-BOM'!$A$2:$C$1625,3,0)</f>
        <v>IC I/O EXPANDER I2C 8B 16TSSOP</v>
      </c>
      <c r="D3880" s="39" t="str">
        <f t="shared" si="60"/>
        <v>U3105-8</v>
      </c>
      <c r="E3880" s="21" t="s">
        <v>320</v>
      </c>
    </row>
    <row r="3881" spans="1:5" x14ac:dyDescent="0.3">
      <c r="A3881" s="21" t="s">
        <v>2641</v>
      </c>
      <c r="B3881" s="21">
        <v>9</v>
      </c>
      <c r="C3881" s="39" t="str">
        <f>VLOOKUP(A3881,'COMP-VS-BOM'!$A$2:$C$1625,3,0)</f>
        <v>IC I/O EXPANDER I2C 8B 16TSSOP</v>
      </c>
      <c r="D3881" s="39" t="str">
        <f t="shared" si="60"/>
        <v>U3105-9</v>
      </c>
      <c r="E3881" s="21" t="s">
        <v>2286</v>
      </c>
    </row>
    <row r="3882" spans="1:5" x14ac:dyDescent="0.3">
      <c r="A3882" s="21" t="s">
        <v>2641</v>
      </c>
      <c r="B3882" s="21">
        <v>10</v>
      </c>
      <c r="C3882" s="39" t="str">
        <f>VLOOKUP(A3882,'COMP-VS-BOM'!$A$2:$C$1625,3,0)</f>
        <v>IC I/O EXPANDER I2C 8B 16TSSOP</v>
      </c>
      <c r="D3882" s="39" t="str">
        <f t="shared" si="60"/>
        <v>U3105-10</v>
      </c>
      <c r="E3882" s="21" t="s">
        <v>2277</v>
      </c>
    </row>
    <row r="3883" spans="1:5" x14ac:dyDescent="0.3">
      <c r="A3883" s="21" t="s">
        <v>2641</v>
      </c>
      <c r="B3883" s="21">
        <v>11</v>
      </c>
      <c r="C3883" s="39" t="str">
        <f>VLOOKUP(A3883,'COMP-VS-BOM'!$A$2:$C$1625,3,0)</f>
        <v>IC I/O EXPANDER I2C 8B 16TSSOP</v>
      </c>
      <c r="D3883" s="39" t="str">
        <f t="shared" si="60"/>
        <v>U3105-11</v>
      </c>
      <c r="E3883" s="21" t="s">
        <v>2275</v>
      </c>
    </row>
    <row r="3884" spans="1:5" x14ac:dyDescent="0.3">
      <c r="A3884" s="21" t="s">
        <v>2641</v>
      </c>
      <c r="B3884" s="21">
        <v>12</v>
      </c>
      <c r="C3884" s="39" t="str">
        <f>VLOOKUP(A3884,'COMP-VS-BOM'!$A$2:$C$1625,3,0)</f>
        <v>IC I/O EXPANDER I2C 8B 16TSSOP</v>
      </c>
      <c r="D3884" s="39" t="str">
        <f t="shared" si="60"/>
        <v>U3105-12</v>
      </c>
      <c r="E3884" s="21" t="s">
        <v>2273</v>
      </c>
    </row>
    <row r="3885" spans="1:5" x14ac:dyDescent="0.3">
      <c r="A3885" s="21" t="s">
        <v>2641</v>
      </c>
      <c r="B3885" s="21">
        <v>13</v>
      </c>
      <c r="C3885" s="39" t="str">
        <f>VLOOKUP(A3885,'COMP-VS-BOM'!$A$2:$C$1625,3,0)</f>
        <v>IC I/O EXPANDER I2C 8B 16TSSOP</v>
      </c>
      <c r="D3885" s="39" t="str">
        <f t="shared" si="60"/>
        <v>U3105-13</v>
      </c>
      <c r="E3885" s="21" t="s">
        <v>2271</v>
      </c>
    </row>
    <row r="3886" spans="1:5" x14ac:dyDescent="0.3">
      <c r="A3886" s="21" t="s">
        <v>2641</v>
      </c>
      <c r="B3886" s="21">
        <v>14</v>
      </c>
      <c r="C3886" s="39" t="str">
        <f>VLOOKUP(A3886,'COMP-VS-BOM'!$A$2:$C$1625,3,0)</f>
        <v>IC I/O EXPANDER I2C 8B 16TSSOP</v>
      </c>
      <c r="D3886" s="39" t="str">
        <f t="shared" si="60"/>
        <v>U3105-14</v>
      </c>
      <c r="E3886" s="21" t="s">
        <v>2269</v>
      </c>
    </row>
    <row r="3887" spans="1:5" x14ac:dyDescent="0.3">
      <c r="A3887" s="21" t="s">
        <v>2641</v>
      </c>
      <c r="B3887" s="21">
        <v>15</v>
      </c>
      <c r="C3887" s="39" t="str">
        <f>VLOOKUP(A3887,'COMP-VS-BOM'!$A$2:$C$1625,3,0)</f>
        <v>IC I/O EXPANDER I2C 8B 16TSSOP</v>
      </c>
      <c r="D3887" s="39" t="str">
        <f t="shared" si="60"/>
        <v>U3105-15</v>
      </c>
      <c r="E3887" s="21" t="s">
        <v>1881</v>
      </c>
    </row>
    <row r="3888" spans="1:5" x14ac:dyDescent="0.3">
      <c r="A3888" s="21" t="s">
        <v>2641</v>
      </c>
      <c r="B3888" s="21">
        <v>16</v>
      </c>
      <c r="C3888" s="39" t="str">
        <f>VLOOKUP(A3888,'COMP-VS-BOM'!$A$2:$C$1625,3,0)</f>
        <v>IC I/O EXPANDER I2C 8B 16TSSOP</v>
      </c>
      <c r="D3888" s="39" t="str">
        <f t="shared" si="60"/>
        <v>U3105-16</v>
      </c>
      <c r="E3888" s="21" t="s">
        <v>840</v>
      </c>
    </row>
    <row r="3889" spans="1:5" x14ac:dyDescent="0.3">
      <c r="A3889" s="21" t="s">
        <v>2642</v>
      </c>
      <c r="B3889" s="21">
        <v>1</v>
      </c>
      <c r="C3889" s="39" t="str">
        <f>VLOOKUP(A3889,'COMP-VS-BOM'!$A$2:$C$1625,3,0)</f>
        <v>COUPLER DIRECT 1700-2200MHZ 20DB</v>
      </c>
      <c r="D3889" s="39" t="str">
        <f t="shared" si="60"/>
        <v>U3201-1</v>
      </c>
      <c r="E3889" s="21" t="s">
        <v>1067</v>
      </c>
    </row>
    <row r="3890" spans="1:5" x14ac:dyDescent="0.3">
      <c r="A3890" s="21" t="s">
        <v>2642</v>
      </c>
      <c r="B3890" s="21">
        <v>2</v>
      </c>
      <c r="C3890" s="39" t="str">
        <f>VLOOKUP(A3890,'COMP-VS-BOM'!$A$2:$C$1625,3,0)</f>
        <v>COUPLER DIRECT 1700-2200MHZ 20DB</v>
      </c>
      <c r="D3890" s="39" t="str">
        <f t="shared" si="60"/>
        <v>U3201-2</v>
      </c>
      <c r="E3890" s="21" t="s">
        <v>977</v>
      </c>
    </row>
    <row r="3891" spans="1:5" x14ac:dyDescent="0.3">
      <c r="A3891" s="21" t="s">
        <v>2642</v>
      </c>
      <c r="B3891" s="21">
        <v>3</v>
      </c>
      <c r="C3891" s="39" t="str">
        <f>VLOOKUP(A3891,'COMP-VS-BOM'!$A$2:$C$1625,3,0)</f>
        <v>COUPLER DIRECT 1700-2200MHZ 20DB</v>
      </c>
      <c r="D3891" s="39" t="str">
        <f t="shared" si="60"/>
        <v>U3201-3</v>
      </c>
      <c r="E3891" s="21" t="s">
        <v>1851</v>
      </c>
    </row>
    <row r="3892" spans="1:5" x14ac:dyDescent="0.3">
      <c r="A3892" s="21" t="s">
        <v>2642</v>
      </c>
      <c r="B3892" s="21">
        <v>4</v>
      </c>
      <c r="C3892" s="39" t="str">
        <f>VLOOKUP(A3892,'COMP-VS-BOM'!$A$2:$C$1625,3,0)</f>
        <v>COUPLER DIRECT 1700-2200MHZ 20DB</v>
      </c>
      <c r="D3892" s="39" t="str">
        <f t="shared" si="60"/>
        <v>U3201-4</v>
      </c>
      <c r="E3892" s="21" t="s">
        <v>1855</v>
      </c>
    </row>
    <row r="3893" spans="1:5" x14ac:dyDescent="0.3">
      <c r="A3893" s="21" t="s">
        <v>2642</v>
      </c>
      <c r="B3893" s="21">
        <v>5</v>
      </c>
      <c r="C3893" s="39" t="str">
        <f>VLOOKUP(A3893,'COMP-VS-BOM'!$A$2:$C$1625,3,0)</f>
        <v>COUPLER DIRECT 1700-2200MHZ 20DB</v>
      </c>
      <c r="D3893" s="39" t="str">
        <f t="shared" si="60"/>
        <v>U3201-5</v>
      </c>
      <c r="E3893" s="21" t="s">
        <v>320</v>
      </c>
    </row>
    <row r="3894" spans="1:5" x14ac:dyDescent="0.3">
      <c r="A3894" s="21" t="s">
        <v>2643</v>
      </c>
      <c r="B3894" s="21" t="s">
        <v>371</v>
      </c>
      <c r="C3894" s="39" t="str">
        <f>VLOOKUP(A3894,'COMP-VS-BOM'!$A$2:$C$1625,3,0)</f>
        <v>IC PWR CTLR/DETECTOR 4DSBGA</v>
      </c>
      <c r="D3894" s="39" t="str">
        <f t="shared" si="60"/>
        <v>U3202-A1</v>
      </c>
      <c r="E3894" s="21" t="s">
        <v>1217</v>
      </c>
    </row>
    <row r="3895" spans="1:5" x14ac:dyDescent="0.3">
      <c r="A3895" s="21" t="s">
        <v>2643</v>
      </c>
      <c r="B3895" s="21" t="s">
        <v>372</v>
      </c>
      <c r="C3895" s="39" t="str">
        <f>VLOOKUP(A3895,'COMP-VS-BOM'!$A$2:$C$1625,3,0)</f>
        <v>IC PWR CTLR/DETECTOR 4DSBGA</v>
      </c>
      <c r="D3895" s="39" t="str">
        <f t="shared" si="60"/>
        <v>U3202-A2</v>
      </c>
      <c r="E3895" s="21" t="s">
        <v>842</v>
      </c>
    </row>
    <row r="3896" spans="1:5" x14ac:dyDescent="0.3">
      <c r="A3896" s="21" t="s">
        <v>2643</v>
      </c>
      <c r="B3896" s="21" t="s">
        <v>379</v>
      </c>
      <c r="C3896" s="39" t="str">
        <f>VLOOKUP(A3896,'COMP-VS-BOM'!$A$2:$C$1625,3,0)</f>
        <v>IC PWR CTLR/DETECTOR 4DSBGA</v>
      </c>
      <c r="D3896" s="39" t="str">
        <f t="shared" si="60"/>
        <v>U3202-B1</v>
      </c>
      <c r="E3896" s="21" t="s">
        <v>2304</v>
      </c>
    </row>
    <row r="3897" spans="1:5" x14ac:dyDescent="0.3">
      <c r="A3897" s="21" t="s">
        <v>2643</v>
      </c>
      <c r="B3897" s="21" t="s">
        <v>382</v>
      </c>
      <c r="C3897" s="39" t="str">
        <f>VLOOKUP(A3897,'COMP-VS-BOM'!$A$2:$C$1625,3,0)</f>
        <v>IC PWR CTLR/DETECTOR 4DSBGA</v>
      </c>
      <c r="D3897" s="39" t="str">
        <f t="shared" si="60"/>
        <v>U3202-B2</v>
      </c>
      <c r="E3897" s="21" t="s">
        <v>320</v>
      </c>
    </row>
    <row r="3898" spans="1:5" x14ac:dyDescent="0.3">
      <c r="A3898" s="21" t="s">
        <v>2644</v>
      </c>
      <c r="B3898" s="21" t="s">
        <v>371</v>
      </c>
      <c r="C3898" s="39" t="str">
        <f>VLOOKUP(A3898,'COMP-VS-BOM'!$A$2:$C$1625,3,0)</f>
        <v>IC PWR CTLR/DETECTOR 4DSBGA</v>
      </c>
      <c r="D3898" s="39" t="str">
        <f t="shared" si="60"/>
        <v>U3203-A1</v>
      </c>
      <c r="E3898" s="21" t="s">
        <v>1220</v>
      </c>
    </row>
    <row r="3899" spans="1:5" x14ac:dyDescent="0.3">
      <c r="A3899" s="21" t="s">
        <v>2644</v>
      </c>
      <c r="B3899" s="21" t="s">
        <v>372</v>
      </c>
      <c r="C3899" s="39" t="str">
        <f>VLOOKUP(A3899,'COMP-VS-BOM'!$A$2:$C$1625,3,0)</f>
        <v>IC PWR CTLR/DETECTOR 4DSBGA</v>
      </c>
      <c r="D3899" s="39" t="str">
        <f t="shared" si="60"/>
        <v>U3203-A2</v>
      </c>
      <c r="E3899" s="21" t="s">
        <v>846</v>
      </c>
    </row>
    <row r="3900" spans="1:5" x14ac:dyDescent="0.3">
      <c r="A3900" s="21" t="s">
        <v>2644</v>
      </c>
      <c r="B3900" s="21" t="s">
        <v>379</v>
      </c>
      <c r="C3900" s="39" t="str">
        <f>VLOOKUP(A3900,'COMP-VS-BOM'!$A$2:$C$1625,3,0)</f>
        <v>IC PWR CTLR/DETECTOR 4DSBGA</v>
      </c>
      <c r="D3900" s="39" t="str">
        <f t="shared" si="60"/>
        <v>U3203-B1</v>
      </c>
      <c r="E3900" s="21" t="s">
        <v>2307</v>
      </c>
    </row>
    <row r="3901" spans="1:5" x14ac:dyDescent="0.3">
      <c r="A3901" s="21" t="s">
        <v>2644</v>
      </c>
      <c r="B3901" s="21" t="s">
        <v>382</v>
      </c>
      <c r="C3901" s="39" t="str">
        <f>VLOOKUP(A3901,'COMP-VS-BOM'!$A$2:$C$1625,3,0)</f>
        <v>IC PWR CTLR/DETECTOR 4DSBGA</v>
      </c>
      <c r="D3901" s="39" t="str">
        <f t="shared" si="60"/>
        <v>U3203-B2</v>
      </c>
      <c r="E3901" s="21" t="s">
        <v>320</v>
      </c>
    </row>
    <row r="3902" spans="1:5" x14ac:dyDescent="0.3">
      <c r="A3902" s="21" t="s">
        <v>2645</v>
      </c>
      <c r="B3902" s="21">
        <v>1</v>
      </c>
      <c r="C3902" s="39" t="str">
        <f>VLOOKUP(A3902,'COMP-VS-BOM'!$A$2:$C$1625,3,0)</f>
        <v>IC SWITCH SP2T</v>
      </c>
      <c r="D3902" s="39" t="str">
        <f t="shared" si="60"/>
        <v>U3204-1</v>
      </c>
      <c r="E3902" s="21" t="s">
        <v>320</v>
      </c>
    </row>
    <row r="3903" spans="1:5" x14ac:dyDescent="0.3">
      <c r="A3903" s="21" t="s">
        <v>2645</v>
      </c>
      <c r="B3903" s="21">
        <v>2</v>
      </c>
      <c r="C3903" s="39" t="str">
        <f>VLOOKUP(A3903,'COMP-VS-BOM'!$A$2:$C$1625,3,0)</f>
        <v>IC SWITCH SP2T</v>
      </c>
      <c r="D3903" s="39" t="str">
        <f t="shared" si="60"/>
        <v>U3204-2</v>
      </c>
      <c r="E3903" s="21" t="s">
        <v>1143</v>
      </c>
    </row>
    <row r="3904" spans="1:5" x14ac:dyDescent="0.3">
      <c r="A3904" s="21" t="s">
        <v>2645</v>
      </c>
      <c r="B3904" s="21">
        <v>3</v>
      </c>
      <c r="C3904" s="39" t="str">
        <f>VLOOKUP(A3904,'COMP-VS-BOM'!$A$2:$C$1625,3,0)</f>
        <v>IC SWITCH SP2T</v>
      </c>
      <c r="D3904" s="39" t="str">
        <f t="shared" si="60"/>
        <v>U3204-3</v>
      </c>
      <c r="E3904" s="21" t="s">
        <v>320</v>
      </c>
    </row>
    <row r="3905" spans="1:5" x14ac:dyDescent="0.3">
      <c r="A3905" s="21" t="s">
        <v>2645</v>
      </c>
      <c r="B3905" s="21">
        <v>4</v>
      </c>
      <c r="C3905" s="39" t="str">
        <f>VLOOKUP(A3905,'COMP-VS-BOM'!$A$2:$C$1625,3,0)</f>
        <v>IC SWITCH SP2T</v>
      </c>
      <c r="D3905" s="39" t="str">
        <f t="shared" si="60"/>
        <v>U3204-4</v>
      </c>
      <c r="E3905" s="21" t="s">
        <v>320</v>
      </c>
    </row>
    <row r="3906" spans="1:5" x14ac:dyDescent="0.3">
      <c r="A3906" s="21" t="s">
        <v>2645</v>
      </c>
      <c r="B3906" s="21">
        <v>5</v>
      </c>
      <c r="C3906" s="39" t="str">
        <f>VLOOKUP(A3906,'COMP-VS-BOM'!$A$2:$C$1625,3,0)</f>
        <v>IC SWITCH SP2T</v>
      </c>
      <c r="D3906" s="39" t="str">
        <f t="shared" si="60"/>
        <v>U3204-5</v>
      </c>
      <c r="E3906" s="21" t="s">
        <v>1093</v>
      </c>
    </row>
    <row r="3907" spans="1:5" x14ac:dyDescent="0.3">
      <c r="A3907" s="21" t="s">
        <v>2645</v>
      </c>
      <c r="B3907" s="21">
        <v>6</v>
      </c>
      <c r="C3907" s="39" t="str">
        <f>VLOOKUP(A3907,'COMP-VS-BOM'!$A$2:$C$1625,3,0)</f>
        <v>IC SWITCH SP2T</v>
      </c>
      <c r="D3907" s="39" t="str">
        <f t="shared" si="60"/>
        <v>U3204-6</v>
      </c>
      <c r="E3907" s="21" t="s">
        <v>320</v>
      </c>
    </row>
    <row r="3908" spans="1:5" x14ac:dyDescent="0.3">
      <c r="A3908" s="21" t="s">
        <v>2645</v>
      </c>
      <c r="B3908" s="21">
        <v>7</v>
      </c>
      <c r="C3908" s="39" t="str">
        <f>VLOOKUP(A3908,'COMP-VS-BOM'!$A$2:$C$1625,3,0)</f>
        <v>IC SWITCH SP2T</v>
      </c>
      <c r="D3908" s="39" t="str">
        <f t="shared" ref="D3908:D3971" si="61">CONCATENATE(A3908,"-",B3908)</f>
        <v>U3204-7</v>
      </c>
      <c r="E3908" s="21" t="s">
        <v>2310</v>
      </c>
    </row>
    <row r="3909" spans="1:5" x14ac:dyDescent="0.3">
      <c r="A3909" s="21" t="s">
        <v>2645</v>
      </c>
      <c r="B3909" s="21">
        <v>8</v>
      </c>
      <c r="C3909" s="39" t="str">
        <f>VLOOKUP(A3909,'COMP-VS-BOM'!$A$2:$C$1625,3,0)</f>
        <v>IC SWITCH SP2T</v>
      </c>
      <c r="D3909" s="39" t="str">
        <f t="shared" si="61"/>
        <v>U3204-8</v>
      </c>
      <c r="E3909" s="21" t="s">
        <v>2312</v>
      </c>
    </row>
    <row r="3910" spans="1:5" x14ac:dyDescent="0.3">
      <c r="A3910" s="21" t="s">
        <v>2645</v>
      </c>
      <c r="B3910" s="21">
        <v>9</v>
      </c>
      <c r="C3910" s="39" t="str">
        <f>VLOOKUP(A3910,'COMP-VS-BOM'!$A$2:$C$1625,3,0)</f>
        <v>IC SWITCH SP2T</v>
      </c>
      <c r="D3910" s="39" t="str">
        <f t="shared" si="61"/>
        <v>U3204-9</v>
      </c>
      <c r="E3910" s="21" t="s">
        <v>850</v>
      </c>
    </row>
    <row r="3911" spans="1:5" x14ac:dyDescent="0.3">
      <c r="A3911" s="21" t="s">
        <v>2645</v>
      </c>
      <c r="B3911" s="21">
        <v>10</v>
      </c>
      <c r="C3911" s="39" t="str">
        <f>VLOOKUP(A3911,'COMP-VS-BOM'!$A$2:$C$1625,3,0)</f>
        <v>IC SWITCH SP2T</v>
      </c>
      <c r="D3911" s="39" t="str">
        <f t="shared" si="61"/>
        <v>U3204-10</v>
      </c>
      <c r="E3911" s="21" t="s">
        <v>320</v>
      </c>
    </row>
    <row r="3912" spans="1:5" x14ac:dyDescent="0.3">
      <c r="A3912" s="21" t="s">
        <v>2645</v>
      </c>
      <c r="B3912" s="21">
        <v>11</v>
      </c>
      <c r="C3912" s="39" t="str">
        <f>VLOOKUP(A3912,'COMP-VS-BOM'!$A$2:$C$1625,3,0)</f>
        <v>IC SWITCH SP2T</v>
      </c>
      <c r="D3912" s="39" t="str">
        <f t="shared" si="61"/>
        <v>U3204-11</v>
      </c>
      <c r="E3912" s="21" t="s">
        <v>582</v>
      </c>
    </row>
    <row r="3913" spans="1:5" x14ac:dyDescent="0.3">
      <c r="A3913" s="21" t="s">
        <v>2645</v>
      </c>
      <c r="B3913" s="21">
        <v>12</v>
      </c>
      <c r="C3913" s="39" t="str">
        <f>VLOOKUP(A3913,'COMP-VS-BOM'!$A$2:$C$1625,3,0)</f>
        <v>IC SWITCH SP2T</v>
      </c>
      <c r="D3913" s="39" t="str">
        <f t="shared" si="61"/>
        <v>U3204-12</v>
      </c>
      <c r="E3913" s="21" t="s">
        <v>320</v>
      </c>
    </row>
    <row r="3914" spans="1:5" x14ac:dyDescent="0.3">
      <c r="A3914" s="21" t="s">
        <v>2645</v>
      </c>
      <c r="B3914" s="21">
        <v>13</v>
      </c>
      <c r="C3914" s="39" t="str">
        <f>VLOOKUP(A3914,'COMP-VS-BOM'!$A$2:$C$1625,3,0)</f>
        <v>IC SWITCH SP2T</v>
      </c>
      <c r="D3914" s="39" t="str">
        <f t="shared" si="61"/>
        <v>U3204-13</v>
      </c>
      <c r="E3914" s="21" t="s">
        <v>320</v>
      </c>
    </row>
    <row r="3915" spans="1:5" x14ac:dyDescent="0.3">
      <c r="A3915" s="21" t="s">
        <v>2646</v>
      </c>
      <c r="B3915" s="21">
        <v>1</v>
      </c>
      <c r="C3915" s="39" t="str">
        <f>VLOOKUP(A3915,'COMP-VS-BOM'!$A$2:$C$1625,3,0)</f>
        <v>COUPLER DIRECT 700-1000MHZ 20DB</v>
      </c>
      <c r="D3915" s="39" t="str">
        <f t="shared" si="61"/>
        <v>U3205-1</v>
      </c>
      <c r="E3915" s="21" t="s">
        <v>1059</v>
      </c>
    </row>
    <row r="3916" spans="1:5" x14ac:dyDescent="0.3">
      <c r="A3916" s="21" t="s">
        <v>2646</v>
      </c>
      <c r="B3916" s="21">
        <v>2</v>
      </c>
      <c r="C3916" s="39" t="str">
        <f>VLOOKUP(A3916,'COMP-VS-BOM'!$A$2:$C$1625,3,0)</f>
        <v>COUPLER DIRECT 700-1000MHZ 20DB</v>
      </c>
      <c r="D3916" s="39" t="str">
        <f t="shared" si="61"/>
        <v>U3205-2</v>
      </c>
      <c r="E3916" s="21" t="s">
        <v>972</v>
      </c>
    </row>
    <row r="3917" spans="1:5" x14ac:dyDescent="0.3">
      <c r="A3917" s="21" t="s">
        <v>2646</v>
      </c>
      <c r="B3917" s="21">
        <v>3</v>
      </c>
      <c r="C3917" s="39" t="str">
        <f>VLOOKUP(A3917,'COMP-VS-BOM'!$A$2:$C$1625,3,0)</f>
        <v>COUPLER DIRECT 700-1000MHZ 20DB</v>
      </c>
      <c r="D3917" s="39" t="str">
        <f t="shared" si="61"/>
        <v>U3205-3</v>
      </c>
      <c r="E3917" s="21" t="s">
        <v>1843</v>
      </c>
    </row>
    <row r="3918" spans="1:5" x14ac:dyDescent="0.3">
      <c r="A3918" s="21" t="s">
        <v>2646</v>
      </c>
      <c r="B3918" s="21">
        <v>4</v>
      </c>
      <c r="C3918" s="39" t="str">
        <f>VLOOKUP(A3918,'COMP-VS-BOM'!$A$2:$C$1625,3,0)</f>
        <v>COUPLER DIRECT 700-1000MHZ 20DB</v>
      </c>
      <c r="D3918" s="39" t="str">
        <f t="shared" si="61"/>
        <v>U3205-4</v>
      </c>
      <c r="E3918" s="21" t="s">
        <v>1847</v>
      </c>
    </row>
    <row r="3919" spans="1:5" x14ac:dyDescent="0.3">
      <c r="A3919" s="21" t="s">
        <v>2646</v>
      </c>
      <c r="B3919" s="21">
        <v>5</v>
      </c>
      <c r="C3919" s="39" t="str">
        <f>VLOOKUP(A3919,'COMP-VS-BOM'!$A$2:$C$1625,3,0)</f>
        <v>COUPLER DIRECT 700-1000MHZ 20DB</v>
      </c>
      <c r="D3919" s="39" t="str">
        <f t="shared" si="61"/>
        <v>U3205-5</v>
      </c>
      <c r="E3919" s="21" t="s">
        <v>320</v>
      </c>
    </row>
    <row r="3920" spans="1:5" x14ac:dyDescent="0.3">
      <c r="A3920" s="21" t="s">
        <v>2647</v>
      </c>
      <c r="B3920" s="21" t="s">
        <v>371</v>
      </c>
      <c r="C3920" s="39" t="str">
        <f>VLOOKUP(A3920,'COMP-VS-BOM'!$A$2:$C$1625,3,0)</f>
        <v>IC PWR CTLR/DETECTOR 4DSBGA</v>
      </c>
      <c r="D3920" s="39" t="str">
        <f t="shared" si="61"/>
        <v>U3206-A1</v>
      </c>
      <c r="E3920" s="21" t="s">
        <v>1211</v>
      </c>
    </row>
    <row r="3921" spans="1:5" x14ac:dyDescent="0.3">
      <c r="A3921" s="21" t="s">
        <v>2647</v>
      </c>
      <c r="B3921" s="21" t="s">
        <v>372</v>
      </c>
      <c r="C3921" s="39" t="str">
        <f>VLOOKUP(A3921,'COMP-VS-BOM'!$A$2:$C$1625,3,0)</f>
        <v>IC PWR CTLR/DETECTOR 4DSBGA</v>
      </c>
      <c r="D3921" s="39" t="str">
        <f t="shared" si="61"/>
        <v>U3206-A2</v>
      </c>
      <c r="E3921" s="21" t="s">
        <v>852</v>
      </c>
    </row>
    <row r="3922" spans="1:5" x14ac:dyDescent="0.3">
      <c r="A3922" s="21" t="s">
        <v>2647</v>
      </c>
      <c r="B3922" s="21" t="s">
        <v>379</v>
      </c>
      <c r="C3922" s="39" t="str">
        <f>VLOOKUP(A3922,'COMP-VS-BOM'!$A$2:$C$1625,3,0)</f>
        <v>IC PWR CTLR/DETECTOR 4DSBGA</v>
      </c>
      <c r="D3922" s="39" t="str">
        <f t="shared" si="61"/>
        <v>U3206-B1</v>
      </c>
      <c r="E3922" s="21" t="s">
        <v>2317</v>
      </c>
    </row>
    <row r="3923" spans="1:5" x14ac:dyDescent="0.3">
      <c r="A3923" s="21" t="s">
        <v>2647</v>
      </c>
      <c r="B3923" s="21" t="s">
        <v>382</v>
      </c>
      <c r="C3923" s="39" t="str">
        <f>VLOOKUP(A3923,'COMP-VS-BOM'!$A$2:$C$1625,3,0)</f>
        <v>IC PWR CTLR/DETECTOR 4DSBGA</v>
      </c>
      <c r="D3923" s="39" t="str">
        <f t="shared" si="61"/>
        <v>U3206-B2</v>
      </c>
      <c r="E3923" s="21" t="s">
        <v>320</v>
      </c>
    </row>
    <row r="3924" spans="1:5" x14ac:dyDescent="0.3">
      <c r="A3924" s="21" t="s">
        <v>2648</v>
      </c>
      <c r="B3924" s="21" t="s">
        <v>371</v>
      </c>
      <c r="C3924" s="39" t="str">
        <f>VLOOKUP(A3924,'COMP-VS-BOM'!$A$2:$C$1625,3,0)</f>
        <v>IC PWR CTLR/DETECTOR 4DSBGA</v>
      </c>
      <c r="D3924" s="39" t="str">
        <f t="shared" si="61"/>
        <v>U3207-A1</v>
      </c>
      <c r="E3924" s="21" t="s">
        <v>1214</v>
      </c>
    </row>
    <row r="3925" spans="1:5" x14ac:dyDescent="0.3">
      <c r="A3925" s="21" t="s">
        <v>2648</v>
      </c>
      <c r="B3925" s="21" t="s">
        <v>372</v>
      </c>
      <c r="C3925" s="39" t="str">
        <f>VLOOKUP(A3925,'COMP-VS-BOM'!$A$2:$C$1625,3,0)</f>
        <v>IC PWR CTLR/DETECTOR 4DSBGA</v>
      </c>
      <c r="D3925" s="39" t="str">
        <f t="shared" si="61"/>
        <v>U3207-A2</v>
      </c>
      <c r="E3925" s="21" t="s">
        <v>856</v>
      </c>
    </row>
    <row r="3926" spans="1:5" x14ac:dyDescent="0.3">
      <c r="A3926" s="21" t="s">
        <v>2648</v>
      </c>
      <c r="B3926" s="21" t="s">
        <v>379</v>
      </c>
      <c r="C3926" s="39" t="str">
        <f>VLOOKUP(A3926,'COMP-VS-BOM'!$A$2:$C$1625,3,0)</f>
        <v>IC PWR CTLR/DETECTOR 4DSBGA</v>
      </c>
      <c r="D3926" s="39" t="str">
        <f t="shared" si="61"/>
        <v>U3207-B1</v>
      </c>
      <c r="E3926" s="21" t="s">
        <v>2320</v>
      </c>
    </row>
    <row r="3927" spans="1:5" x14ac:dyDescent="0.3">
      <c r="A3927" s="21" t="s">
        <v>2648</v>
      </c>
      <c r="B3927" s="21" t="s">
        <v>382</v>
      </c>
      <c r="C3927" s="39" t="str">
        <f>VLOOKUP(A3927,'COMP-VS-BOM'!$A$2:$C$1625,3,0)</f>
        <v>IC PWR CTLR/DETECTOR 4DSBGA</v>
      </c>
      <c r="D3927" s="39" t="str">
        <f t="shared" si="61"/>
        <v>U3207-B2</v>
      </c>
      <c r="E3927" s="21" t="s">
        <v>320</v>
      </c>
    </row>
    <row r="3928" spans="1:5" x14ac:dyDescent="0.3">
      <c r="A3928" s="21" t="s">
        <v>2649</v>
      </c>
      <c r="B3928" s="21">
        <v>1</v>
      </c>
      <c r="C3928" s="39" t="str">
        <f>VLOOKUP(A3928,'COMP-VS-BOM'!$A$2:$C$1625,3,0)</f>
        <v>IC REG BUCK ADJ 5A 20QFN</v>
      </c>
      <c r="D3928" s="39" t="str">
        <f t="shared" si="61"/>
        <v>U3500-1</v>
      </c>
      <c r="E3928" s="21" t="s">
        <v>2331</v>
      </c>
    </row>
    <row r="3929" spans="1:5" x14ac:dyDescent="0.3">
      <c r="A3929" s="21" t="s">
        <v>2649</v>
      </c>
      <c r="B3929" s="21">
        <v>2</v>
      </c>
      <c r="C3929" s="39" t="str">
        <f>VLOOKUP(A3929,'COMP-VS-BOM'!$A$2:$C$1625,3,0)</f>
        <v>IC REG BUCK ADJ 5A 20QFN</v>
      </c>
      <c r="D3929" s="39" t="str">
        <f t="shared" si="61"/>
        <v>U3500-2</v>
      </c>
      <c r="E3929" s="21" t="s">
        <v>873</v>
      </c>
    </row>
    <row r="3930" spans="1:5" x14ac:dyDescent="0.3">
      <c r="A3930" s="21" t="s">
        <v>2649</v>
      </c>
      <c r="B3930" s="21">
        <v>3</v>
      </c>
      <c r="C3930" s="39" t="str">
        <f>VLOOKUP(A3930,'COMP-VS-BOM'!$A$2:$C$1625,3,0)</f>
        <v>IC REG BUCK ADJ 5A 20QFN</v>
      </c>
      <c r="D3930" s="39" t="str">
        <f t="shared" si="61"/>
        <v>U3500-3</v>
      </c>
      <c r="E3930" s="21" t="s">
        <v>863</v>
      </c>
    </row>
    <row r="3931" spans="1:5" x14ac:dyDescent="0.3">
      <c r="A3931" s="21" t="s">
        <v>2649</v>
      </c>
      <c r="B3931" s="21">
        <v>4</v>
      </c>
      <c r="C3931" s="39" t="str">
        <f>VLOOKUP(A3931,'COMP-VS-BOM'!$A$2:$C$1625,3,0)</f>
        <v>IC REG BUCK ADJ 5A 20QFN</v>
      </c>
      <c r="D3931" s="39" t="str">
        <f t="shared" si="61"/>
        <v>U3500-4</v>
      </c>
      <c r="E3931" s="21" t="s">
        <v>517</v>
      </c>
    </row>
    <row r="3932" spans="1:5" x14ac:dyDescent="0.3">
      <c r="A3932" s="21" t="s">
        <v>2649</v>
      </c>
      <c r="B3932" s="21">
        <v>6</v>
      </c>
      <c r="C3932" s="39" t="str">
        <f>VLOOKUP(A3932,'COMP-VS-BOM'!$A$2:$C$1625,3,0)</f>
        <v>IC REG BUCK ADJ 5A 20QFN</v>
      </c>
      <c r="D3932" s="39" t="str">
        <f t="shared" si="61"/>
        <v>U3500-6</v>
      </c>
      <c r="E3932" s="21" t="s">
        <v>320</v>
      </c>
    </row>
    <row r="3933" spans="1:5" x14ac:dyDescent="0.3">
      <c r="A3933" s="21" t="s">
        <v>2649</v>
      </c>
      <c r="B3933" s="21">
        <v>7</v>
      </c>
      <c r="C3933" s="39" t="str">
        <f>VLOOKUP(A3933,'COMP-VS-BOM'!$A$2:$C$1625,3,0)</f>
        <v>IC REG BUCK ADJ 5A 20QFN</v>
      </c>
      <c r="D3933" s="39" t="str">
        <f t="shared" si="61"/>
        <v>U3500-7</v>
      </c>
      <c r="E3933" s="21" t="s">
        <v>320</v>
      </c>
    </row>
    <row r="3934" spans="1:5" x14ac:dyDescent="0.3">
      <c r="A3934" s="21" t="s">
        <v>2649</v>
      </c>
      <c r="B3934" s="21">
        <v>8</v>
      </c>
      <c r="C3934" s="39" t="str">
        <f>VLOOKUP(A3934,'COMP-VS-BOM'!$A$2:$C$1625,3,0)</f>
        <v>IC REG BUCK ADJ 5A 20QFN</v>
      </c>
      <c r="D3934" s="39" t="str">
        <f t="shared" si="61"/>
        <v>U3500-8</v>
      </c>
      <c r="E3934" s="21" t="s">
        <v>864</v>
      </c>
    </row>
    <row r="3935" spans="1:5" x14ac:dyDescent="0.3">
      <c r="A3935" s="21" t="s">
        <v>2649</v>
      </c>
      <c r="B3935" s="21">
        <v>9</v>
      </c>
      <c r="C3935" s="39" t="str">
        <f>VLOOKUP(A3935,'COMP-VS-BOM'!$A$2:$C$1625,3,0)</f>
        <v>IC REG BUCK ADJ 5A 20QFN</v>
      </c>
      <c r="D3935" s="39" t="str">
        <f t="shared" si="61"/>
        <v>U3500-9</v>
      </c>
      <c r="E3935" s="21" t="s">
        <v>864</v>
      </c>
    </row>
    <row r="3936" spans="1:5" x14ac:dyDescent="0.3">
      <c r="A3936" s="21" t="s">
        <v>2649</v>
      </c>
      <c r="B3936" s="21">
        <v>10</v>
      </c>
      <c r="C3936" s="39" t="str">
        <f>VLOOKUP(A3936,'COMP-VS-BOM'!$A$2:$C$1625,3,0)</f>
        <v>IC REG BUCK ADJ 5A 20QFN</v>
      </c>
      <c r="D3936" s="39" t="str">
        <f t="shared" si="61"/>
        <v>U3500-10</v>
      </c>
      <c r="E3936" s="21" t="s">
        <v>320</v>
      </c>
    </row>
    <row r="3937" spans="1:5" x14ac:dyDescent="0.3">
      <c r="A3937" s="21" t="s">
        <v>2649</v>
      </c>
      <c r="B3937" s="21">
        <v>11</v>
      </c>
      <c r="C3937" s="39" t="str">
        <f>VLOOKUP(A3937,'COMP-VS-BOM'!$A$2:$C$1625,3,0)</f>
        <v>IC REG BUCK ADJ 5A 20QFN</v>
      </c>
      <c r="D3937" s="39" t="str">
        <f t="shared" si="61"/>
        <v>U3500-11</v>
      </c>
      <c r="E3937" s="21" t="s">
        <v>320</v>
      </c>
    </row>
    <row r="3938" spans="1:5" x14ac:dyDescent="0.3">
      <c r="A3938" s="21" t="s">
        <v>2649</v>
      </c>
      <c r="B3938" s="21">
        <v>13</v>
      </c>
      <c r="C3938" s="39" t="str">
        <f>VLOOKUP(A3938,'COMP-VS-BOM'!$A$2:$C$1625,3,0)</f>
        <v>IC REG BUCK ADJ 5A 20QFN</v>
      </c>
      <c r="D3938" s="39" t="str">
        <f t="shared" si="61"/>
        <v>U3500-13</v>
      </c>
      <c r="E3938" s="21" t="s">
        <v>517</v>
      </c>
    </row>
    <row r="3939" spans="1:5" x14ac:dyDescent="0.3">
      <c r="A3939" s="21" t="s">
        <v>2649</v>
      </c>
      <c r="B3939" s="21">
        <v>14</v>
      </c>
      <c r="C3939" s="39" t="str">
        <f>VLOOKUP(A3939,'COMP-VS-BOM'!$A$2:$C$1625,3,0)</f>
        <v>IC REG BUCK ADJ 5A 20QFN</v>
      </c>
      <c r="D3939" s="39" t="str">
        <f t="shared" si="61"/>
        <v>U3500-14</v>
      </c>
      <c r="E3939" s="21" t="s">
        <v>1395</v>
      </c>
    </row>
    <row r="3940" spans="1:5" x14ac:dyDescent="0.3">
      <c r="A3940" s="21" t="s">
        <v>2649</v>
      </c>
      <c r="B3940" s="21">
        <v>15</v>
      </c>
      <c r="C3940" s="39" t="str">
        <f>VLOOKUP(A3940,'COMP-VS-BOM'!$A$2:$C$1625,3,0)</f>
        <v>IC REG BUCK ADJ 5A 20QFN</v>
      </c>
      <c r="D3940" s="39" t="str">
        <f t="shared" si="61"/>
        <v>U3500-15</v>
      </c>
      <c r="E3940" s="21" t="s">
        <v>2338</v>
      </c>
    </row>
    <row r="3941" spans="1:5" x14ac:dyDescent="0.3">
      <c r="A3941" s="21" t="s">
        <v>2649</v>
      </c>
      <c r="B3941" s="21">
        <v>16</v>
      </c>
      <c r="C3941" s="39" t="str">
        <f>VLOOKUP(A3941,'COMP-VS-BOM'!$A$2:$C$1625,3,0)</f>
        <v>IC REG BUCK ADJ 5A 20QFN</v>
      </c>
      <c r="D3941" s="39" t="str">
        <f t="shared" si="61"/>
        <v>U3500-16</v>
      </c>
      <c r="E3941" s="21" t="s">
        <v>875</v>
      </c>
    </row>
    <row r="3942" spans="1:5" x14ac:dyDescent="0.3">
      <c r="A3942" s="21" t="s">
        <v>2649</v>
      </c>
      <c r="B3942" s="21">
        <v>17</v>
      </c>
      <c r="C3942" s="39" t="str">
        <f>VLOOKUP(A3942,'COMP-VS-BOM'!$A$2:$C$1625,3,0)</f>
        <v>IC REG BUCK ADJ 5A 20QFN</v>
      </c>
      <c r="D3942" s="39" t="str">
        <f t="shared" si="61"/>
        <v>U3500-17</v>
      </c>
      <c r="E3942" s="21" t="s">
        <v>2329</v>
      </c>
    </row>
    <row r="3943" spans="1:5" x14ac:dyDescent="0.3">
      <c r="A3943" s="21" t="s">
        <v>2649</v>
      </c>
      <c r="B3943" s="21">
        <v>18</v>
      </c>
      <c r="C3943" s="39" t="str">
        <f>VLOOKUP(A3943,'COMP-VS-BOM'!$A$2:$C$1625,3,0)</f>
        <v>IC REG BUCK ADJ 5A 20QFN</v>
      </c>
      <c r="D3943" s="39" t="str">
        <f t="shared" si="61"/>
        <v>U3500-18</v>
      </c>
      <c r="E3943" s="21" t="s">
        <v>320</v>
      </c>
    </row>
    <row r="3944" spans="1:5" x14ac:dyDescent="0.3">
      <c r="A3944" s="21" t="s">
        <v>2649</v>
      </c>
      <c r="B3944" s="21">
        <v>19</v>
      </c>
      <c r="C3944" s="39" t="str">
        <f>VLOOKUP(A3944,'COMP-VS-BOM'!$A$2:$C$1625,3,0)</f>
        <v>IC REG BUCK ADJ 5A 20QFN</v>
      </c>
      <c r="D3944" s="39" t="str">
        <f t="shared" si="61"/>
        <v>U3500-19</v>
      </c>
      <c r="E3944" s="21" t="s">
        <v>2334</v>
      </c>
    </row>
    <row r="3945" spans="1:5" x14ac:dyDescent="0.3">
      <c r="A3945" s="21" t="s">
        <v>2649</v>
      </c>
      <c r="B3945" s="21">
        <v>20</v>
      </c>
      <c r="C3945" s="39" t="str">
        <f>VLOOKUP(A3945,'COMP-VS-BOM'!$A$2:$C$1625,3,0)</f>
        <v>IC REG BUCK ADJ 5A 20QFN</v>
      </c>
      <c r="D3945" s="39" t="str">
        <f t="shared" si="61"/>
        <v>U3500-20</v>
      </c>
      <c r="E3945" s="21" t="s">
        <v>877</v>
      </c>
    </row>
    <row r="3946" spans="1:5" x14ac:dyDescent="0.3">
      <c r="A3946" s="21" t="s">
        <v>2649</v>
      </c>
      <c r="B3946" s="21">
        <v>21</v>
      </c>
      <c r="C3946" s="39" t="str">
        <f>VLOOKUP(A3946,'COMP-VS-BOM'!$A$2:$C$1625,3,0)</f>
        <v>IC REG BUCK ADJ 5A 20QFN</v>
      </c>
      <c r="D3946" s="39" t="str">
        <f t="shared" si="61"/>
        <v>U3500-21</v>
      </c>
      <c r="E3946" s="21" t="s">
        <v>864</v>
      </c>
    </row>
    <row r="3947" spans="1:5" x14ac:dyDescent="0.3">
      <c r="A3947" s="21" t="s">
        <v>2649</v>
      </c>
      <c r="B3947" s="21">
        <v>22</v>
      </c>
      <c r="C3947" s="39" t="str">
        <f>VLOOKUP(A3947,'COMP-VS-BOM'!$A$2:$C$1625,3,0)</f>
        <v>IC REG BUCK ADJ 5A 20QFN</v>
      </c>
      <c r="D3947" s="39" t="str">
        <f t="shared" si="61"/>
        <v>U3500-22</v>
      </c>
      <c r="E3947" s="21" t="s">
        <v>864</v>
      </c>
    </row>
    <row r="3948" spans="1:5" x14ac:dyDescent="0.3">
      <c r="A3948" s="21" t="s">
        <v>2650</v>
      </c>
      <c r="B3948" s="21">
        <v>1</v>
      </c>
      <c r="C3948" s="39" t="str">
        <f>VLOOKUP(A3948,'COMP-VS-BOM'!$A$2:$C$1625,3,0)</f>
        <v>IC REG BUCK ADJ 5A 20QFN</v>
      </c>
      <c r="D3948" s="39" t="str">
        <f t="shared" si="61"/>
        <v>U3501-1</v>
      </c>
      <c r="E3948" s="21" t="s">
        <v>2346</v>
      </c>
    </row>
    <row r="3949" spans="1:5" x14ac:dyDescent="0.3">
      <c r="A3949" s="21" t="s">
        <v>2650</v>
      </c>
      <c r="B3949" s="21">
        <v>2</v>
      </c>
      <c r="C3949" s="39" t="str">
        <f>VLOOKUP(A3949,'COMP-VS-BOM'!$A$2:$C$1625,3,0)</f>
        <v>IC REG BUCK ADJ 5A 20QFN</v>
      </c>
      <c r="D3949" s="39" t="str">
        <f t="shared" si="61"/>
        <v>U3501-2</v>
      </c>
      <c r="E3949" s="21" t="s">
        <v>892</v>
      </c>
    </row>
    <row r="3950" spans="1:5" x14ac:dyDescent="0.3">
      <c r="A3950" s="21" t="s">
        <v>2650</v>
      </c>
      <c r="B3950" s="21">
        <v>3</v>
      </c>
      <c r="C3950" s="39" t="str">
        <f>VLOOKUP(A3950,'COMP-VS-BOM'!$A$2:$C$1625,3,0)</f>
        <v>IC REG BUCK ADJ 5A 20QFN</v>
      </c>
      <c r="D3950" s="39" t="str">
        <f t="shared" si="61"/>
        <v>U3501-3</v>
      </c>
      <c r="E3950" s="21" t="s">
        <v>882</v>
      </c>
    </row>
    <row r="3951" spans="1:5" x14ac:dyDescent="0.3">
      <c r="A3951" s="21" t="s">
        <v>2650</v>
      </c>
      <c r="B3951" s="21">
        <v>4</v>
      </c>
      <c r="C3951" s="39" t="str">
        <f>VLOOKUP(A3951,'COMP-VS-BOM'!$A$2:$C$1625,3,0)</f>
        <v>IC REG BUCK ADJ 5A 20QFN</v>
      </c>
      <c r="D3951" s="39" t="str">
        <f t="shared" si="61"/>
        <v>U3501-4</v>
      </c>
      <c r="E3951" s="21" t="s">
        <v>517</v>
      </c>
    </row>
    <row r="3952" spans="1:5" x14ac:dyDescent="0.3">
      <c r="A3952" s="21" t="s">
        <v>2650</v>
      </c>
      <c r="B3952" s="21">
        <v>6</v>
      </c>
      <c r="C3952" s="39" t="str">
        <f>VLOOKUP(A3952,'COMP-VS-BOM'!$A$2:$C$1625,3,0)</f>
        <v>IC REG BUCK ADJ 5A 20QFN</v>
      </c>
      <c r="D3952" s="39" t="str">
        <f t="shared" si="61"/>
        <v>U3501-6</v>
      </c>
      <c r="E3952" s="21" t="s">
        <v>320</v>
      </c>
    </row>
    <row r="3953" spans="1:5" x14ac:dyDescent="0.3">
      <c r="A3953" s="21" t="s">
        <v>2650</v>
      </c>
      <c r="B3953" s="21">
        <v>7</v>
      </c>
      <c r="C3953" s="39" t="str">
        <f>VLOOKUP(A3953,'COMP-VS-BOM'!$A$2:$C$1625,3,0)</f>
        <v>IC REG BUCK ADJ 5A 20QFN</v>
      </c>
      <c r="D3953" s="39" t="str">
        <f t="shared" si="61"/>
        <v>U3501-7</v>
      </c>
      <c r="E3953" s="21" t="s">
        <v>320</v>
      </c>
    </row>
    <row r="3954" spans="1:5" x14ac:dyDescent="0.3">
      <c r="A3954" s="21" t="s">
        <v>2650</v>
      </c>
      <c r="B3954" s="21">
        <v>8</v>
      </c>
      <c r="C3954" s="39" t="str">
        <f>VLOOKUP(A3954,'COMP-VS-BOM'!$A$2:$C$1625,3,0)</f>
        <v>IC REG BUCK ADJ 5A 20QFN</v>
      </c>
      <c r="D3954" s="39" t="str">
        <f t="shared" si="61"/>
        <v>U3501-8</v>
      </c>
      <c r="E3954" s="21" t="s">
        <v>883</v>
      </c>
    </row>
    <row r="3955" spans="1:5" x14ac:dyDescent="0.3">
      <c r="A3955" s="21" t="s">
        <v>2650</v>
      </c>
      <c r="B3955" s="21">
        <v>9</v>
      </c>
      <c r="C3955" s="39" t="str">
        <f>VLOOKUP(A3955,'COMP-VS-BOM'!$A$2:$C$1625,3,0)</f>
        <v>IC REG BUCK ADJ 5A 20QFN</v>
      </c>
      <c r="D3955" s="39" t="str">
        <f t="shared" si="61"/>
        <v>U3501-9</v>
      </c>
      <c r="E3955" s="21" t="s">
        <v>883</v>
      </c>
    </row>
    <row r="3956" spans="1:5" x14ac:dyDescent="0.3">
      <c r="A3956" s="21" t="s">
        <v>2650</v>
      </c>
      <c r="B3956" s="21">
        <v>10</v>
      </c>
      <c r="C3956" s="39" t="str">
        <f>VLOOKUP(A3956,'COMP-VS-BOM'!$A$2:$C$1625,3,0)</f>
        <v>IC REG BUCK ADJ 5A 20QFN</v>
      </c>
      <c r="D3956" s="39" t="str">
        <f t="shared" si="61"/>
        <v>U3501-10</v>
      </c>
      <c r="E3956" s="21" t="s">
        <v>320</v>
      </c>
    </row>
    <row r="3957" spans="1:5" x14ac:dyDescent="0.3">
      <c r="A3957" s="21" t="s">
        <v>2650</v>
      </c>
      <c r="B3957" s="21">
        <v>11</v>
      </c>
      <c r="C3957" s="39" t="str">
        <f>VLOOKUP(A3957,'COMP-VS-BOM'!$A$2:$C$1625,3,0)</f>
        <v>IC REG BUCK ADJ 5A 20QFN</v>
      </c>
      <c r="D3957" s="39" t="str">
        <f t="shared" si="61"/>
        <v>U3501-11</v>
      </c>
      <c r="E3957" s="21" t="s">
        <v>320</v>
      </c>
    </row>
    <row r="3958" spans="1:5" x14ac:dyDescent="0.3">
      <c r="A3958" s="21" t="s">
        <v>2650</v>
      </c>
      <c r="B3958" s="21">
        <v>13</v>
      </c>
      <c r="C3958" s="39" t="str">
        <f>VLOOKUP(A3958,'COMP-VS-BOM'!$A$2:$C$1625,3,0)</f>
        <v>IC REG BUCK ADJ 5A 20QFN</v>
      </c>
      <c r="D3958" s="39" t="str">
        <f t="shared" si="61"/>
        <v>U3501-13</v>
      </c>
      <c r="E3958" s="21" t="s">
        <v>517</v>
      </c>
    </row>
    <row r="3959" spans="1:5" x14ac:dyDescent="0.3">
      <c r="A3959" s="21" t="s">
        <v>2650</v>
      </c>
      <c r="B3959" s="21">
        <v>14</v>
      </c>
      <c r="C3959" s="39" t="str">
        <f>VLOOKUP(A3959,'COMP-VS-BOM'!$A$2:$C$1625,3,0)</f>
        <v>IC REG BUCK ADJ 5A 20QFN</v>
      </c>
      <c r="D3959" s="39" t="str">
        <f t="shared" si="61"/>
        <v>U3501-14</v>
      </c>
      <c r="E3959" s="21" t="s">
        <v>1392</v>
      </c>
    </row>
    <row r="3960" spans="1:5" x14ac:dyDescent="0.3">
      <c r="A3960" s="21" t="s">
        <v>2650</v>
      </c>
      <c r="B3960" s="21">
        <v>15</v>
      </c>
      <c r="C3960" s="39" t="str">
        <f>VLOOKUP(A3960,'COMP-VS-BOM'!$A$2:$C$1625,3,0)</f>
        <v>IC REG BUCK ADJ 5A 20QFN</v>
      </c>
      <c r="D3960" s="39" t="str">
        <f t="shared" si="61"/>
        <v>U3501-15</v>
      </c>
      <c r="E3960" s="21" t="s">
        <v>2353</v>
      </c>
    </row>
    <row r="3961" spans="1:5" x14ac:dyDescent="0.3">
      <c r="A3961" s="21" t="s">
        <v>2650</v>
      </c>
      <c r="B3961" s="21">
        <v>16</v>
      </c>
      <c r="C3961" s="39" t="str">
        <f>VLOOKUP(A3961,'COMP-VS-BOM'!$A$2:$C$1625,3,0)</f>
        <v>IC REG BUCK ADJ 5A 20QFN</v>
      </c>
      <c r="D3961" s="39" t="str">
        <f t="shared" si="61"/>
        <v>U3501-16</v>
      </c>
      <c r="E3961" s="21" t="s">
        <v>894</v>
      </c>
    </row>
    <row r="3962" spans="1:5" x14ac:dyDescent="0.3">
      <c r="A3962" s="21" t="s">
        <v>2650</v>
      </c>
      <c r="B3962" s="21">
        <v>17</v>
      </c>
      <c r="C3962" s="39" t="str">
        <f>VLOOKUP(A3962,'COMP-VS-BOM'!$A$2:$C$1625,3,0)</f>
        <v>IC REG BUCK ADJ 5A 20QFN</v>
      </c>
      <c r="D3962" s="39" t="str">
        <f t="shared" si="61"/>
        <v>U3501-17</v>
      </c>
      <c r="E3962" s="21" t="s">
        <v>2344</v>
      </c>
    </row>
    <row r="3963" spans="1:5" x14ac:dyDescent="0.3">
      <c r="A3963" s="21" t="s">
        <v>2650</v>
      </c>
      <c r="B3963" s="21">
        <v>18</v>
      </c>
      <c r="C3963" s="39" t="str">
        <f>VLOOKUP(A3963,'COMP-VS-BOM'!$A$2:$C$1625,3,0)</f>
        <v>IC REG BUCK ADJ 5A 20QFN</v>
      </c>
      <c r="D3963" s="39" t="str">
        <f t="shared" si="61"/>
        <v>U3501-18</v>
      </c>
      <c r="E3963" s="21" t="s">
        <v>320</v>
      </c>
    </row>
    <row r="3964" spans="1:5" x14ac:dyDescent="0.3">
      <c r="A3964" s="21" t="s">
        <v>2650</v>
      </c>
      <c r="B3964" s="21">
        <v>19</v>
      </c>
      <c r="C3964" s="39" t="str">
        <f>VLOOKUP(A3964,'COMP-VS-BOM'!$A$2:$C$1625,3,0)</f>
        <v>IC REG BUCK ADJ 5A 20QFN</v>
      </c>
      <c r="D3964" s="39" t="str">
        <f t="shared" si="61"/>
        <v>U3501-19</v>
      </c>
      <c r="E3964" s="21" t="s">
        <v>2349</v>
      </c>
    </row>
    <row r="3965" spans="1:5" x14ac:dyDescent="0.3">
      <c r="A3965" s="21" t="s">
        <v>2650</v>
      </c>
      <c r="B3965" s="21">
        <v>20</v>
      </c>
      <c r="C3965" s="39" t="str">
        <f>VLOOKUP(A3965,'COMP-VS-BOM'!$A$2:$C$1625,3,0)</f>
        <v>IC REG BUCK ADJ 5A 20QFN</v>
      </c>
      <c r="D3965" s="39" t="str">
        <f t="shared" si="61"/>
        <v>U3501-20</v>
      </c>
      <c r="E3965" s="21" t="s">
        <v>896</v>
      </c>
    </row>
    <row r="3966" spans="1:5" x14ac:dyDescent="0.3">
      <c r="A3966" s="21" t="s">
        <v>2650</v>
      </c>
      <c r="B3966" s="21">
        <v>21</v>
      </c>
      <c r="C3966" s="39" t="str">
        <f>VLOOKUP(A3966,'COMP-VS-BOM'!$A$2:$C$1625,3,0)</f>
        <v>IC REG BUCK ADJ 5A 20QFN</v>
      </c>
      <c r="D3966" s="39" t="str">
        <f t="shared" si="61"/>
        <v>U3501-21</v>
      </c>
      <c r="E3966" s="21" t="s">
        <v>883</v>
      </c>
    </row>
    <row r="3967" spans="1:5" x14ac:dyDescent="0.3">
      <c r="A3967" s="21" t="s">
        <v>2650</v>
      </c>
      <c r="B3967" s="21">
        <v>22</v>
      </c>
      <c r="C3967" s="39" t="str">
        <f>VLOOKUP(A3967,'COMP-VS-BOM'!$A$2:$C$1625,3,0)</f>
        <v>IC REG BUCK ADJ 5A 20QFN</v>
      </c>
      <c r="D3967" s="39" t="str">
        <f t="shared" si="61"/>
        <v>U3501-22</v>
      </c>
      <c r="E3967" s="21" t="s">
        <v>883</v>
      </c>
    </row>
    <row r="3968" spans="1:5" x14ac:dyDescent="0.3">
      <c r="A3968" s="21" t="s">
        <v>2651</v>
      </c>
      <c r="B3968" s="21">
        <v>1</v>
      </c>
      <c r="C3968" s="39" t="str">
        <f>VLOOKUP(A3968,'COMP-VS-BOM'!$A$2:$C$1625,3,0)</f>
        <v>IC REG LDO ADJ/PROG 2A 20VQFN</v>
      </c>
      <c r="D3968" s="39" t="str">
        <f t="shared" si="61"/>
        <v>U3600-1</v>
      </c>
      <c r="E3968" s="21" t="s">
        <v>900</v>
      </c>
    </row>
    <row r="3969" spans="1:5" x14ac:dyDescent="0.3">
      <c r="A3969" s="21" t="s">
        <v>2651</v>
      </c>
      <c r="B3969" s="21">
        <v>2</v>
      </c>
      <c r="C3969" s="39" t="str">
        <f>VLOOKUP(A3969,'COMP-VS-BOM'!$A$2:$C$1625,3,0)</f>
        <v>IC REG LDO ADJ/PROG 2A 20VQFN</v>
      </c>
      <c r="D3969" s="39" t="str">
        <f t="shared" si="61"/>
        <v>U3600-2</v>
      </c>
      <c r="E3969" s="22"/>
    </row>
    <row r="3970" spans="1:5" x14ac:dyDescent="0.3">
      <c r="A3970" s="21" t="s">
        <v>2651</v>
      </c>
      <c r="B3970" s="21">
        <v>3</v>
      </c>
      <c r="C3970" s="39" t="str">
        <f>VLOOKUP(A3970,'COMP-VS-BOM'!$A$2:$C$1625,3,0)</f>
        <v>IC REG LDO ADJ/PROG 2A 20VQFN</v>
      </c>
      <c r="D3970" s="39" t="str">
        <f t="shared" si="61"/>
        <v>U3600-3</v>
      </c>
      <c r="E3970" s="21" t="s">
        <v>901</v>
      </c>
    </row>
    <row r="3971" spans="1:5" x14ac:dyDescent="0.3">
      <c r="A3971" s="21" t="s">
        <v>2651</v>
      </c>
      <c r="B3971" s="21">
        <v>4</v>
      </c>
      <c r="C3971" s="39" t="str">
        <f>VLOOKUP(A3971,'COMP-VS-BOM'!$A$2:$C$1625,3,0)</f>
        <v>IC REG LDO ADJ/PROG 2A 20VQFN</v>
      </c>
      <c r="D3971" s="39" t="str">
        <f t="shared" si="61"/>
        <v>U3600-4</v>
      </c>
      <c r="E3971" s="21" t="s">
        <v>2361</v>
      </c>
    </row>
    <row r="3972" spans="1:5" x14ac:dyDescent="0.3">
      <c r="A3972" s="21" t="s">
        <v>2651</v>
      </c>
      <c r="B3972" s="21">
        <v>5</v>
      </c>
      <c r="C3972" s="39" t="str">
        <f>VLOOKUP(A3972,'COMP-VS-BOM'!$A$2:$C$1625,3,0)</f>
        <v>IC REG LDO ADJ/PROG 2A 20VQFN</v>
      </c>
      <c r="D3972" s="39" t="str">
        <f t="shared" ref="D3972:D4035" si="62">CONCATENATE(A3972,"-",B3972)</f>
        <v>U3600-5</v>
      </c>
      <c r="E3972" s="22"/>
    </row>
    <row r="3973" spans="1:5" x14ac:dyDescent="0.3">
      <c r="A3973" s="21" t="s">
        <v>2651</v>
      </c>
      <c r="B3973" s="21">
        <v>6</v>
      </c>
      <c r="C3973" s="39" t="str">
        <f>VLOOKUP(A3973,'COMP-VS-BOM'!$A$2:$C$1625,3,0)</f>
        <v>IC REG LDO ADJ/PROG 2A 20VQFN</v>
      </c>
      <c r="D3973" s="39" t="str">
        <f t="shared" si="62"/>
        <v>U3600-6</v>
      </c>
      <c r="E3973" s="22"/>
    </row>
    <row r="3974" spans="1:5" x14ac:dyDescent="0.3">
      <c r="A3974" s="21" t="s">
        <v>2651</v>
      </c>
      <c r="B3974" s="21">
        <v>7</v>
      </c>
      <c r="C3974" s="39" t="str">
        <f>VLOOKUP(A3974,'COMP-VS-BOM'!$A$2:$C$1625,3,0)</f>
        <v>IC REG LDO ADJ/PROG 2A 20VQFN</v>
      </c>
      <c r="D3974" s="39" t="str">
        <f t="shared" si="62"/>
        <v>U3600-7</v>
      </c>
      <c r="E3974" s="22"/>
    </row>
    <row r="3975" spans="1:5" x14ac:dyDescent="0.3">
      <c r="A3975" s="21" t="s">
        <v>2651</v>
      </c>
      <c r="B3975" s="21">
        <v>8</v>
      </c>
      <c r="C3975" s="39" t="str">
        <f>VLOOKUP(A3975,'COMP-VS-BOM'!$A$2:$C$1625,3,0)</f>
        <v>IC REG LDO ADJ/PROG 2A 20VQFN</v>
      </c>
      <c r="D3975" s="39" t="str">
        <f t="shared" si="62"/>
        <v>U3600-8</v>
      </c>
      <c r="E3975" s="21" t="s">
        <v>320</v>
      </c>
    </row>
    <row r="3976" spans="1:5" x14ac:dyDescent="0.3">
      <c r="A3976" s="21" t="s">
        <v>2651</v>
      </c>
      <c r="B3976" s="21">
        <v>9</v>
      </c>
      <c r="C3976" s="39" t="str">
        <f>VLOOKUP(A3976,'COMP-VS-BOM'!$A$2:$C$1625,3,0)</f>
        <v>IC REG LDO ADJ/PROG 2A 20VQFN</v>
      </c>
      <c r="D3976" s="39" t="str">
        <f t="shared" si="62"/>
        <v>U3600-9</v>
      </c>
      <c r="E3976" s="22"/>
    </row>
    <row r="3977" spans="1:5" x14ac:dyDescent="0.3">
      <c r="A3977" s="21" t="s">
        <v>2651</v>
      </c>
      <c r="B3977" s="21">
        <v>10</v>
      </c>
      <c r="C3977" s="39" t="str">
        <f>VLOOKUP(A3977,'COMP-VS-BOM'!$A$2:$C$1625,3,0)</f>
        <v>IC REG LDO ADJ/PROG 2A 20VQFN</v>
      </c>
      <c r="D3977" s="39" t="str">
        <f t="shared" si="62"/>
        <v>U3600-10</v>
      </c>
      <c r="E3977" s="22"/>
    </row>
    <row r="3978" spans="1:5" x14ac:dyDescent="0.3">
      <c r="A3978" s="21" t="s">
        <v>2651</v>
      </c>
      <c r="B3978" s="21">
        <v>11</v>
      </c>
      <c r="C3978" s="39" t="str">
        <f>VLOOKUP(A3978,'COMP-VS-BOM'!$A$2:$C$1625,3,0)</f>
        <v>IC REG LDO ADJ/PROG 2A 20VQFN</v>
      </c>
      <c r="D3978" s="39" t="str">
        <f t="shared" si="62"/>
        <v>U3600-11</v>
      </c>
      <c r="E3978" s="22"/>
    </row>
    <row r="3979" spans="1:5" x14ac:dyDescent="0.3">
      <c r="A3979" s="21" t="s">
        <v>2651</v>
      </c>
      <c r="B3979" s="21">
        <v>12</v>
      </c>
      <c r="C3979" s="39" t="str">
        <f>VLOOKUP(A3979,'COMP-VS-BOM'!$A$2:$C$1625,3,0)</f>
        <v>IC REG LDO ADJ/PROG 2A 20VQFN</v>
      </c>
      <c r="D3979" s="39" t="str">
        <f t="shared" si="62"/>
        <v>U3600-12</v>
      </c>
      <c r="E3979" s="21" t="s">
        <v>904</v>
      </c>
    </row>
    <row r="3980" spans="1:5" x14ac:dyDescent="0.3">
      <c r="A3980" s="21" t="s">
        <v>2651</v>
      </c>
      <c r="B3980" s="21">
        <v>13</v>
      </c>
      <c r="C3980" s="39" t="str">
        <f>VLOOKUP(A3980,'COMP-VS-BOM'!$A$2:$C$1625,3,0)</f>
        <v>IC REG LDO ADJ/PROG 2A 20VQFN</v>
      </c>
      <c r="D3980" s="39" t="str">
        <f t="shared" si="62"/>
        <v>U3600-13</v>
      </c>
      <c r="E3980" s="21" t="s">
        <v>906</v>
      </c>
    </row>
    <row r="3981" spans="1:5" x14ac:dyDescent="0.3">
      <c r="A3981" s="21" t="s">
        <v>2651</v>
      </c>
      <c r="B3981" s="21">
        <v>14</v>
      </c>
      <c r="C3981" s="39" t="str">
        <f>VLOOKUP(A3981,'COMP-VS-BOM'!$A$2:$C$1625,3,0)</f>
        <v>IC REG LDO ADJ/PROG 2A 20VQFN</v>
      </c>
      <c r="D3981" s="39" t="str">
        <f t="shared" si="62"/>
        <v>U3600-14</v>
      </c>
      <c r="E3981" s="21" t="s">
        <v>2358</v>
      </c>
    </row>
    <row r="3982" spans="1:5" x14ac:dyDescent="0.3">
      <c r="A3982" s="21" t="s">
        <v>2651</v>
      </c>
      <c r="B3982" s="21">
        <v>15</v>
      </c>
      <c r="C3982" s="39" t="str">
        <f>VLOOKUP(A3982,'COMP-VS-BOM'!$A$2:$C$1625,3,0)</f>
        <v>IC REG LDO ADJ/PROG 2A 20VQFN</v>
      </c>
      <c r="D3982" s="39" t="str">
        <f t="shared" si="62"/>
        <v>U3600-15</v>
      </c>
      <c r="E3982" s="21" t="s">
        <v>898</v>
      </c>
    </row>
    <row r="3983" spans="1:5" x14ac:dyDescent="0.3">
      <c r="A3983" s="21" t="s">
        <v>2651</v>
      </c>
      <c r="B3983" s="21">
        <v>16</v>
      </c>
      <c r="C3983" s="39" t="str">
        <f>VLOOKUP(A3983,'COMP-VS-BOM'!$A$2:$C$1625,3,0)</f>
        <v>IC REG LDO ADJ/PROG 2A 20VQFN</v>
      </c>
      <c r="D3983" s="39" t="str">
        <f t="shared" si="62"/>
        <v>U3600-16</v>
      </c>
      <c r="E3983" s="21" t="s">
        <v>898</v>
      </c>
    </row>
    <row r="3984" spans="1:5" x14ac:dyDescent="0.3">
      <c r="A3984" s="21" t="s">
        <v>2651</v>
      </c>
      <c r="B3984" s="21">
        <v>17</v>
      </c>
      <c r="C3984" s="39" t="str">
        <f>VLOOKUP(A3984,'COMP-VS-BOM'!$A$2:$C$1625,3,0)</f>
        <v>IC REG LDO ADJ/PROG 2A 20VQFN</v>
      </c>
      <c r="D3984" s="39" t="str">
        <f t="shared" si="62"/>
        <v>U3600-17</v>
      </c>
      <c r="E3984" s="21" t="s">
        <v>898</v>
      </c>
    </row>
    <row r="3985" spans="1:5" x14ac:dyDescent="0.3">
      <c r="A3985" s="21" t="s">
        <v>2651</v>
      </c>
      <c r="B3985" s="21">
        <v>18</v>
      </c>
      <c r="C3985" s="39" t="str">
        <f>VLOOKUP(A3985,'COMP-VS-BOM'!$A$2:$C$1625,3,0)</f>
        <v>IC REG LDO ADJ/PROG 2A 20VQFN</v>
      </c>
      <c r="D3985" s="39" t="str">
        <f t="shared" si="62"/>
        <v>U3600-18</v>
      </c>
      <c r="E3985" s="21" t="s">
        <v>320</v>
      </c>
    </row>
    <row r="3986" spans="1:5" x14ac:dyDescent="0.3">
      <c r="A3986" s="21" t="s">
        <v>2651</v>
      </c>
      <c r="B3986" s="21">
        <v>19</v>
      </c>
      <c r="C3986" s="39" t="str">
        <f>VLOOKUP(A3986,'COMP-VS-BOM'!$A$2:$C$1625,3,0)</f>
        <v>IC REG LDO ADJ/PROG 2A 20VQFN</v>
      </c>
      <c r="D3986" s="39" t="str">
        <f t="shared" si="62"/>
        <v>U3600-19</v>
      </c>
      <c r="E3986" s="21" t="s">
        <v>900</v>
      </c>
    </row>
    <row r="3987" spans="1:5" x14ac:dyDescent="0.3">
      <c r="A3987" s="21" t="s">
        <v>2651</v>
      </c>
      <c r="B3987" s="21">
        <v>20</v>
      </c>
      <c r="C3987" s="39" t="str">
        <f>VLOOKUP(A3987,'COMP-VS-BOM'!$A$2:$C$1625,3,0)</f>
        <v>IC REG LDO ADJ/PROG 2A 20VQFN</v>
      </c>
      <c r="D3987" s="39" t="str">
        <f t="shared" si="62"/>
        <v>U3600-20</v>
      </c>
      <c r="E3987" s="21" t="s">
        <v>900</v>
      </c>
    </row>
    <row r="3988" spans="1:5" x14ac:dyDescent="0.3">
      <c r="A3988" s="21" t="s">
        <v>2651</v>
      </c>
      <c r="B3988" s="21">
        <v>21</v>
      </c>
      <c r="C3988" s="39" t="str">
        <f>VLOOKUP(A3988,'COMP-VS-BOM'!$A$2:$C$1625,3,0)</f>
        <v>IC REG LDO ADJ/PROG 2A 20VQFN</v>
      </c>
      <c r="D3988" s="39" t="str">
        <f t="shared" si="62"/>
        <v>U3600-21</v>
      </c>
      <c r="E3988" s="21" t="s">
        <v>320</v>
      </c>
    </row>
    <row r="3989" spans="1:5" x14ac:dyDescent="0.3">
      <c r="A3989" s="21" t="s">
        <v>2652</v>
      </c>
      <c r="B3989" s="21">
        <v>1</v>
      </c>
      <c r="C3989" s="39" t="str">
        <f>VLOOKUP(A3989,'COMP-VS-BOM'!$A$2:$C$1625,3,0)</f>
        <v>IC REG LDO ADJ/PROG 2A 20VQFN</v>
      </c>
      <c r="D3989" s="39" t="str">
        <f t="shared" si="62"/>
        <v>U3601-1</v>
      </c>
      <c r="E3989" s="21" t="s">
        <v>910</v>
      </c>
    </row>
    <row r="3990" spans="1:5" x14ac:dyDescent="0.3">
      <c r="A3990" s="21" t="s">
        <v>2652</v>
      </c>
      <c r="B3990" s="21">
        <v>2</v>
      </c>
      <c r="C3990" s="39" t="str">
        <f>VLOOKUP(A3990,'COMP-VS-BOM'!$A$2:$C$1625,3,0)</f>
        <v>IC REG LDO ADJ/PROG 2A 20VQFN</v>
      </c>
      <c r="D3990" s="39" t="str">
        <f t="shared" si="62"/>
        <v>U3601-2</v>
      </c>
      <c r="E3990" s="22"/>
    </row>
    <row r="3991" spans="1:5" x14ac:dyDescent="0.3">
      <c r="A3991" s="21" t="s">
        <v>2652</v>
      </c>
      <c r="B3991" s="21">
        <v>3</v>
      </c>
      <c r="C3991" s="39" t="str">
        <f>VLOOKUP(A3991,'COMP-VS-BOM'!$A$2:$C$1625,3,0)</f>
        <v>IC REG LDO ADJ/PROG 2A 20VQFN</v>
      </c>
      <c r="D3991" s="39" t="str">
        <f t="shared" si="62"/>
        <v>U3601-3</v>
      </c>
      <c r="E3991" s="21" t="s">
        <v>911</v>
      </c>
    </row>
    <row r="3992" spans="1:5" x14ac:dyDescent="0.3">
      <c r="A3992" s="21" t="s">
        <v>2652</v>
      </c>
      <c r="B3992" s="21">
        <v>4</v>
      </c>
      <c r="C3992" s="39" t="str">
        <f>VLOOKUP(A3992,'COMP-VS-BOM'!$A$2:$C$1625,3,0)</f>
        <v>IC REG LDO ADJ/PROG 2A 20VQFN</v>
      </c>
      <c r="D3992" s="39" t="str">
        <f t="shared" si="62"/>
        <v>U3601-4</v>
      </c>
      <c r="E3992" s="21" t="s">
        <v>2370</v>
      </c>
    </row>
    <row r="3993" spans="1:5" x14ac:dyDescent="0.3">
      <c r="A3993" s="21" t="s">
        <v>2652</v>
      </c>
      <c r="B3993" s="21">
        <v>5</v>
      </c>
      <c r="C3993" s="39" t="str">
        <f>VLOOKUP(A3993,'COMP-VS-BOM'!$A$2:$C$1625,3,0)</f>
        <v>IC REG LDO ADJ/PROG 2A 20VQFN</v>
      </c>
      <c r="D3993" s="39" t="str">
        <f t="shared" si="62"/>
        <v>U3601-5</v>
      </c>
      <c r="E3993" s="22"/>
    </row>
    <row r="3994" spans="1:5" x14ac:dyDescent="0.3">
      <c r="A3994" s="21" t="s">
        <v>2652</v>
      </c>
      <c r="B3994" s="21">
        <v>6</v>
      </c>
      <c r="C3994" s="39" t="str">
        <f>VLOOKUP(A3994,'COMP-VS-BOM'!$A$2:$C$1625,3,0)</f>
        <v>IC REG LDO ADJ/PROG 2A 20VQFN</v>
      </c>
      <c r="D3994" s="39" t="str">
        <f t="shared" si="62"/>
        <v>U3601-6</v>
      </c>
      <c r="E3994" s="22"/>
    </row>
    <row r="3995" spans="1:5" x14ac:dyDescent="0.3">
      <c r="A3995" s="21" t="s">
        <v>2652</v>
      </c>
      <c r="B3995" s="21">
        <v>7</v>
      </c>
      <c r="C3995" s="39" t="str">
        <f>VLOOKUP(A3995,'COMP-VS-BOM'!$A$2:$C$1625,3,0)</f>
        <v>IC REG LDO ADJ/PROG 2A 20VQFN</v>
      </c>
      <c r="D3995" s="39" t="str">
        <f t="shared" si="62"/>
        <v>U3601-7</v>
      </c>
      <c r="E3995" s="22"/>
    </row>
    <row r="3996" spans="1:5" x14ac:dyDescent="0.3">
      <c r="A3996" s="21" t="s">
        <v>2652</v>
      </c>
      <c r="B3996" s="21">
        <v>8</v>
      </c>
      <c r="C3996" s="39" t="str">
        <f>VLOOKUP(A3996,'COMP-VS-BOM'!$A$2:$C$1625,3,0)</f>
        <v>IC REG LDO ADJ/PROG 2A 20VQFN</v>
      </c>
      <c r="D3996" s="39" t="str">
        <f t="shared" si="62"/>
        <v>U3601-8</v>
      </c>
      <c r="E3996" s="21" t="s">
        <v>320</v>
      </c>
    </row>
    <row r="3997" spans="1:5" x14ac:dyDescent="0.3">
      <c r="A3997" s="21" t="s">
        <v>2652</v>
      </c>
      <c r="B3997" s="21">
        <v>9</v>
      </c>
      <c r="C3997" s="39" t="str">
        <f>VLOOKUP(A3997,'COMP-VS-BOM'!$A$2:$C$1625,3,0)</f>
        <v>IC REG LDO ADJ/PROG 2A 20VQFN</v>
      </c>
      <c r="D3997" s="39" t="str">
        <f t="shared" si="62"/>
        <v>U3601-9</v>
      </c>
      <c r="E3997" s="22"/>
    </row>
    <row r="3998" spans="1:5" x14ac:dyDescent="0.3">
      <c r="A3998" s="21" t="s">
        <v>2652</v>
      </c>
      <c r="B3998" s="21">
        <v>10</v>
      </c>
      <c r="C3998" s="39" t="str">
        <f>VLOOKUP(A3998,'COMP-VS-BOM'!$A$2:$C$1625,3,0)</f>
        <v>IC REG LDO ADJ/PROG 2A 20VQFN</v>
      </c>
      <c r="D3998" s="39" t="str">
        <f t="shared" si="62"/>
        <v>U3601-10</v>
      </c>
      <c r="E3998" s="22"/>
    </row>
    <row r="3999" spans="1:5" x14ac:dyDescent="0.3">
      <c r="A3999" s="21" t="s">
        <v>2652</v>
      </c>
      <c r="B3999" s="21">
        <v>11</v>
      </c>
      <c r="C3999" s="39" t="str">
        <f>VLOOKUP(A3999,'COMP-VS-BOM'!$A$2:$C$1625,3,0)</f>
        <v>IC REG LDO ADJ/PROG 2A 20VQFN</v>
      </c>
      <c r="D3999" s="39" t="str">
        <f t="shared" si="62"/>
        <v>U3601-11</v>
      </c>
      <c r="E3999" s="22"/>
    </row>
    <row r="4000" spans="1:5" x14ac:dyDescent="0.3">
      <c r="A4000" s="21" t="s">
        <v>2652</v>
      </c>
      <c r="B4000" s="21">
        <v>12</v>
      </c>
      <c r="C4000" s="39" t="str">
        <f>VLOOKUP(A4000,'COMP-VS-BOM'!$A$2:$C$1625,3,0)</f>
        <v>IC REG LDO ADJ/PROG 2A 20VQFN</v>
      </c>
      <c r="D4000" s="39" t="str">
        <f t="shared" si="62"/>
        <v>U3601-12</v>
      </c>
      <c r="E4000" s="21" t="s">
        <v>914</v>
      </c>
    </row>
    <row r="4001" spans="1:5" x14ac:dyDescent="0.3">
      <c r="A4001" s="21" t="s">
        <v>2652</v>
      </c>
      <c r="B4001" s="21">
        <v>13</v>
      </c>
      <c r="C4001" s="39" t="str">
        <f>VLOOKUP(A4001,'COMP-VS-BOM'!$A$2:$C$1625,3,0)</f>
        <v>IC REG LDO ADJ/PROG 2A 20VQFN</v>
      </c>
      <c r="D4001" s="39" t="str">
        <f t="shared" si="62"/>
        <v>U3601-13</v>
      </c>
      <c r="E4001" s="21" t="s">
        <v>916</v>
      </c>
    </row>
    <row r="4002" spans="1:5" x14ac:dyDescent="0.3">
      <c r="A4002" s="21" t="s">
        <v>2652</v>
      </c>
      <c r="B4002" s="21">
        <v>14</v>
      </c>
      <c r="C4002" s="39" t="str">
        <f>VLOOKUP(A4002,'COMP-VS-BOM'!$A$2:$C$1625,3,0)</f>
        <v>IC REG LDO ADJ/PROG 2A 20VQFN</v>
      </c>
      <c r="D4002" s="39" t="str">
        <f t="shared" si="62"/>
        <v>U3601-14</v>
      </c>
      <c r="E4002" s="21" t="s">
        <v>2367</v>
      </c>
    </row>
    <row r="4003" spans="1:5" x14ac:dyDescent="0.3">
      <c r="A4003" s="21" t="s">
        <v>2652</v>
      </c>
      <c r="B4003" s="21">
        <v>15</v>
      </c>
      <c r="C4003" s="39" t="str">
        <f>VLOOKUP(A4003,'COMP-VS-BOM'!$A$2:$C$1625,3,0)</f>
        <v>IC REG LDO ADJ/PROG 2A 20VQFN</v>
      </c>
      <c r="D4003" s="39" t="str">
        <f t="shared" si="62"/>
        <v>U3601-15</v>
      </c>
      <c r="E4003" s="21" t="s">
        <v>908</v>
      </c>
    </row>
    <row r="4004" spans="1:5" x14ac:dyDescent="0.3">
      <c r="A4004" s="21" t="s">
        <v>2652</v>
      </c>
      <c r="B4004" s="21">
        <v>16</v>
      </c>
      <c r="C4004" s="39" t="str">
        <f>VLOOKUP(A4004,'COMP-VS-BOM'!$A$2:$C$1625,3,0)</f>
        <v>IC REG LDO ADJ/PROG 2A 20VQFN</v>
      </c>
      <c r="D4004" s="39" t="str">
        <f t="shared" si="62"/>
        <v>U3601-16</v>
      </c>
      <c r="E4004" s="21" t="s">
        <v>908</v>
      </c>
    </row>
    <row r="4005" spans="1:5" x14ac:dyDescent="0.3">
      <c r="A4005" s="21" t="s">
        <v>2652</v>
      </c>
      <c r="B4005" s="21">
        <v>17</v>
      </c>
      <c r="C4005" s="39" t="str">
        <f>VLOOKUP(A4005,'COMP-VS-BOM'!$A$2:$C$1625,3,0)</f>
        <v>IC REG LDO ADJ/PROG 2A 20VQFN</v>
      </c>
      <c r="D4005" s="39" t="str">
        <f t="shared" si="62"/>
        <v>U3601-17</v>
      </c>
      <c r="E4005" s="21" t="s">
        <v>908</v>
      </c>
    </row>
    <row r="4006" spans="1:5" x14ac:dyDescent="0.3">
      <c r="A4006" s="21" t="s">
        <v>2652</v>
      </c>
      <c r="B4006" s="21">
        <v>18</v>
      </c>
      <c r="C4006" s="39" t="str">
        <f>VLOOKUP(A4006,'COMP-VS-BOM'!$A$2:$C$1625,3,0)</f>
        <v>IC REG LDO ADJ/PROG 2A 20VQFN</v>
      </c>
      <c r="D4006" s="39" t="str">
        <f t="shared" si="62"/>
        <v>U3601-18</v>
      </c>
      <c r="E4006" s="21" t="s">
        <v>320</v>
      </c>
    </row>
    <row r="4007" spans="1:5" x14ac:dyDescent="0.3">
      <c r="A4007" s="21" t="s">
        <v>2652</v>
      </c>
      <c r="B4007" s="21">
        <v>19</v>
      </c>
      <c r="C4007" s="39" t="str">
        <f>VLOOKUP(A4007,'COMP-VS-BOM'!$A$2:$C$1625,3,0)</f>
        <v>IC REG LDO ADJ/PROG 2A 20VQFN</v>
      </c>
      <c r="D4007" s="39" t="str">
        <f t="shared" si="62"/>
        <v>U3601-19</v>
      </c>
      <c r="E4007" s="21" t="s">
        <v>910</v>
      </c>
    </row>
    <row r="4008" spans="1:5" x14ac:dyDescent="0.3">
      <c r="A4008" s="21" t="s">
        <v>2652</v>
      </c>
      <c r="B4008" s="21">
        <v>20</v>
      </c>
      <c r="C4008" s="39" t="str">
        <f>VLOOKUP(A4008,'COMP-VS-BOM'!$A$2:$C$1625,3,0)</f>
        <v>IC REG LDO ADJ/PROG 2A 20VQFN</v>
      </c>
      <c r="D4008" s="39" t="str">
        <f t="shared" si="62"/>
        <v>U3601-20</v>
      </c>
      <c r="E4008" s="21" t="s">
        <v>910</v>
      </c>
    </row>
    <row r="4009" spans="1:5" x14ac:dyDescent="0.3">
      <c r="A4009" s="21" t="s">
        <v>2652</v>
      </c>
      <c r="B4009" s="21">
        <v>21</v>
      </c>
      <c r="C4009" s="39" t="str">
        <f>VLOOKUP(A4009,'COMP-VS-BOM'!$A$2:$C$1625,3,0)</f>
        <v>IC REG LDO ADJ/PROG 2A 20VQFN</v>
      </c>
      <c r="D4009" s="39" t="str">
        <f t="shared" si="62"/>
        <v>U3601-21</v>
      </c>
      <c r="E4009" s="21" t="s">
        <v>320</v>
      </c>
    </row>
    <row r="4010" spans="1:5" x14ac:dyDescent="0.3">
      <c r="A4010" s="21" t="s">
        <v>2653</v>
      </c>
      <c r="B4010" s="21">
        <v>1</v>
      </c>
      <c r="C4010" s="39" t="str">
        <f>VLOOKUP(A4010,'COMP-VS-BOM'!$A$2:$C$1625,3,0)</f>
        <v>IC REG LDO ADJ/PROG 2A 20VQFN</v>
      </c>
      <c r="D4010" s="39" t="str">
        <f t="shared" si="62"/>
        <v>U3800-1</v>
      </c>
      <c r="E4010" s="21" t="s">
        <v>920</v>
      </c>
    </row>
    <row r="4011" spans="1:5" x14ac:dyDescent="0.3">
      <c r="A4011" s="21" t="s">
        <v>2653</v>
      </c>
      <c r="B4011" s="21">
        <v>2</v>
      </c>
      <c r="C4011" s="39" t="str">
        <f>VLOOKUP(A4011,'COMP-VS-BOM'!$A$2:$C$1625,3,0)</f>
        <v>IC REG LDO ADJ/PROG 2A 20VQFN</v>
      </c>
      <c r="D4011" s="39" t="str">
        <f t="shared" si="62"/>
        <v>U3800-2</v>
      </c>
      <c r="E4011" s="22"/>
    </row>
    <row r="4012" spans="1:5" x14ac:dyDescent="0.3">
      <c r="A4012" s="21" t="s">
        <v>2653</v>
      </c>
      <c r="B4012" s="21">
        <v>3</v>
      </c>
      <c r="C4012" s="39" t="str">
        <f>VLOOKUP(A4012,'COMP-VS-BOM'!$A$2:$C$1625,3,0)</f>
        <v>IC REG LDO ADJ/PROG 2A 20VQFN</v>
      </c>
      <c r="D4012" s="39" t="str">
        <f t="shared" si="62"/>
        <v>U3800-3</v>
      </c>
      <c r="E4012" s="21" t="s">
        <v>921</v>
      </c>
    </row>
    <row r="4013" spans="1:5" x14ac:dyDescent="0.3">
      <c r="A4013" s="21" t="s">
        <v>2653</v>
      </c>
      <c r="B4013" s="21">
        <v>4</v>
      </c>
      <c r="C4013" s="39" t="str">
        <f>VLOOKUP(A4013,'COMP-VS-BOM'!$A$2:$C$1625,3,0)</f>
        <v>IC REG LDO ADJ/PROG 2A 20VQFN</v>
      </c>
      <c r="D4013" s="39" t="str">
        <f t="shared" si="62"/>
        <v>U3800-4</v>
      </c>
      <c r="E4013" s="21" t="s">
        <v>2381</v>
      </c>
    </row>
    <row r="4014" spans="1:5" x14ac:dyDescent="0.3">
      <c r="A4014" s="21" t="s">
        <v>2653</v>
      </c>
      <c r="B4014" s="21">
        <v>5</v>
      </c>
      <c r="C4014" s="39" t="str">
        <f>VLOOKUP(A4014,'COMP-VS-BOM'!$A$2:$C$1625,3,0)</f>
        <v>IC REG LDO ADJ/PROG 2A 20VQFN</v>
      </c>
      <c r="D4014" s="39" t="str">
        <f t="shared" si="62"/>
        <v>U3800-5</v>
      </c>
      <c r="E4014" s="22"/>
    </row>
    <row r="4015" spans="1:5" x14ac:dyDescent="0.3">
      <c r="A4015" s="21" t="s">
        <v>2653</v>
      </c>
      <c r="B4015" s="21">
        <v>6</v>
      </c>
      <c r="C4015" s="39" t="str">
        <f>VLOOKUP(A4015,'COMP-VS-BOM'!$A$2:$C$1625,3,0)</f>
        <v>IC REG LDO ADJ/PROG 2A 20VQFN</v>
      </c>
      <c r="D4015" s="39" t="str">
        <f t="shared" si="62"/>
        <v>U3800-6</v>
      </c>
      <c r="E4015" s="22"/>
    </row>
    <row r="4016" spans="1:5" x14ac:dyDescent="0.3">
      <c r="A4016" s="21" t="s">
        <v>2653</v>
      </c>
      <c r="B4016" s="21">
        <v>7</v>
      </c>
      <c r="C4016" s="39" t="str">
        <f>VLOOKUP(A4016,'COMP-VS-BOM'!$A$2:$C$1625,3,0)</f>
        <v>IC REG LDO ADJ/PROG 2A 20VQFN</v>
      </c>
      <c r="D4016" s="39" t="str">
        <f t="shared" si="62"/>
        <v>U3800-7</v>
      </c>
      <c r="E4016" s="22"/>
    </row>
    <row r="4017" spans="1:5" x14ac:dyDescent="0.3">
      <c r="A4017" s="21" t="s">
        <v>2653</v>
      </c>
      <c r="B4017" s="21">
        <v>8</v>
      </c>
      <c r="C4017" s="39" t="str">
        <f>VLOOKUP(A4017,'COMP-VS-BOM'!$A$2:$C$1625,3,0)</f>
        <v>IC REG LDO ADJ/PROG 2A 20VQFN</v>
      </c>
      <c r="D4017" s="39" t="str">
        <f t="shared" si="62"/>
        <v>U3800-8</v>
      </c>
      <c r="E4017" s="21" t="s">
        <v>320</v>
      </c>
    </row>
    <row r="4018" spans="1:5" x14ac:dyDescent="0.3">
      <c r="A4018" s="21" t="s">
        <v>2653</v>
      </c>
      <c r="B4018" s="21">
        <v>9</v>
      </c>
      <c r="C4018" s="39" t="str">
        <f>VLOOKUP(A4018,'COMP-VS-BOM'!$A$2:$C$1625,3,0)</f>
        <v>IC REG LDO ADJ/PROG 2A 20VQFN</v>
      </c>
      <c r="D4018" s="39" t="str">
        <f t="shared" si="62"/>
        <v>U3800-9</v>
      </c>
      <c r="E4018" s="22"/>
    </row>
    <row r="4019" spans="1:5" x14ac:dyDescent="0.3">
      <c r="A4019" s="21" t="s">
        <v>2653</v>
      </c>
      <c r="B4019" s="21">
        <v>10</v>
      </c>
      <c r="C4019" s="39" t="str">
        <f>VLOOKUP(A4019,'COMP-VS-BOM'!$A$2:$C$1625,3,0)</f>
        <v>IC REG LDO ADJ/PROG 2A 20VQFN</v>
      </c>
      <c r="D4019" s="39" t="str">
        <f t="shared" si="62"/>
        <v>U3800-10</v>
      </c>
      <c r="E4019" s="22"/>
    </row>
    <row r="4020" spans="1:5" x14ac:dyDescent="0.3">
      <c r="A4020" s="21" t="s">
        <v>2653</v>
      </c>
      <c r="B4020" s="21">
        <v>11</v>
      </c>
      <c r="C4020" s="39" t="str">
        <f>VLOOKUP(A4020,'COMP-VS-BOM'!$A$2:$C$1625,3,0)</f>
        <v>IC REG LDO ADJ/PROG 2A 20VQFN</v>
      </c>
      <c r="D4020" s="39" t="str">
        <f t="shared" si="62"/>
        <v>U3800-11</v>
      </c>
      <c r="E4020" s="22"/>
    </row>
    <row r="4021" spans="1:5" x14ac:dyDescent="0.3">
      <c r="A4021" s="21" t="s">
        <v>2653</v>
      </c>
      <c r="B4021" s="21">
        <v>12</v>
      </c>
      <c r="C4021" s="39" t="str">
        <f>VLOOKUP(A4021,'COMP-VS-BOM'!$A$2:$C$1625,3,0)</f>
        <v>IC REG LDO ADJ/PROG 2A 20VQFN</v>
      </c>
      <c r="D4021" s="39" t="str">
        <f t="shared" si="62"/>
        <v>U3800-12</v>
      </c>
      <c r="E4021" s="21" t="s">
        <v>924</v>
      </c>
    </row>
    <row r="4022" spans="1:5" x14ac:dyDescent="0.3">
      <c r="A4022" s="21" t="s">
        <v>2653</v>
      </c>
      <c r="B4022" s="21">
        <v>13</v>
      </c>
      <c r="C4022" s="39" t="str">
        <f>VLOOKUP(A4022,'COMP-VS-BOM'!$A$2:$C$1625,3,0)</f>
        <v>IC REG LDO ADJ/PROG 2A 20VQFN</v>
      </c>
      <c r="D4022" s="39" t="str">
        <f t="shared" si="62"/>
        <v>U3800-13</v>
      </c>
      <c r="E4022" s="21" t="s">
        <v>926</v>
      </c>
    </row>
    <row r="4023" spans="1:5" x14ac:dyDescent="0.3">
      <c r="A4023" s="21" t="s">
        <v>2653</v>
      </c>
      <c r="B4023" s="21">
        <v>14</v>
      </c>
      <c r="C4023" s="39" t="str">
        <f>VLOOKUP(A4023,'COMP-VS-BOM'!$A$2:$C$1625,3,0)</f>
        <v>IC REG LDO ADJ/PROG 2A 20VQFN</v>
      </c>
      <c r="D4023" s="39" t="str">
        <f t="shared" si="62"/>
        <v>U3800-14</v>
      </c>
      <c r="E4023" s="21" t="s">
        <v>2378</v>
      </c>
    </row>
    <row r="4024" spans="1:5" x14ac:dyDescent="0.3">
      <c r="A4024" s="21" t="s">
        <v>2653</v>
      </c>
      <c r="B4024" s="21">
        <v>15</v>
      </c>
      <c r="C4024" s="39" t="str">
        <f>VLOOKUP(A4024,'COMP-VS-BOM'!$A$2:$C$1625,3,0)</f>
        <v>IC REG LDO ADJ/PROG 2A 20VQFN</v>
      </c>
      <c r="D4024" s="39" t="str">
        <f t="shared" si="62"/>
        <v>U3800-15</v>
      </c>
      <c r="E4024" s="21" t="s">
        <v>918</v>
      </c>
    </row>
    <row r="4025" spans="1:5" x14ac:dyDescent="0.3">
      <c r="A4025" s="21" t="s">
        <v>2653</v>
      </c>
      <c r="B4025" s="21">
        <v>16</v>
      </c>
      <c r="C4025" s="39" t="str">
        <f>VLOOKUP(A4025,'COMP-VS-BOM'!$A$2:$C$1625,3,0)</f>
        <v>IC REG LDO ADJ/PROG 2A 20VQFN</v>
      </c>
      <c r="D4025" s="39" t="str">
        <f t="shared" si="62"/>
        <v>U3800-16</v>
      </c>
      <c r="E4025" s="21" t="s">
        <v>918</v>
      </c>
    </row>
    <row r="4026" spans="1:5" x14ac:dyDescent="0.3">
      <c r="A4026" s="21" t="s">
        <v>2653</v>
      </c>
      <c r="B4026" s="21">
        <v>17</v>
      </c>
      <c r="C4026" s="39" t="str">
        <f>VLOOKUP(A4026,'COMP-VS-BOM'!$A$2:$C$1625,3,0)</f>
        <v>IC REG LDO ADJ/PROG 2A 20VQFN</v>
      </c>
      <c r="D4026" s="39" t="str">
        <f t="shared" si="62"/>
        <v>U3800-17</v>
      </c>
      <c r="E4026" s="21" t="s">
        <v>918</v>
      </c>
    </row>
    <row r="4027" spans="1:5" x14ac:dyDescent="0.3">
      <c r="A4027" s="21" t="s">
        <v>2653</v>
      </c>
      <c r="B4027" s="21">
        <v>18</v>
      </c>
      <c r="C4027" s="39" t="str">
        <f>VLOOKUP(A4027,'COMP-VS-BOM'!$A$2:$C$1625,3,0)</f>
        <v>IC REG LDO ADJ/PROG 2A 20VQFN</v>
      </c>
      <c r="D4027" s="39" t="str">
        <f t="shared" si="62"/>
        <v>U3800-18</v>
      </c>
      <c r="E4027" s="21" t="s">
        <v>320</v>
      </c>
    </row>
    <row r="4028" spans="1:5" x14ac:dyDescent="0.3">
      <c r="A4028" s="21" t="s">
        <v>2653</v>
      </c>
      <c r="B4028" s="21">
        <v>19</v>
      </c>
      <c r="C4028" s="39" t="str">
        <f>VLOOKUP(A4028,'COMP-VS-BOM'!$A$2:$C$1625,3,0)</f>
        <v>IC REG LDO ADJ/PROG 2A 20VQFN</v>
      </c>
      <c r="D4028" s="39" t="str">
        <f t="shared" si="62"/>
        <v>U3800-19</v>
      </c>
      <c r="E4028" s="21" t="s">
        <v>920</v>
      </c>
    </row>
    <row r="4029" spans="1:5" x14ac:dyDescent="0.3">
      <c r="A4029" s="21" t="s">
        <v>2653</v>
      </c>
      <c r="B4029" s="21">
        <v>20</v>
      </c>
      <c r="C4029" s="39" t="str">
        <f>VLOOKUP(A4029,'COMP-VS-BOM'!$A$2:$C$1625,3,0)</f>
        <v>IC REG LDO ADJ/PROG 2A 20VQFN</v>
      </c>
      <c r="D4029" s="39" t="str">
        <f t="shared" si="62"/>
        <v>U3800-20</v>
      </c>
      <c r="E4029" s="21" t="s">
        <v>920</v>
      </c>
    </row>
    <row r="4030" spans="1:5" x14ac:dyDescent="0.3">
      <c r="A4030" s="21" t="s">
        <v>2653</v>
      </c>
      <c r="B4030" s="21">
        <v>21</v>
      </c>
      <c r="C4030" s="39" t="str">
        <f>VLOOKUP(A4030,'COMP-VS-BOM'!$A$2:$C$1625,3,0)</f>
        <v>IC REG LDO ADJ/PROG 2A 20VQFN</v>
      </c>
      <c r="D4030" s="39" t="str">
        <f t="shared" si="62"/>
        <v>U3800-21</v>
      </c>
      <c r="E4030" s="21" t="s">
        <v>320</v>
      </c>
    </row>
    <row r="4031" spans="1:5" x14ac:dyDescent="0.3">
      <c r="A4031" s="21" t="s">
        <v>2654</v>
      </c>
      <c r="B4031" s="21">
        <v>1</v>
      </c>
      <c r="C4031" s="39" t="str">
        <f>VLOOKUP(A4031,'COMP-VS-BOM'!$A$2:$C$1625,3,0)</f>
        <v>IC REG LDO ADJ/PROG 2A 20VQFN</v>
      </c>
      <c r="D4031" s="39" t="str">
        <f t="shared" si="62"/>
        <v>U3801-1</v>
      </c>
      <c r="E4031" s="21" t="s">
        <v>930</v>
      </c>
    </row>
    <row r="4032" spans="1:5" x14ac:dyDescent="0.3">
      <c r="A4032" s="21" t="s">
        <v>2654</v>
      </c>
      <c r="B4032" s="21">
        <v>2</v>
      </c>
      <c r="C4032" s="39" t="str">
        <f>VLOOKUP(A4032,'COMP-VS-BOM'!$A$2:$C$1625,3,0)</f>
        <v>IC REG LDO ADJ/PROG 2A 20VQFN</v>
      </c>
      <c r="D4032" s="39" t="str">
        <f t="shared" si="62"/>
        <v>U3801-2</v>
      </c>
      <c r="E4032" s="22"/>
    </row>
    <row r="4033" spans="1:5" x14ac:dyDescent="0.3">
      <c r="A4033" s="21" t="s">
        <v>2654</v>
      </c>
      <c r="B4033" s="21">
        <v>3</v>
      </c>
      <c r="C4033" s="39" t="str">
        <f>VLOOKUP(A4033,'COMP-VS-BOM'!$A$2:$C$1625,3,0)</f>
        <v>IC REG LDO ADJ/PROG 2A 20VQFN</v>
      </c>
      <c r="D4033" s="39" t="str">
        <f t="shared" si="62"/>
        <v>U3801-3</v>
      </c>
      <c r="E4033" s="21" t="s">
        <v>931</v>
      </c>
    </row>
    <row r="4034" spans="1:5" x14ac:dyDescent="0.3">
      <c r="A4034" s="21" t="s">
        <v>2654</v>
      </c>
      <c r="B4034" s="21">
        <v>4</v>
      </c>
      <c r="C4034" s="39" t="str">
        <f>VLOOKUP(A4034,'COMP-VS-BOM'!$A$2:$C$1625,3,0)</f>
        <v>IC REG LDO ADJ/PROG 2A 20VQFN</v>
      </c>
      <c r="D4034" s="39" t="str">
        <f t="shared" si="62"/>
        <v>U3801-4</v>
      </c>
      <c r="E4034" s="21" t="s">
        <v>2389</v>
      </c>
    </row>
    <row r="4035" spans="1:5" x14ac:dyDescent="0.3">
      <c r="A4035" s="21" t="s">
        <v>2654</v>
      </c>
      <c r="B4035" s="21">
        <v>5</v>
      </c>
      <c r="C4035" s="39" t="str">
        <f>VLOOKUP(A4035,'COMP-VS-BOM'!$A$2:$C$1625,3,0)</f>
        <v>IC REG LDO ADJ/PROG 2A 20VQFN</v>
      </c>
      <c r="D4035" s="39" t="str">
        <f t="shared" si="62"/>
        <v>U3801-5</v>
      </c>
      <c r="E4035" s="22"/>
    </row>
    <row r="4036" spans="1:5" x14ac:dyDescent="0.3">
      <c r="A4036" s="21" t="s">
        <v>2654</v>
      </c>
      <c r="B4036" s="21">
        <v>6</v>
      </c>
      <c r="C4036" s="39" t="str">
        <f>VLOOKUP(A4036,'COMP-VS-BOM'!$A$2:$C$1625,3,0)</f>
        <v>IC REG LDO ADJ/PROG 2A 20VQFN</v>
      </c>
      <c r="D4036" s="39" t="str">
        <f t="shared" ref="D4036:D4099" si="63">CONCATENATE(A4036,"-",B4036)</f>
        <v>U3801-6</v>
      </c>
      <c r="E4036" s="22"/>
    </row>
    <row r="4037" spans="1:5" x14ac:dyDescent="0.3">
      <c r="A4037" s="21" t="s">
        <v>2654</v>
      </c>
      <c r="B4037" s="21">
        <v>7</v>
      </c>
      <c r="C4037" s="39" t="str">
        <f>VLOOKUP(A4037,'COMP-VS-BOM'!$A$2:$C$1625,3,0)</f>
        <v>IC REG LDO ADJ/PROG 2A 20VQFN</v>
      </c>
      <c r="D4037" s="39" t="str">
        <f t="shared" si="63"/>
        <v>U3801-7</v>
      </c>
      <c r="E4037" s="22"/>
    </row>
    <row r="4038" spans="1:5" x14ac:dyDescent="0.3">
      <c r="A4038" s="21" t="s">
        <v>2654</v>
      </c>
      <c r="B4038" s="21">
        <v>8</v>
      </c>
      <c r="C4038" s="39" t="str">
        <f>VLOOKUP(A4038,'COMP-VS-BOM'!$A$2:$C$1625,3,0)</f>
        <v>IC REG LDO ADJ/PROG 2A 20VQFN</v>
      </c>
      <c r="D4038" s="39" t="str">
        <f t="shared" si="63"/>
        <v>U3801-8</v>
      </c>
      <c r="E4038" s="21" t="s">
        <v>320</v>
      </c>
    </row>
    <row r="4039" spans="1:5" x14ac:dyDescent="0.3">
      <c r="A4039" s="21" t="s">
        <v>2654</v>
      </c>
      <c r="B4039" s="21">
        <v>9</v>
      </c>
      <c r="C4039" s="39" t="str">
        <f>VLOOKUP(A4039,'COMP-VS-BOM'!$A$2:$C$1625,3,0)</f>
        <v>IC REG LDO ADJ/PROG 2A 20VQFN</v>
      </c>
      <c r="D4039" s="39" t="str">
        <f t="shared" si="63"/>
        <v>U3801-9</v>
      </c>
      <c r="E4039" s="22"/>
    </row>
    <row r="4040" spans="1:5" x14ac:dyDescent="0.3">
      <c r="A4040" s="21" t="s">
        <v>2654</v>
      </c>
      <c r="B4040" s="21">
        <v>10</v>
      </c>
      <c r="C4040" s="39" t="str">
        <f>VLOOKUP(A4040,'COMP-VS-BOM'!$A$2:$C$1625,3,0)</f>
        <v>IC REG LDO ADJ/PROG 2A 20VQFN</v>
      </c>
      <c r="D4040" s="39" t="str">
        <f t="shared" si="63"/>
        <v>U3801-10</v>
      </c>
      <c r="E4040" s="22"/>
    </row>
    <row r="4041" spans="1:5" x14ac:dyDescent="0.3">
      <c r="A4041" s="21" t="s">
        <v>2654</v>
      </c>
      <c r="B4041" s="21">
        <v>11</v>
      </c>
      <c r="C4041" s="39" t="str">
        <f>VLOOKUP(A4041,'COMP-VS-BOM'!$A$2:$C$1625,3,0)</f>
        <v>IC REG LDO ADJ/PROG 2A 20VQFN</v>
      </c>
      <c r="D4041" s="39" t="str">
        <f t="shared" si="63"/>
        <v>U3801-11</v>
      </c>
      <c r="E4041" s="22"/>
    </row>
    <row r="4042" spans="1:5" x14ac:dyDescent="0.3">
      <c r="A4042" s="21" t="s">
        <v>2654</v>
      </c>
      <c r="B4042" s="21">
        <v>12</v>
      </c>
      <c r="C4042" s="39" t="str">
        <f>VLOOKUP(A4042,'COMP-VS-BOM'!$A$2:$C$1625,3,0)</f>
        <v>IC REG LDO ADJ/PROG 2A 20VQFN</v>
      </c>
      <c r="D4042" s="39" t="str">
        <f t="shared" si="63"/>
        <v>U3801-12</v>
      </c>
      <c r="E4042" s="21" t="s">
        <v>934</v>
      </c>
    </row>
    <row r="4043" spans="1:5" x14ac:dyDescent="0.3">
      <c r="A4043" s="21" t="s">
        <v>2654</v>
      </c>
      <c r="B4043" s="21">
        <v>13</v>
      </c>
      <c r="C4043" s="39" t="str">
        <f>VLOOKUP(A4043,'COMP-VS-BOM'!$A$2:$C$1625,3,0)</f>
        <v>IC REG LDO ADJ/PROG 2A 20VQFN</v>
      </c>
      <c r="D4043" s="39" t="str">
        <f t="shared" si="63"/>
        <v>U3801-13</v>
      </c>
      <c r="E4043" s="21" t="s">
        <v>936</v>
      </c>
    </row>
    <row r="4044" spans="1:5" x14ac:dyDescent="0.3">
      <c r="A4044" s="21" t="s">
        <v>2654</v>
      </c>
      <c r="B4044" s="21">
        <v>14</v>
      </c>
      <c r="C4044" s="39" t="str">
        <f>VLOOKUP(A4044,'COMP-VS-BOM'!$A$2:$C$1625,3,0)</f>
        <v>IC REG LDO ADJ/PROG 2A 20VQFN</v>
      </c>
      <c r="D4044" s="39" t="str">
        <f t="shared" si="63"/>
        <v>U3801-14</v>
      </c>
      <c r="E4044" s="21" t="s">
        <v>2386</v>
      </c>
    </row>
    <row r="4045" spans="1:5" x14ac:dyDescent="0.3">
      <c r="A4045" s="21" t="s">
        <v>2654</v>
      </c>
      <c r="B4045" s="21">
        <v>15</v>
      </c>
      <c r="C4045" s="39" t="str">
        <f>VLOOKUP(A4045,'COMP-VS-BOM'!$A$2:$C$1625,3,0)</f>
        <v>IC REG LDO ADJ/PROG 2A 20VQFN</v>
      </c>
      <c r="D4045" s="39" t="str">
        <f t="shared" si="63"/>
        <v>U3801-15</v>
      </c>
      <c r="E4045" s="21" t="s">
        <v>928</v>
      </c>
    </row>
    <row r="4046" spans="1:5" x14ac:dyDescent="0.3">
      <c r="A4046" s="21" t="s">
        <v>2654</v>
      </c>
      <c r="B4046" s="21">
        <v>16</v>
      </c>
      <c r="C4046" s="39" t="str">
        <f>VLOOKUP(A4046,'COMP-VS-BOM'!$A$2:$C$1625,3,0)</f>
        <v>IC REG LDO ADJ/PROG 2A 20VQFN</v>
      </c>
      <c r="D4046" s="39" t="str">
        <f t="shared" si="63"/>
        <v>U3801-16</v>
      </c>
      <c r="E4046" s="21" t="s">
        <v>928</v>
      </c>
    </row>
    <row r="4047" spans="1:5" x14ac:dyDescent="0.3">
      <c r="A4047" s="21" t="s">
        <v>2654</v>
      </c>
      <c r="B4047" s="21">
        <v>17</v>
      </c>
      <c r="C4047" s="39" t="str">
        <f>VLOOKUP(A4047,'COMP-VS-BOM'!$A$2:$C$1625,3,0)</f>
        <v>IC REG LDO ADJ/PROG 2A 20VQFN</v>
      </c>
      <c r="D4047" s="39" t="str">
        <f t="shared" si="63"/>
        <v>U3801-17</v>
      </c>
      <c r="E4047" s="21" t="s">
        <v>928</v>
      </c>
    </row>
    <row r="4048" spans="1:5" x14ac:dyDescent="0.3">
      <c r="A4048" s="21" t="s">
        <v>2654</v>
      </c>
      <c r="B4048" s="21">
        <v>18</v>
      </c>
      <c r="C4048" s="39" t="str">
        <f>VLOOKUP(A4048,'COMP-VS-BOM'!$A$2:$C$1625,3,0)</f>
        <v>IC REG LDO ADJ/PROG 2A 20VQFN</v>
      </c>
      <c r="D4048" s="39" t="str">
        <f t="shared" si="63"/>
        <v>U3801-18</v>
      </c>
      <c r="E4048" s="21" t="s">
        <v>320</v>
      </c>
    </row>
    <row r="4049" spans="1:5" x14ac:dyDescent="0.3">
      <c r="A4049" s="21" t="s">
        <v>2654</v>
      </c>
      <c r="B4049" s="21">
        <v>19</v>
      </c>
      <c r="C4049" s="39" t="str">
        <f>VLOOKUP(A4049,'COMP-VS-BOM'!$A$2:$C$1625,3,0)</f>
        <v>IC REG LDO ADJ/PROG 2A 20VQFN</v>
      </c>
      <c r="D4049" s="39" t="str">
        <f t="shared" si="63"/>
        <v>U3801-19</v>
      </c>
      <c r="E4049" s="21" t="s">
        <v>930</v>
      </c>
    </row>
    <row r="4050" spans="1:5" x14ac:dyDescent="0.3">
      <c r="A4050" s="21" t="s">
        <v>2654</v>
      </c>
      <c r="B4050" s="21">
        <v>20</v>
      </c>
      <c r="C4050" s="39" t="str">
        <f>VLOOKUP(A4050,'COMP-VS-BOM'!$A$2:$C$1625,3,0)</f>
        <v>IC REG LDO ADJ/PROG 2A 20VQFN</v>
      </c>
      <c r="D4050" s="39" t="str">
        <f t="shared" si="63"/>
        <v>U3801-20</v>
      </c>
      <c r="E4050" s="21" t="s">
        <v>930</v>
      </c>
    </row>
    <row r="4051" spans="1:5" x14ac:dyDescent="0.3">
      <c r="A4051" s="21" t="s">
        <v>2654</v>
      </c>
      <c r="B4051" s="21">
        <v>21</v>
      </c>
      <c r="C4051" s="39" t="str">
        <f>VLOOKUP(A4051,'COMP-VS-BOM'!$A$2:$C$1625,3,0)</f>
        <v>IC REG LDO ADJ/PROG 2A 20VQFN</v>
      </c>
      <c r="D4051" s="39" t="str">
        <f t="shared" si="63"/>
        <v>U3801-21</v>
      </c>
      <c r="E4051" s="21" t="s">
        <v>320</v>
      </c>
    </row>
    <row r="4052" spans="1:5" x14ac:dyDescent="0.3">
      <c r="A4052" s="21" t="s">
        <v>2655</v>
      </c>
      <c r="B4052" s="21">
        <v>1</v>
      </c>
      <c r="C4052" s="39" t="str">
        <f>VLOOKUP(A4052,'COMP-VS-BOM'!$A$2:$C$1625,3,0)</f>
        <v>IC REG LDO ADJ 1A 8SON</v>
      </c>
      <c r="D4052" s="39" t="str">
        <f t="shared" si="63"/>
        <v>U4001-1</v>
      </c>
      <c r="E4052" s="21" t="s">
        <v>940</v>
      </c>
    </row>
    <row r="4053" spans="1:5" x14ac:dyDescent="0.3">
      <c r="A4053" s="21" t="s">
        <v>2655</v>
      </c>
      <c r="B4053" s="21">
        <v>2</v>
      </c>
      <c r="C4053" s="39" t="str">
        <f>VLOOKUP(A4053,'COMP-VS-BOM'!$A$2:$C$1625,3,0)</f>
        <v>IC REG LDO ADJ 1A 8SON</v>
      </c>
      <c r="D4053" s="39" t="str">
        <f t="shared" si="63"/>
        <v>U4001-2</v>
      </c>
      <c r="E4053" s="21" t="s">
        <v>940</v>
      </c>
    </row>
    <row r="4054" spans="1:5" x14ac:dyDescent="0.3">
      <c r="A4054" s="21" t="s">
        <v>2655</v>
      </c>
      <c r="B4054" s="21">
        <v>3</v>
      </c>
      <c r="C4054" s="39" t="str">
        <f>VLOOKUP(A4054,'COMP-VS-BOM'!$A$2:$C$1625,3,0)</f>
        <v>IC REG LDO ADJ 1A 8SON</v>
      </c>
      <c r="D4054" s="39" t="str">
        <f t="shared" si="63"/>
        <v>U4001-3</v>
      </c>
      <c r="E4054" s="21" t="s">
        <v>2396</v>
      </c>
    </row>
    <row r="4055" spans="1:5" x14ac:dyDescent="0.3">
      <c r="A4055" s="21" t="s">
        <v>2655</v>
      </c>
      <c r="B4055" s="21">
        <v>4</v>
      </c>
      <c r="C4055" s="39" t="str">
        <f>VLOOKUP(A4055,'COMP-VS-BOM'!$A$2:$C$1625,3,0)</f>
        <v>IC REG LDO ADJ 1A 8SON</v>
      </c>
      <c r="D4055" s="39" t="str">
        <f t="shared" si="63"/>
        <v>U4001-4</v>
      </c>
      <c r="E4055" s="21" t="s">
        <v>320</v>
      </c>
    </row>
    <row r="4056" spans="1:5" x14ac:dyDescent="0.3">
      <c r="A4056" s="21" t="s">
        <v>2655</v>
      </c>
      <c r="B4056" s="21">
        <v>5</v>
      </c>
      <c r="C4056" s="39" t="str">
        <f>VLOOKUP(A4056,'COMP-VS-BOM'!$A$2:$C$1625,3,0)</f>
        <v>IC REG LDO ADJ 1A 8SON</v>
      </c>
      <c r="D4056" s="39" t="str">
        <f t="shared" si="63"/>
        <v>U4001-5</v>
      </c>
      <c r="E4056" s="21" t="s">
        <v>2400</v>
      </c>
    </row>
    <row r="4057" spans="1:5" x14ac:dyDescent="0.3">
      <c r="A4057" s="21" t="s">
        <v>2655</v>
      </c>
      <c r="B4057" s="21">
        <v>6</v>
      </c>
      <c r="C4057" s="39" t="str">
        <f>VLOOKUP(A4057,'COMP-VS-BOM'!$A$2:$C$1625,3,0)</f>
        <v>IC REG LDO ADJ 1A 8SON</v>
      </c>
      <c r="D4057" s="39" t="str">
        <f t="shared" si="63"/>
        <v>U4001-6</v>
      </c>
      <c r="E4057" s="21" t="s">
        <v>942</v>
      </c>
    </row>
    <row r="4058" spans="1:5" x14ac:dyDescent="0.3">
      <c r="A4058" s="21" t="s">
        <v>2655</v>
      </c>
      <c r="B4058" s="21">
        <v>7</v>
      </c>
      <c r="C4058" s="39" t="str">
        <f>VLOOKUP(A4058,'COMP-VS-BOM'!$A$2:$C$1625,3,0)</f>
        <v>IC REG LDO ADJ 1A 8SON</v>
      </c>
      <c r="D4058" s="39" t="str">
        <f t="shared" si="63"/>
        <v>U4001-7</v>
      </c>
      <c r="E4058" s="21" t="s">
        <v>938</v>
      </c>
    </row>
    <row r="4059" spans="1:5" x14ac:dyDescent="0.3">
      <c r="A4059" s="21" t="s">
        <v>2655</v>
      </c>
      <c r="B4059" s="21">
        <v>8</v>
      </c>
      <c r="C4059" s="39" t="str">
        <f>VLOOKUP(A4059,'COMP-VS-BOM'!$A$2:$C$1625,3,0)</f>
        <v>IC REG LDO ADJ 1A 8SON</v>
      </c>
      <c r="D4059" s="39" t="str">
        <f t="shared" si="63"/>
        <v>U4001-8</v>
      </c>
      <c r="E4059" s="21" t="s">
        <v>938</v>
      </c>
    </row>
    <row r="4060" spans="1:5" x14ac:dyDescent="0.3">
      <c r="A4060" s="21" t="s">
        <v>2655</v>
      </c>
      <c r="B4060" s="21">
        <v>9</v>
      </c>
      <c r="C4060" s="39" t="str">
        <f>VLOOKUP(A4060,'COMP-VS-BOM'!$A$2:$C$1625,3,0)</f>
        <v>IC REG LDO ADJ 1A 8SON</v>
      </c>
      <c r="D4060" s="39" t="str">
        <f t="shared" si="63"/>
        <v>U4001-9</v>
      </c>
      <c r="E4060" s="21" t="s">
        <v>320</v>
      </c>
    </row>
    <row r="4061" spans="1:5" x14ac:dyDescent="0.3">
      <c r="A4061" s="21" t="s">
        <v>2656</v>
      </c>
      <c r="B4061" s="21">
        <v>1</v>
      </c>
      <c r="C4061" s="39" t="str">
        <f>VLOOKUP(A4061,'COMP-VS-BOM'!$A$2:$C$1625,3,0)</f>
        <v>IC REG LDO ADJ/PROG 2A 20VQFN</v>
      </c>
      <c r="D4061" s="39" t="str">
        <f t="shared" si="63"/>
        <v>U4100-1</v>
      </c>
      <c r="E4061" s="21" t="s">
        <v>946</v>
      </c>
    </row>
    <row r="4062" spans="1:5" x14ac:dyDescent="0.3">
      <c r="A4062" s="21" t="s">
        <v>2656</v>
      </c>
      <c r="B4062" s="21">
        <v>2</v>
      </c>
      <c r="C4062" s="39" t="str">
        <f>VLOOKUP(A4062,'COMP-VS-BOM'!$A$2:$C$1625,3,0)</f>
        <v>IC REG LDO ADJ/PROG 2A 20VQFN</v>
      </c>
      <c r="D4062" s="39" t="str">
        <f t="shared" si="63"/>
        <v>U4100-2</v>
      </c>
      <c r="E4062" s="21" t="s">
        <v>946</v>
      </c>
    </row>
    <row r="4063" spans="1:5" x14ac:dyDescent="0.3">
      <c r="A4063" s="21" t="s">
        <v>2656</v>
      </c>
      <c r="B4063" s="21">
        <v>3</v>
      </c>
      <c r="C4063" s="39" t="str">
        <f>VLOOKUP(A4063,'COMP-VS-BOM'!$A$2:$C$1625,3,0)</f>
        <v>IC REG LDO ADJ/PROG 2A 20VQFN</v>
      </c>
      <c r="D4063" s="39" t="str">
        <f t="shared" si="63"/>
        <v>U4100-3</v>
      </c>
      <c r="E4063" s="21" t="s">
        <v>947</v>
      </c>
    </row>
    <row r="4064" spans="1:5" x14ac:dyDescent="0.3">
      <c r="A4064" s="21" t="s">
        <v>2656</v>
      </c>
      <c r="B4064" s="21">
        <v>4</v>
      </c>
      <c r="C4064" s="39" t="str">
        <f>VLOOKUP(A4064,'COMP-VS-BOM'!$A$2:$C$1625,3,0)</f>
        <v>IC REG LDO ADJ/PROG 2A 20VQFN</v>
      </c>
      <c r="D4064" s="39" t="str">
        <f t="shared" si="63"/>
        <v>U4100-4</v>
      </c>
      <c r="E4064" s="21" t="s">
        <v>1649</v>
      </c>
    </row>
    <row r="4065" spans="1:5" x14ac:dyDescent="0.3">
      <c r="A4065" s="21" t="s">
        <v>2656</v>
      </c>
      <c r="B4065" s="21">
        <v>5</v>
      </c>
      <c r="C4065" s="39" t="str">
        <f>VLOOKUP(A4065,'COMP-VS-BOM'!$A$2:$C$1625,3,0)</f>
        <v>IC REG LDO ADJ/PROG 2A 20VQFN</v>
      </c>
      <c r="D4065" s="39" t="str">
        <f t="shared" si="63"/>
        <v>U4100-5</v>
      </c>
      <c r="E4065" s="22"/>
    </row>
    <row r="4066" spans="1:5" x14ac:dyDescent="0.3">
      <c r="A4066" s="21" t="s">
        <v>2656</v>
      </c>
      <c r="B4066" s="21">
        <v>6</v>
      </c>
      <c r="C4066" s="39" t="str">
        <f>VLOOKUP(A4066,'COMP-VS-BOM'!$A$2:$C$1625,3,0)</f>
        <v>IC REG LDO ADJ/PROG 2A 20VQFN</v>
      </c>
      <c r="D4066" s="39" t="str">
        <f t="shared" si="63"/>
        <v>U4100-6</v>
      </c>
      <c r="E4066" s="21" t="s">
        <v>320</v>
      </c>
    </row>
    <row r="4067" spans="1:5" x14ac:dyDescent="0.3">
      <c r="A4067" s="21" t="s">
        <v>2656</v>
      </c>
      <c r="B4067" s="21">
        <v>7</v>
      </c>
      <c r="C4067" s="39" t="str">
        <f>VLOOKUP(A4067,'COMP-VS-BOM'!$A$2:$C$1625,3,0)</f>
        <v>IC REG LDO ADJ/PROG 2A 20VQFN</v>
      </c>
      <c r="D4067" s="39" t="str">
        <f t="shared" si="63"/>
        <v>U4100-7</v>
      </c>
      <c r="E4067" s="22"/>
    </row>
    <row r="4068" spans="1:5" x14ac:dyDescent="0.3">
      <c r="A4068" s="21" t="s">
        <v>2656</v>
      </c>
      <c r="B4068" s="21">
        <v>8</v>
      </c>
      <c r="C4068" s="39" t="str">
        <f>VLOOKUP(A4068,'COMP-VS-BOM'!$A$2:$C$1625,3,0)</f>
        <v>IC REG LDO ADJ/PROG 2A 20VQFN</v>
      </c>
      <c r="D4068" s="39" t="str">
        <f t="shared" si="63"/>
        <v>U4100-8</v>
      </c>
      <c r="E4068" s="21" t="s">
        <v>320</v>
      </c>
    </row>
    <row r="4069" spans="1:5" x14ac:dyDescent="0.3">
      <c r="A4069" s="21" t="s">
        <v>2656</v>
      </c>
      <c r="B4069" s="21">
        <v>9</v>
      </c>
      <c r="C4069" s="39" t="str">
        <f>VLOOKUP(A4069,'COMP-VS-BOM'!$A$2:$C$1625,3,0)</f>
        <v>IC REG LDO ADJ/PROG 2A 20VQFN</v>
      </c>
      <c r="D4069" s="39" t="str">
        <f t="shared" si="63"/>
        <v>U4100-9</v>
      </c>
      <c r="E4069" s="22"/>
    </row>
    <row r="4070" spans="1:5" x14ac:dyDescent="0.3">
      <c r="A4070" s="21" t="s">
        <v>2656</v>
      </c>
      <c r="B4070" s="21">
        <v>10</v>
      </c>
      <c r="C4070" s="39" t="str">
        <f>VLOOKUP(A4070,'COMP-VS-BOM'!$A$2:$C$1625,3,0)</f>
        <v>IC REG LDO ADJ/PROG 2A 20VQFN</v>
      </c>
      <c r="D4070" s="39" t="str">
        <f t="shared" si="63"/>
        <v>U4100-10</v>
      </c>
      <c r="E4070" s="21" t="s">
        <v>320</v>
      </c>
    </row>
    <row r="4071" spans="1:5" x14ac:dyDescent="0.3">
      <c r="A4071" s="21" t="s">
        <v>2656</v>
      </c>
      <c r="B4071" s="21">
        <v>11</v>
      </c>
      <c r="C4071" s="39" t="str">
        <f>VLOOKUP(A4071,'COMP-VS-BOM'!$A$2:$C$1625,3,0)</f>
        <v>IC REG LDO ADJ/PROG 2A 20VQFN</v>
      </c>
      <c r="D4071" s="39" t="str">
        <f t="shared" si="63"/>
        <v>U4100-11</v>
      </c>
      <c r="E4071" s="21" t="s">
        <v>320</v>
      </c>
    </row>
    <row r="4072" spans="1:5" x14ac:dyDescent="0.3">
      <c r="A4072" s="21" t="s">
        <v>2656</v>
      </c>
      <c r="B4072" s="21">
        <v>12</v>
      </c>
      <c r="C4072" s="39" t="str">
        <f>VLOOKUP(A4072,'COMP-VS-BOM'!$A$2:$C$1625,3,0)</f>
        <v>IC REG LDO ADJ/PROG 2A 20VQFN</v>
      </c>
      <c r="D4072" s="39" t="str">
        <f t="shared" si="63"/>
        <v>U4100-12</v>
      </c>
      <c r="E4072" s="21" t="s">
        <v>950</v>
      </c>
    </row>
    <row r="4073" spans="1:5" x14ac:dyDescent="0.3">
      <c r="A4073" s="21" t="s">
        <v>2656</v>
      </c>
      <c r="B4073" s="21">
        <v>13</v>
      </c>
      <c r="C4073" s="39" t="str">
        <f>VLOOKUP(A4073,'COMP-VS-BOM'!$A$2:$C$1625,3,0)</f>
        <v>IC REG LDO ADJ/PROG 2A 20VQFN</v>
      </c>
      <c r="D4073" s="39" t="str">
        <f t="shared" si="63"/>
        <v>U4100-13</v>
      </c>
      <c r="E4073" s="21" t="s">
        <v>952</v>
      </c>
    </row>
    <row r="4074" spans="1:5" x14ac:dyDescent="0.3">
      <c r="A4074" s="21" t="s">
        <v>2656</v>
      </c>
      <c r="B4074" s="21">
        <v>14</v>
      </c>
      <c r="C4074" s="39" t="str">
        <f>VLOOKUP(A4074,'COMP-VS-BOM'!$A$2:$C$1625,3,0)</f>
        <v>IC REG LDO ADJ/PROG 2A 20VQFN</v>
      </c>
      <c r="D4074" s="39" t="str">
        <f t="shared" si="63"/>
        <v>U4100-14</v>
      </c>
      <c r="E4074" s="21" t="s">
        <v>2406</v>
      </c>
    </row>
    <row r="4075" spans="1:5" x14ac:dyDescent="0.3">
      <c r="A4075" s="21" t="s">
        <v>2656</v>
      </c>
      <c r="B4075" s="21">
        <v>15</v>
      </c>
      <c r="C4075" s="39" t="str">
        <f>VLOOKUP(A4075,'COMP-VS-BOM'!$A$2:$C$1625,3,0)</f>
        <v>IC REG LDO ADJ/PROG 2A 20VQFN</v>
      </c>
      <c r="D4075" s="39" t="str">
        <f t="shared" si="63"/>
        <v>U4100-15</v>
      </c>
      <c r="E4075" s="21" t="s">
        <v>944</v>
      </c>
    </row>
    <row r="4076" spans="1:5" x14ac:dyDescent="0.3">
      <c r="A4076" s="21" t="s">
        <v>2656</v>
      </c>
      <c r="B4076" s="21">
        <v>16</v>
      </c>
      <c r="C4076" s="39" t="str">
        <f>VLOOKUP(A4076,'COMP-VS-BOM'!$A$2:$C$1625,3,0)</f>
        <v>IC REG LDO ADJ/PROG 2A 20VQFN</v>
      </c>
      <c r="D4076" s="39" t="str">
        <f t="shared" si="63"/>
        <v>U4100-16</v>
      </c>
      <c r="E4076" s="21" t="s">
        <v>944</v>
      </c>
    </row>
    <row r="4077" spans="1:5" x14ac:dyDescent="0.3">
      <c r="A4077" s="21" t="s">
        <v>2656</v>
      </c>
      <c r="B4077" s="21">
        <v>17</v>
      </c>
      <c r="C4077" s="39" t="str">
        <f>VLOOKUP(A4077,'COMP-VS-BOM'!$A$2:$C$1625,3,0)</f>
        <v>IC REG LDO ADJ/PROG 2A 20VQFN</v>
      </c>
      <c r="D4077" s="39" t="str">
        <f t="shared" si="63"/>
        <v>U4100-17</v>
      </c>
      <c r="E4077" s="21" t="s">
        <v>944</v>
      </c>
    </row>
    <row r="4078" spans="1:5" x14ac:dyDescent="0.3">
      <c r="A4078" s="21" t="s">
        <v>2656</v>
      </c>
      <c r="B4078" s="21">
        <v>18</v>
      </c>
      <c r="C4078" s="39" t="str">
        <f>VLOOKUP(A4078,'COMP-VS-BOM'!$A$2:$C$1625,3,0)</f>
        <v>IC REG LDO ADJ/PROG 2A 20VQFN</v>
      </c>
      <c r="D4078" s="39" t="str">
        <f t="shared" si="63"/>
        <v>U4100-18</v>
      </c>
      <c r="E4078" s="21" t="s">
        <v>320</v>
      </c>
    </row>
    <row r="4079" spans="1:5" x14ac:dyDescent="0.3">
      <c r="A4079" s="21" t="s">
        <v>2656</v>
      </c>
      <c r="B4079" s="21">
        <v>19</v>
      </c>
      <c r="C4079" s="39" t="str">
        <f>VLOOKUP(A4079,'COMP-VS-BOM'!$A$2:$C$1625,3,0)</f>
        <v>IC REG LDO ADJ/PROG 2A 20VQFN</v>
      </c>
      <c r="D4079" s="39" t="str">
        <f t="shared" si="63"/>
        <v>U4100-19</v>
      </c>
      <c r="E4079" s="21" t="s">
        <v>946</v>
      </c>
    </row>
    <row r="4080" spans="1:5" x14ac:dyDescent="0.3">
      <c r="A4080" s="21" t="s">
        <v>2656</v>
      </c>
      <c r="B4080" s="21">
        <v>20</v>
      </c>
      <c r="C4080" s="39" t="str">
        <f>VLOOKUP(A4080,'COMP-VS-BOM'!$A$2:$C$1625,3,0)</f>
        <v>IC REG LDO ADJ/PROG 2A 20VQFN</v>
      </c>
      <c r="D4080" s="39" t="str">
        <f t="shared" si="63"/>
        <v>U4100-20</v>
      </c>
      <c r="E4080" s="21" t="s">
        <v>946</v>
      </c>
    </row>
    <row r="4081" spans="1:5" x14ac:dyDescent="0.3">
      <c r="A4081" s="21" t="s">
        <v>2656</v>
      </c>
      <c r="B4081" s="21">
        <v>21</v>
      </c>
      <c r="C4081" s="39" t="str">
        <f>VLOOKUP(A4081,'COMP-VS-BOM'!$A$2:$C$1625,3,0)</f>
        <v>IC REG LDO ADJ/PROG 2A 20VQFN</v>
      </c>
      <c r="D4081" s="39" t="str">
        <f t="shared" si="63"/>
        <v>U4100-21</v>
      </c>
      <c r="E4081" s="21" t="s">
        <v>320</v>
      </c>
    </row>
    <row r="4082" spans="1:5" x14ac:dyDescent="0.3">
      <c r="A4082" s="21" t="s">
        <v>2657</v>
      </c>
      <c r="B4082" s="21">
        <v>1</v>
      </c>
      <c r="C4082" s="39" t="str">
        <f>VLOOKUP(A4082,'COMP-VS-BOM'!$A$2:$C$1625,3,0)</f>
        <v>IC INVERTER HEX 5V TTL 14SOIC</v>
      </c>
      <c r="D4082" s="39" t="str">
        <f t="shared" si="63"/>
        <v>U4200-1</v>
      </c>
      <c r="E4082" s="21" t="s">
        <v>2415</v>
      </c>
    </row>
    <row r="4083" spans="1:5" x14ac:dyDescent="0.3">
      <c r="A4083" s="21" t="s">
        <v>2657</v>
      </c>
      <c r="B4083" s="21">
        <v>2</v>
      </c>
      <c r="C4083" s="39" t="str">
        <f>VLOOKUP(A4083,'COMP-VS-BOM'!$A$2:$C$1625,3,0)</f>
        <v>IC INVERTER HEX 5V TTL 14SOIC</v>
      </c>
      <c r="D4083" s="39" t="str">
        <f t="shared" si="63"/>
        <v>U4200-2</v>
      </c>
      <c r="E4083" s="21" t="s">
        <v>2451</v>
      </c>
    </row>
    <row r="4084" spans="1:5" x14ac:dyDescent="0.3">
      <c r="A4084" s="21" t="s">
        <v>2657</v>
      </c>
      <c r="B4084" s="21">
        <v>3</v>
      </c>
      <c r="C4084" s="39" t="str">
        <f>VLOOKUP(A4084,'COMP-VS-BOM'!$A$2:$C$1625,3,0)</f>
        <v>IC INVERTER HEX 5V TTL 14SOIC</v>
      </c>
      <c r="D4084" s="39" t="str">
        <f t="shared" si="63"/>
        <v>U4200-3</v>
      </c>
      <c r="E4084" s="21" t="s">
        <v>2419</v>
      </c>
    </row>
    <row r="4085" spans="1:5" x14ac:dyDescent="0.3">
      <c r="A4085" s="21" t="s">
        <v>2657</v>
      </c>
      <c r="B4085" s="21">
        <v>4</v>
      </c>
      <c r="C4085" s="39" t="str">
        <f>VLOOKUP(A4085,'COMP-VS-BOM'!$A$2:$C$1625,3,0)</f>
        <v>IC INVERTER HEX 5V TTL 14SOIC</v>
      </c>
      <c r="D4085" s="39" t="str">
        <f t="shared" si="63"/>
        <v>U4200-4</v>
      </c>
      <c r="E4085" s="21" t="s">
        <v>2452</v>
      </c>
    </row>
    <row r="4086" spans="1:5" x14ac:dyDescent="0.3">
      <c r="A4086" s="21" t="s">
        <v>2657</v>
      </c>
      <c r="B4086" s="21">
        <v>5</v>
      </c>
      <c r="C4086" s="39" t="str">
        <f>VLOOKUP(A4086,'COMP-VS-BOM'!$A$2:$C$1625,3,0)</f>
        <v>IC INVERTER HEX 5V TTL 14SOIC</v>
      </c>
      <c r="D4086" s="39" t="str">
        <f t="shared" si="63"/>
        <v>U4200-5</v>
      </c>
      <c r="E4086" s="21" t="s">
        <v>2422</v>
      </c>
    </row>
    <row r="4087" spans="1:5" x14ac:dyDescent="0.3">
      <c r="A4087" s="21" t="s">
        <v>2657</v>
      </c>
      <c r="B4087" s="21">
        <v>6</v>
      </c>
      <c r="C4087" s="39" t="str">
        <f>VLOOKUP(A4087,'COMP-VS-BOM'!$A$2:$C$1625,3,0)</f>
        <v>IC INVERTER HEX 5V TTL 14SOIC</v>
      </c>
      <c r="D4087" s="39" t="str">
        <f t="shared" si="63"/>
        <v>U4200-6</v>
      </c>
      <c r="E4087" s="21" t="s">
        <v>2454</v>
      </c>
    </row>
    <row r="4088" spans="1:5" x14ac:dyDescent="0.3">
      <c r="A4088" s="21" t="s">
        <v>2657</v>
      </c>
      <c r="B4088" s="21">
        <v>7</v>
      </c>
      <c r="C4088" s="39" t="str">
        <f>VLOOKUP(A4088,'COMP-VS-BOM'!$A$2:$C$1625,3,0)</f>
        <v>IC INVERTER HEX 5V TTL 14SOIC</v>
      </c>
      <c r="D4088" s="39" t="str">
        <f t="shared" si="63"/>
        <v>U4200-7</v>
      </c>
      <c r="E4088" s="21" t="s">
        <v>320</v>
      </c>
    </row>
    <row r="4089" spans="1:5" x14ac:dyDescent="0.3">
      <c r="A4089" s="21" t="s">
        <v>2657</v>
      </c>
      <c r="B4089" s="21">
        <v>8</v>
      </c>
      <c r="C4089" s="39" t="str">
        <f>VLOOKUP(A4089,'COMP-VS-BOM'!$A$2:$C$1625,3,0)</f>
        <v>IC INVERTER HEX 5V TTL 14SOIC</v>
      </c>
      <c r="D4089" s="39" t="str">
        <f t="shared" si="63"/>
        <v>U4200-8</v>
      </c>
      <c r="E4089" s="21" t="s">
        <v>2456</v>
      </c>
    </row>
    <row r="4090" spans="1:5" x14ac:dyDescent="0.3">
      <c r="A4090" s="21" t="s">
        <v>2657</v>
      </c>
      <c r="B4090" s="21">
        <v>9</v>
      </c>
      <c r="C4090" s="39" t="str">
        <f>VLOOKUP(A4090,'COMP-VS-BOM'!$A$2:$C$1625,3,0)</f>
        <v>IC INVERTER HEX 5V TTL 14SOIC</v>
      </c>
      <c r="D4090" s="39" t="str">
        <f t="shared" si="63"/>
        <v>U4200-9</v>
      </c>
      <c r="E4090" s="21" t="s">
        <v>2424</v>
      </c>
    </row>
    <row r="4091" spans="1:5" x14ac:dyDescent="0.3">
      <c r="A4091" s="21" t="s">
        <v>2657</v>
      </c>
      <c r="B4091" s="21">
        <v>10</v>
      </c>
      <c r="C4091" s="39" t="str">
        <f>VLOOKUP(A4091,'COMP-VS-BOM'!$A$2:$C$1625,3,0)</f>
        <v>IC INVERTER HEX 5V TTL 14SOIC</v>
      </c>
      <c r="D4091" s="39" t="str">
        <f t="shared" si="63"/>
        <v>U4200-10</v>
      </c>
      <c r="E4091" s="22"/>
    </row>
    <row r="4092" spans="1:5" x14ac:dyDescent="0.3">
      <c r="A4092" s="21" t="s">
        <v>2657</v>
      </c>
      <c r="B4092" s="21">
        <v>11</v>
      </c>
      <c r="C4092" s="39" t="str">
        <f>VLOOKUP(A4092,'COMP-VS-BOM'!$A$2:$C$1625,3,0)</f>
        <v>IC INVERTER HEX 5V TTL 14SOIC</v>
      </c>
      <c r="D4092" s="39" t="str">
        <f t="shared" si="63"/>
        <v>U4200-11</v>
      </c>
      <c r="E4092" s="22"/>
    </row>
    <row r="4093" spans="1:5" x14ac:dyDescent="0.3">
      <c r="A4093" s="21" t="s">
        <v>2657</v>
      </c>
      <c r="B4093" s="21">
        <v>12</v>
      </c>
      <c r="C4093" s="39" t="str">
        <f>VLOOKUP(A4093,'COMP-VS-BOM'!$A$2:$C$1625,3,0)</f>
        <v>IC INVERTER HEX 5V TTL 14SOIC</v>
      </c>
      <c r="D4093" s="39" t="str">
        <f t="shared" si="63"/>
        <v>U4200-12</v>
      </c>
      <c r="E4093" s="22"/>
    </row>
    <row r="4094" spans="1:5" x14ac:dyDescent="0.3">
      <c r="A4094" s="21" t="s">
        <v>2657</v>
      </c>
      <c r="B4094" s="21">
        <v>13</v>
      </c>
      <c r="C4094" s="39" t="str">
        <f>VLOOKUP(A4094,'COMP-VS-BOM'!$A$2:$C$1625,3,0)</f>
        <v>IC INVERTER HEX 5V TTL 14SOIC</v>
      </c>
      <c r="D4094" s="39" t="str">
        <f t="shared" si="63"/>
        <v>U4200-13</v>
      </c>
      <c r="E4094" s="22"/>
    </row>
    <row r="4095" spans="1:5" x14ac:dyDescent="0.3">
      <c r="A4095" s="21" t="s">
        <v>2657</v>
      </c>
      <c r="B4095" s="21">
        <v>14</v>
      </c>
      <c r="C4095" s="39" t="str">
        <f>VLOOKUP(A4095,'COMP-VS-BOM'!$A$2:$C$1625,3,0)</f>
        <v>IC INVERTER HEX 5V TTL 14SOIC</v>
      </c>
      <c r="D4095" s="39" t="str">
        <f t="shared" si="63"/>
        <v>U4200-14</v>
      </c>
      <c r="E4095" s="21" t="s">
        <v>955</v>
      </c>
    </row>
    <row r="4096" spans="1:5" x14ac:dyDescent="0.3">
      <c r="A4096" s="21" t="s">
        <v>2658</v>
      </c>
      <c r="B4096" s="21">
        <v>1</v>
      </c>
      <c r="C4096" s="39" t="str">
        <f>VLOOKUP(A4096,'COMP-VS-BOM'!$A$2:$C$1625,3,0)</f>
        <v>CONN SWD JACK STR 50 OHM SMD</v>
      </c>
      <c r="D4096" s="39" t="str">
        <f t="shared" si="63"/>
        <v>U7120-1</v>
      </c>
      <c r="E4096" s="22"/>
    </row>
    <row r="4097" spans="1:5" x14ac:dyDescent="0.3">
      <c r="A4097" s="21" t="s">
        <v>2658</v>
      </c>
      <c r="B4097" s="21">
        <v>2</v>
      </c>
      <c r="C4097" s="39" t="str">
        <f>VLOOKUP(A4097,'COMP-VS-BOM'!$A$2:$C$1625,3,0)</f>
        <v>CONN SWD JACK STR 50 OHM SMD</v>
      </c>
      <c r="D4097" s="39" t="str">
        <f t="shared" si="63"/>
        <v>U7120-2</v>
      </c>
      <c r="E4097" s="21" t="s">
        <v>320</v>
      </c>
    </row>
    <row r="4098" spans="1:5" x14ac:dyDescent="0.3">
      <c r="A4098" s="21" t="s">
        <v>2658</v>
      </c>
      <c r="B4098" s="21">
        <v>3</v>
      </c>
      <c r="C4098" s="39" t="str">
        <f>VLOOKUP(A4098,'COMP-VS-BOM'!$A$2:$C$1625,3,0)</f>
        <v>CONN SWD JACK STR 50 OHM SMD</v>
      </c>
      <c r="D4098" s="39" t="str">
        <f t="shared" si="63"/>
        <v>U7120-3</v>
      </c>
      <c r="E4098" s="21" t="s">
        <v>320</v>
      </c>
    </row>
    <row r="4099" spans="1:5" x14ac:dyDescent="0.3">
      <c r="A4099" s="21" t="s">
        <v>2658</v>
      </c>
      <c r="B4099" s="21">
        <v>4</v>
      </c>
      <c r="C4099" s="39" t="str">
        <f>VLOOKUP(A4099,'COMP-VS-BOM'!$A$2:$C$1625,3,0)</f>
        <v>CONN SWD JACK STR 50 OHM SMD</v>
      </c>
      <c r="D4099" s="39" t="str">
        <f t="shared" si="63"/>
        <v>U7120-4</v>
      </c>
      <c r="E4099" s="21" t="s">
        <v>993</v>
      </c>
    </row>
    <row r="4100" spans="1:5" x14ac:dyDescent="0.3">
      <c r="A4100" s="21" t="s">
        <v>2658</v>
      </c>
      <c r="B4100" s="21">
        <v>5</v>
      </c>
      <c r="C4100" s="39" t="str">
        <f>VLOOKUP(A4100,'COMP-VS-BOM'!$A$2:$C$1625,3,0)</f>
        <v>CONN SWD JACK STR 50 OHM SMD</v>
      </c>
      <c r="D4100" s="39" t="str">
        <f t="shared" ref="D4100:D4163" si="64">CONCATENATE(A4100,"-",B4100)</f>
        <v>U7120-5</v>
      </c>
      <c r="E4100" s="21" t="s">
        <v>320</v>
      </c>
    </row>
    <row r="4101" spans="1:5" x14ac:dyDescent="0.3">
      <c r="A4101" s="21" t="s">
        <v>2658</v>
      </c>
      <c r="B4101" s="21">
        <v>6</v>
      </c>
      <c r="C4101" s="39" t="str">
        <f>VLOOKUP(A4101,'COMP-VS-BOM'!$A$2:$C$1625,3,0)</f>
        <v>CONN SWD JACK STR 50 OHM SMD</v>
      </c>
      <c r="D4101" s="39" t="str">
        <f t="shared" si="64"/>
        <v>U7120-6</v>
      </c>
      <c r="E4101" s="21" t="s">
        <v>320</v>
      </c>
    </row>
    <row r="4102" spans="1:5" x14ac:dyDescent="0.3">
      <c r="A4102" s="21" t="s">
        <v>2659</v>
      </c>
      <c r="B4102" s="21">
        <v>1</v>
      </c>
      <c r="C4102" s="39" t="str">
        <f>VLOOKUP(A4102,'COMP-VS-BOM'!$A$2:$C$1625,3,0)</f>
        <v>CONN SWD JACK STR 50 OHM SMD</v>
      </c>
      <c r="D4102" s="39" t="str">
        <f t="shared" si="64"/>
        <v>U7122-1</v>
      </c>
      <c r="E4102" s="22"/>
    </row>
    <row r="4103" spans="1:5" x14ac:dyDescent="0.3">
      <c r="A4103" s="21" t="s">
        <v>2659</v>
      </c>
      <c r="B4103" s="21">
        <v>2</v>
      </c>
      <c r="C4103" s="39" t="str">
        <f>VLOOKUP(A4103,'COMP-VS-BOM'!$A$2:$C$1625,3,0)</f>
        <v>CONN SWD JACK STR 50 OHM SMD</v>
      </c>
      <c r="D4103" s="39" t="str">
        <f t="shared" si="64"/>
        <v>U7122-2</v>
      </c>
      <c r="E4103" s="21" t="s">
        <v>320</v>
      </c>
    </row>
    <row r="4104" spans="1:5" x14ac:dyDescent="0.3">
      <c r="A4104" s="21" t="s">
        <v>2659</v>
      </c>
      <c r="B4104" s="21">
        <v>3</v>
      </c>
      <c r="C4104" s="39" t="str">
        <f>VLOOKUP(A4104,'COMP-VS-BOM'!$A$2:$C$1625,3,0)</f>
        <v>CONN SWD JACK STR 50 OHM SMD</v>
      </c>
      <c r="D4104" s="39" t="str">
        <f t="shared" si="64"/>
        <v>U7122-3</v>
      </c>
      <c r="E4104" s="21" t="s">
        <v>320</v>
      </c>
    </row>
    <row r="4105" spans="1:5" x14ac:dyDescent="0.3">
      <c r="A4105" s="21" t="s">
        <v>2659</v>
      </c>
      <c r="B4105" s="21">
        <v>4</v>
      </c>
      <c r="C4105" s="39" t="str">
        <f>VLOOKUP(A4105,'COMP-VS-BOM'!$A$2:$C$1625,3,0)</f>
        <v>CONN SWD JACK STR 50 OHM SMD</v>
      </c>
      <c r="D4105" s="39" t="str">
        <f t="shared" si="64"/>
        <v>U7122-4</v>
      </c>
      <c r="E4105" s="21" t="s">
        <v>996</v>
      </c>
    </row>
    <row r="4106" spans="1:5" x14ac:dyDescent="0.3">
      <c r="A4106" s="21" t="s">
        <v>2659</v>
      </c>
      <c r="B4106" s="21">
        <v>5</v>
      </c>
      <c r="C4106" s="39" t="str">
        <f>VLOOKUP(A4106,'COMP-VS-BOM'!$A$2:$C$1625,3,0)</f>
        <v>CONN SWD JACK STR 50 OHM SMD</v>
      </c>
      <c r="D4106" s="39" t="str">
        <f t="shared" si="64"/>
        <v>U7122-5</v>
      </c>
      <c r="E4106" s="21" t="s">
        <v>320</v>
      </c>
    </row>
    <row r="4107" spans="1:5" x14ac:dyDescent="0.3">
      <c r="A4107" s="21" t="s">
        <v>2659</v>
      </c>
      <c r="B4107" s="21">
        <v>6</v>
      </c>
      <c r="C4107" s="39" t="str">
        <f>VLOOKUP(A4107,'COMP-VS-BOM'!$A$2:$C$1625,3,0)</f>
        <v>CONN SWD JACK STR 50 OHM SMD</v>
      </c>
      <c r="D4107" s="39" t="str">
        <f t="shared" si="64"/>
        <v>U7122-6</v>
      </c>
      <c r="E4107" s="21" t="s">
        <v>320</v>
      </c>
    </row>
    <row r="4108" spans="1:5" x14ac:dyDescent="0.3">
      <c r="A4108" s="21" t="s">
        <v>2660</v>
      </c>
      <c r="B4108" s="21">
        <v>1</v>
      </c>
      <c r="C4108" s="39" t="str">
        <f>VLOOKUP(A4108,'COMP-VS-BOM'!$A$2:$C$1625,3,0)</f>
        <v>CONN SWD JACK STR 50 OHM SMD</v>
      </c>
      <c r="D4108" s="39" t="str">
        <f t="shared" si="64"/>
        <v>U7123-1</v>
      </c>
      <c r="E4108" s="22"/>
    </row>
    <row r="4109" spans="1:5" x14ac:dyDescent="0.3">
      <c r="A4109" s="21" t="s">
        <v>2660</v>
      </c>
      <c r="B4109" s="21">
        <v>2</v>
      </c>
      <c r="C4109" s="39" t="str">
        <f>VLOOKUP(A4109,'COMP-VS-BOM'!$A$2:$C$1625,3,0)</f>
        <v>CONN SWD JACK STR 50 OHM SMD</v>
      </c>
      <c r="D4109" s="39" t="str">
        <f t="shared" si="64"/>
        <v>U7123-2</v>
      </c>
      <c r="E4109" s="21" t="s">
        <v>320</v>
      </c>
    </row>
    <row r="4110" spans="1:5" x14ac:dyDescent="0.3">
      <c r="A4110" s="21" t="s">
        <v>2660</v>
      </c>
      <c r="B4110" s="21">
        <v>3</v>
      </c>
      <c r="C4110" s="39" t="str">
        <f>VLOOKUP(A4110,'COMP-VS-BOM'!$A$2:$C$1625,3,0)</f>
        <v>CONN SWD JACK STR 50 OHM SMD</v>
      </c>
      <c r="D4110" s="39" t="str">
        <f t="shared" si="64"/>
        <v>U7123-3</v>
      </c>
      <c r="E4110" s="21" t="s">
        <v>320</v>
      </c>
    </row>
    <row r="4111" spans="1:5" x14ac:dyDescent="0.3">
      <c r="A4111" s="21" t="s">
        <v>2660</v>
      </c>
      <c r="B4111" s="21">
        <v>4</v>
      </c>
      <c r="C4111" s="39" t="str">
        <f>VLOOKUP(A4111,'COMP-VS-BOM'!$A$2:$C$1625,3,0)</f>
        <v>CONN SWD JACK STR 50 OHM SMD</v>
      </c>
      <c r="D4111" s="39" t="str">
        <f t="shared" si="64"/>
        <v>U7123-4</v>
      </c>
      <c r="E4111" s="21" t="s">
        <v>999</v>
      </c>
    </row>
    <row r="4112" spans="1:5" x14ac:dyDescent="0.3">
      <c r="A4112" s="21" t="s">
        <v>2660</v>
      </c>
      <c r="B4112" s="21">
        <v>5</v>
      </c>
      <c r="C4112" s="39" t="str">
        <f>VLOOKUP(A4112,'COMP-VS-BOM'!$A$2:$C$1625,3,0)</f>
        <v>CONN SWD JACK STR 50 OHM SMD</v>
      </c>
      <c r="D4112" s="39" t="str">
        <f t="shared" si="64"/>
        <v>U7123-5</v>
      </c>
      <c r="E4112" s="21" t="s">
        <v>320</v>
      </c>
    </row>
    <row r="4113" spans="1:5" x14ac:dyDescent="0.3">
      <c r="A4113" s="21" t="s">
        <v>2660</v>
      </c>
      <c r="B4113" s="21">
        <v>6</v>
      </c>
      <c r="C4113" s="39" t="str">
        <f>VLOOKUP(A4113,'COMP-VS-BOM'!$A$2:$C$1625,3,0)</f>
        <v>CONN SWD JACK STR 50 OHM SMD</v>
      </c>
      <c r="D4113" s="39" t="str">
        <f t="shared" si="64"/>
        <v>U7123-6</v>
      </c>
      <c r="E4113" s="21" t="s">
        <v>320</v>
      </c>
    </row>
    <row r="4114" spans="1:5" x14ac:dyDescent="0.3">
      <c r="A4114" s="21" t="s">
        <v>2661</v>
      </c>
      <c r="B4114" s="21">
        <v>1</v>
      </c>
      <c r="C4114" s="39" t="str">
        <f>VLOOKUP(A4114,'COMP-VS-BOM'!$A$2:$C$1625,3,0)</f>
        <v>CONN SWD JACK STR 50 OHM SMD</v>
      </c>
      <c r="D4114" s="39" t="str">
        <f t="shared" si="64"/>
        <v>U7124-1</v>
      </c>
      <c r="E4114" s="22"/>
    </row>
    <row r="4115" spans="1:5" x14ac:dyDescent="0.3">
      <c r="A4115" s="21" t="s">
        <v>2661</v>
      </c>
      <c r="B4115" s="21">
        <v>2</v>
      </c>
      <c r="C4115" s="39" t="str">
        <f>VLOOKUP(A4115,'COMP-VS-BOM'!$A$2:$C$1625,3,0)</f>
        <v>CONN SWD JACK STR 50 OHM SMD</v>
      </c>
      <c r="D4115" s="39" t="str">
        <f t="shared" si="64"/>
        <v>U7124-2</v>
      </c>
      <c r="E4115" s="21" t="s">
        <v>320</v>
      </c>
    </row>
    <row r="4116" spans="1:5" x14ac:dyDescent="0.3">
      <c r="A4116" s="21" t="s">
        <v>2661</v>
      </c>
      <c r="B4116" s="21">
        <v>3</v>
      </c>
      <c r="C4116" s="39" t="str">
        <f>VLOOKUP(A4116,'COMP-VS-BOM'!$A$2:$C$1625,3,0)</f>
        <v>CONN SWD JACK STR 50 OHM SMD</v>
      </c>
      <c r="D4116" s="39" t="str">
        <f t="shared" si="64"/>
        <v>U7124-3</v>
      </c>
      <c r="E4116" s="21" t="s">
        <v>320</v>
      </c>
    </row>
    <row r="4117" spans="1:5" x14ac:dyDescent="0.3">
      <c r="A4117" s="21" t="s">
        <v>2661</v>
      </c>
      <c r="B4117" s="21">
        <v>4</v>
      </c>
      <c r="C4117" s="39" t="str">
        <f>VLOOKUP(A4117,'COMP-VS-BOM'!$A$2:$C$1625,3,0)</f>
        <v>CONN SWD JACK STR 50 OHM SMD</v>
      </c>
      <c r="D4117" s="39" t="str">
        <f t="shared" si="64"/>
        <v>U7124-4</v>
      </c>
      <c r="E4117" s="21" t="s">
        <v>1002</v>
      </c>
    </row>
    <row r="4118" spans="1:5" x14ac:dyDescent="0.3">
      <c r="A4118" s="21" t="s">
        <v>2661</v>
      </c>
      <c r="B4118" s="21">
        <v>5</v>
      </c>
      <c r="C4118" s="39" t="str">
        <f>VLOOKUP(A4118,'COMP-VS-BOM'!$A$2:$C$1625,3,0)</f>
        <v>CONN SWD JACK STR 50 OHM SMD</v>
      </c>
      <c r="D4118" s="39" t="str">
        <f t="shared" si="64"/>
        <v>U7124-5</v>
      </c>
      <c r="E4118" s="21" t="s">
        <v>320</v>
      </c>
    </row>
    <row r="4119" spans="1:5" x14ac:dyDescent="0.3">
      <c r="A4119" s="21" t="s">
        <v>2661</v>
      </c>
      <c r="B4119" s="21">
        <v>6</v>
      </c>
      <c r="C4119" s="39" t="str">
        <f>VLOOKUP(A4119,'COMP-VS-BOM'!$A$2:$C$1625,3,0)</f>
        <v>CONN SWD JACK STR 50 OHM SMD</v>
      </c>
      <c r="D4119" s="39" t="str">
        <f t="shared" si="64"/>
        <v>U7124-6</v>
      </c>
      <c r="E4119" s="21" t="s">
        <v>320</v>
      </c>
    </row>
    <row r="4120" spans="1:5" x14ac:dyDescent="0.3">
      <c r="A4120" s="21" t="s">
        <v>2662</v>
      </c>
      <c r="B4120" s="21">
        <v>1</v>
      </c>
      <c r="C4120" s="39" t="str">
        <f>VLOOKUP(A4120,'COMP-VS-BOM'!$A$2:$C$1625,3,0)</f>
        <v>CONN SWD JACK STR 50 OHM SMD</v>
      </c>
      <c r="D4120" s="39" t="str">
        <f t="shared" si="64"/>
        <v>U7125-1</v>
      </c>
      <c r="E4120" s="22"/>
    </row>
    <row r="4121" spans="1:5" x14ac:dyDescent="0.3">
      <c r="A4121" s="21" t="s">
        <v>2662</v>
      </c>
      <c r="B4121" s="21">
        <v>2</v>
      </c>
      <c r="C4121" s="39" t="str">
        <f>VLOOKUP(A4121,'COMP-VS-BOM'!$A$2:$C$1625,3,0)</f>
        <v>CONN SWD JACK STR 50 OHM SMD</v>
      </c>
      <c r="D4121" s="39" t="str">
        <f t="shared" si="64"/>
        <v>U7125-2</v>
      </c>
      <c r="E4121" s="21" t="s">
        <v>320</v>
      </c>
    </row>
    <row r="4122" spans="1:5" x14ac:dyDescent="0.3">
      <c r="A4122" s="21" t="s">
        <v>2662</v>
      </c>
      <c r="B4122" s="21">
        <v>3</v>
      </c>
      <c r="C4122" s="39" t="str">
        <f>VLOOKUP(A4122,'COMP-VS-BOM'!$A$2:$C$1625,3,0)</f>
        <v>CONN SWD JACK STR 50 OHM SMD</v>
      </c>
      <c r="D4122" s="39" t="str">
        <f t="shared" si="64"/>
        <v>U7125-3</v>
      </c>
      <c r="E4122" s="21" t="s">
        <v>320</v>
      </c>
    </row>
    <row r="4123" spans="1:5" x14ac:dyDescent="0.3">
      <c r="A4123" s="21" t="s">
        <v>2662</v>
      </c>
      <c r="B4123" s="21">
        <v>4</v>
      </c>
      <c r="C4123" s="39" t="str">
        <f>VLOOKUP(A4123,'COMP-VS-BOM'!$A$2:$C$1625,3,0)</f>
        <v>CONN SWD JACK STR 50 OHM SMD</v>
      </c>
      <c r="D4123" s="39" t="str">
        <f t="shared" si="64"/>
        <v>U7125-4</v>
      </c>
      <c r="E4123" s="21" t="s">
        <v>1005</v>
      </c>
    </row>
    <row r="4124" spans="1:5" x14ac:dyDescent="0.3">
      <c r="A4124" s="21" t="s">
        <v>2662</v>
      </c>
      <c r="B4124" s="21">
        <v>5</v>
      </c>
      <c r="C4124" s="39" t="str">
        <f>VLOOKUP(A4124,'COMP-VS-BOM'!$A$2:$C$1625,3,0)</f>
        <v>CONN SWD JACK STR 50 OHM SMD</v>
      </c>
      <c r="D4124" s="39" t="str">
        <f t="shared" si="64"/>
        <v>U7125-5</v>
      </c>
      <c r="E4124" s="21" t="s">
        <v>320</v>
      </c>
    </row>
    <row r="4125" spans="1:5" x14ac:dyDescent="0.3">
      <c r="A4125" s="21" t="s">
        <v>2662</v>
      </c>
      <c r="B4125" s="21">
        <v>6</v>
      </c>
      <c r="C4125" s="39" t="str">
        <f>VLOOKUP(A4125,'COMP-VS-BOM'!$A$2:$C$1625,3,0)</f>
        <v>CONN SWD JACK STR 50 OHM SMD</v>
      </c>
      <c r="D4125" s="39" t="str">
        <f t="shared" si="64"/>
        <v>U7125-6</v>
      </c>
      <c r="E4125" s="21" t="s">
        <v>320</v>
      </c>
    </row>
    <row r="4126" spans="1:5" x14ac:dyDescent="0.3">
      <c r="A4126" s="21" t="s">
        <v>2663</v>
      </c>
      <c r="B4126" s="21">
        <v>1</v>
      </c>
      <c r="C4126" s="39" t="str">
        <f>VLOOKUP(A4126,'COMP-VS-BOM'!$A$2:$C$1625,3,0)</f>
        <v>Voltage Level Translator Bidirectional 1 Circuit 8 Channel 380Mbps 24-TSSOP</v>
      </c>
      <c r="D4126" s="39" t="str">
        <f t="shared" si="64"/>
        <v>U7132-1</v>
      </c>
      <c r="E4126" s="21" t="s">
        <v>1029</v>
      </c>
    </row>
    <row r="4127" spans="1:5" x14ac:dyDescent="0.3">
      <c r="A4127" s="21" t="s">
        <v>2663</v>
      </c>
      <c r="B4127" s="21">
        <v>2</v>
      </c>
      <c r="C4127" s="39" t="str">
        <f>VLOOKUP(A4127,'COMP-VS-BOM'!$A$2:$C$1625,3,0)</f>
        <v>Voltage Level Translator Bidirectional 1 Circuit 8 Channel 380Mbps 24-TSSOP</v>
      </c>
      <c r="D4127" s="39" t="str">
        <f t="shared" si="64"/>
        <v>U7132-2</v>
      </c>
      <c r="E4127" s="21" t="s">
        <v>1733</v>
      </c>
    </row>
    <row r="4128" spans="1:5" x14ac:dyDescent="0.3">
      <c r="A4128" s="21" t="s">
        <v>2663</v>
      </c>
      <c r="B4128" s="21">
        <v>3</v>
      </c>
      <c r="C4128" s="39" t="str">
        <f>VLOOKUP(A4128,'COMP-VS-BOM'!$A$2:$C$1625,3,0)</f>
        <v>Voltage Level Translator Bidirectional 1 Circuit 8 Channel 380Mbps 24-TSSOP</v>
      </c>
      <c r="D4128" s="39" t="str">
        <f t="shared" si="64"/>
        <v>U7132-3</v>
      </c>
      <c r="E4128" s="21" t="s">
        <v>1488</v>
      </c>
    </row>
    <row r="4129" spans="1:5" x14ac:dyDescent="0.3">
      <c r="A4129" s="21" t="s">
        <v>2663</v>
      </c>
      <c r="B4129" s="21">
        <v>4</v>
      </c>
      <c r="C4129" s="39" t="str">
        <f>VLOOKUP(A4129,'COMP-VS-BOM'!$A$2:$C$1625,3,0)</f>
        <v>Voltage Level Translator Bidirectional 1 Circuit 8 Channel 380Mbps 24-TSSOP</v>
      </c>
      <c r="D4129" s="39" t="str">
        <f t="shared" si="64"/>
        <v>U7132-4</v>
      </c>
      <c r="E4129" s="21" t="s">
        <v>1489</v>
      </c>
    </row>
    <row r="4130" spans="1:5" x14ac:dyDescent="0.3">
      <c r="A4130" s="21" t="s">
        <v>2663</v>
      </c>
      <c r="B4130" s="21">
        <v>5</v>
      </c>
      <c r="C4130" s="39" t="str">
        <f>VLOOKUP(A4130,'COMP-VS-BOM'!$A$2:$C$1625,3,0)</f>
        <v>Voltage Level Translator Bidirectional 1 Circuit 8 Channel 380Mbps 24-TSSOP</v>
      </c>
      <c r="D4130" s="39" t="str">
        <f t="shared" si="64"/>
        <v>U7132-5</v>
      </c>
      <c r="E4130" s="21" t="s">
        <v>1490</v>
      </c>
    </row>
    <row r="4131" spans="1:5" x14ac:dyDescent="0.3">
      <c r="A4131" s="21" t="s">
        <v>2663</v>
      </c>
      <c r="B4131" s="21">
        <v>6</v>
      </c>
      <c r="C4131" s="39" t="str">
        <f>VLOOKUP(A4131,'COMP-VS-BOM'!$A$2:$C$1625,3,0)</f>
        <v>Voltage Level Translator Bidirectional 1 Circuit 8 Channel 380Mbps 24-TSSOP</v>
      </c>
      <c r="D4131" s="39" t="str">
        <f t="shared" si="64"/>
        <v>U7132-6</v>
      </c>
      <c r="E4131" s="21" t="s">
        <v>1491</v>
      </c>
    </row>
    <row r="4132" spans="1:5" x14ac:dyDescent="0.3">
      <c r="A4132" s="21" t="s">
        <v>2663</v>
      </c>
      <c r="B4132" s="21">
        <v>7</v>
      </c>
      <c r="C4132" s="39" t="str">
        <f>VLOOKUP(A4132,'COMP-VS-BOM'!$A$2:$C$1625,3,0)</f>
        <v>Voltage Level Translator Bidirectional 1 Circuit 8 Channel 380Mbps 24-TSSOP</v>
      </c>
      <c r="D4132" s="39" t="str">
        <f t="shared" si="64"/>
        <v>U7132-7</v>
      </c>
      <c r="E4132" s="21" t="s">
        <v>1492</v>
      </c>
    </row>
    <row r="4133" spans="1:5" x14ac:dyDescent="0.3">
      <c r="A4133" s="21" t="s">
        <v>2663</v>
      </c>
      <c r="B4133" s="21">
        <v>8</v>
      </c>
      <c r="C4133" s="39" t="str">
        <f>VLOOKUP(A4133,'COMP-VS-BOM'!$A$2:$C$1625,3,0)</f>
        <v>Voltage Level Translator Bidirectional 1 Circuit 8 Channel 380Mbps 24-TSSOP</v>
      </c>
      <c r="D4133" s="39" t="str">
        <f t="shared" si="64"/>
        <v>U7132-8</v>
      </c>
      <c r="E4133" s="21" t="s">
        <v>1498</v>
      </c>
    </row>
    <row r="4134" spans="1:5" x14ac:dyDescent="0.3">
      <c r="A4134" s="21" t="s">
        <v>2663</v>
      </c>
      <c r="B4134" s="21">
        <v>9</v>
      </c>
      <c r="C4134" s="39" t="str">
        <f>VLOOKUP(A4134,'COMP-VS-BOM'!$A$2:$C$1625,3,0)</f>
        <v>Voltage Level Translator Bidirectional 1 Circuit 8 Channel 380Mbps 24-TSSOP</v>
      </c>
      <c r="D4134" s="39" t="str">
        <f t="shared" si="64"/>
        <v>U7132-9</v>
      </c>
      <c r="E4134" s="21" t="s">
        <v>1499</v>
      </c>
    </row>
    <row r="4135" spans="1:5" x14ac:dyDescent="0.3">
      <c r="A4135" s="21" t="s">
        <v>2663</v>
      </c>
      <c r="B4135" s="21">
        <v>10</v>
      </c>
      <c r="C4135" s="39" t="str">
        <f>VLOOKUP(A4135,'COMP-VS-BOM'!$A$2:$C$1625,3,0)</f>
        <v>Voltage Level Translator Bidirectional 1 Circuit 8 Channel 380Mbps 24-TSSOP</v>
      </c>
      <c r="D4135" s="39" t="str">
        <f t="shared" si="64"/>
        <v>U7132-10</v>
      </c>
      <c r="E4135" s="21" t="s">
        <v>1503</v>
      </c>
    </row>
    <row r="4136" spans="1:5" x14ac:dyDescent="0.3">
      <c r="A4136" s="21" t="s">
        <v>2663</v>
      </c>
      <c r="B4136" s="21">
        <v>11</v>
      </c>
      <c r="C4136" s="39" t="str">
        <f>VLOOKUP(A4136,'COMP-VS-BOM'!$A$2:$C$1625,3,0)</f>
        <v>Voltage Level Translator Bidirectional 1 Circuit 8 Channel 380Mbps 24-TSSOP</v>
      </c>
      <c r="D4136" s="39" t="str">
        <f t="shared" si="64"/>
        <v>U7132-11</v>
      </c>
      <c r="E4136" s="21" t="s">
        <v>320</v>
      </c>
    </row>
    <row r="4137" spans="1:5" x14ac:dyDescent="0.3">
      <c r="A4137" s="21" t="s">
        <v>2663</v>
      </c>
      <c r="B4137" s="21">
        <v>12</v>
      </c>
      <c r="C4137" s="39" t="str">
        <f>VLOOKUP(A4137,'COMP-VS-BOM'!$A$2:$C$1625,3,0)</f>
        <v>Voltage Level Translator Bidirectional 1 Circuit 8 Channel 380Mbps 24-TSSOP</v>
      </c>
      <c r="D4137" s="39" t="str">
        <f t="shared" si="64"/>
        <v>U7132-12</v>
      </c>
      <c r="E4137" s="21" t="s">
        <v>320</v>
      </c>
    </row>
    <row r="4138" spans="1:5" x14ac:dyDescent="0.3">
      <c r="A4138" s="21" t="s">
        <v>2663</v>
      </c>
      <c r="B4138" s="21">
        <v>13</v>
      </c>
      <c r="C4138" s="39" t="str">
        <f>VLOOKUP(A4138,'COMP-VS-BOM'!$A$2:$C$1625,3,0)</f>
        <v>Voltage Level Translator Bidirectional 1 Circuit 8 Channel 380Mbps 24-TSSOP</v>
      </c>
      <c r="D4138" s="39" t="str">
        <f t="shared" si="64"/>
        <v>U7132-13</v>
      </c>
      <c r="E4138" s="21" t="s">
        <v>320</v>
      </c>
    </row>
    <row r="4139" spans="1:5" x14ac:dyDescent="0.3">
      <c r="A4139" s="21" t="s">
        <v>2663</v>
      </c>
      <c r="B4139" s="21">
        <v>14</v>
      </c>
      <c r="C4139" s="39" t="str">
        <f>VLOOKUP(A4139,'COMP-VS-BOM'!$A$2:$C$1625,3,0)</f>
        <v>Voltage Level Translator Bidirectional 1 Circuit 8 Channel 380Mbps 24-TSSOP</v>
      </c>
      <c r="D4139" s="39" t="str">
        <f t="shared" si="64"/>
        <v>U7132-14</v>
      </c>
      <c r="E4139" s="21" t="s">
        <v>1913</v>
      </c>
    </row>
    <row r="4140" spans="1:5" x14ac:dyDescent="0.3">
      <c r="A4140" s="21" t="s">
        <v>2663</v>
      </c>
      <c r="B4140" s="21">
        <v>15</v>
      </c>
      <c r="C4140" s="39" t="str">
        <f>VLOOKUP(A4140,'COMP-VS-BOM'!$A$2:$C$1625,3,0)</f>
        <v>Voltage Level Translator Bidirectional 1 Circuit 8 Channel 380Mbps 24-TSSOP</v>
      </c>
      <c r="D4140" s="39" t="str">
        <f t="shared" si="64"/>
        <v>U7132-15</v>
      </c>
      <c r="E4140" s="21" t="s">
        <v>1910</v>
      </c>
    </row>
    <row r="4141" spans="1:5" x14ac:dyDescent="0.3">
      <c r="A4141" s="21" t="s">
        <v>2663</v>
      </c>
      <c r="B4141" s="21">
        <v>16</v>
      </c>
      <c r="C4141" s="39" t="str">
        <f>VLOOKUP(A4141,'COMP-VS-BOM'!$A$2:$C$1625,3,0)</f>
        <v>Voltage Level Translator Bidirectional 1 Circuit 8 Channel 380Mbps 24-TSSOP</v>
      </c>
      <c r="D4141" s="39" t="str">
        <f t="shared" si="64"/>
        <v>U7132-16</v>
      </c>
      <c r="E4141" s="21" t="s">
        <v>1749</v>
      </c>
    </row>
    <row r="4142" spans="1:5" x14ac:dyDescent="0.3">
      <c r="A4142" s="21" t="s">
        <v>2663</v>
      </c>
      <c r="B4142" s="21">
        <v>17</v>
      </c>
      <c r="C4142" s="39" t="str">
        <f>VLOOKUP(A4142,'COMP-VS-BOM'!$A$2:$C$1625,3,0)</f>
        <v>Voltage Level Translator Bidirectional 1 Circuit 8 Channel 380Mbps 24-TSSOP</v>
      </c>
      <c r="D4142" s="39" t="str">
        <f t="shared" si="64"/>
        <v>U7132-17</v>
      </c>
      <c r="E4142" s="21" t="s">
        <v>1747</v>
      </c>
    </row>
    <row r="4143" spans="1:5" x14ac:dyDescent="0.3">
      <c r="A4143" s="21" t="s">
        <v>2663</v>
      </c>
      <c r="B4143" s="21">
        <v>18</v>
      </c>
      <c r="C4143" s="39" t="str">
        <f>VLOOKUP(A4143,'COMP-VS-BOM'!$A$2:$C$1625,3,0)</f>
        <v>Voltage Level Translator Bidirectional 1 Circuit 8 Channel 380Mbps 24-TSSOP</v>
      </c>
      <c r="D4143" s="39" t="str">
        <f t="shared" si="64"/>
        <v>U7132-18</v>
      </c>
      <c r="E4143" s="21" t="s">
        <v>1745</v>
      </c>
    </row>
    <row r="4144" spans="1:5" x14ac:dyDescent="0.3">
      <c r="A4144" s="21" t="s">
        <v>2663</v>
      </c>
      <c r="B4144" s="21">
        <v>19</v>
      </c>
      <c r="C4144" s="39" t="str">
        <f>VLOOKUP(A4144,'COMP-VS-BOM'!$A$2:$C$1625,3,0)</f>
        <v>Voltage Level Translator Bidirectional 1 Circuit 8 Channel 380Mbps 24-TSSOP</v>
      </c>
      <c r="D4144" s="39" t="str">
        <f t="shared" si="64"/>
        <v>U7132-19</v>
      </c>
      <c r="E4144" s="21" t="s">
        <v>1743</v>
      </c>
    </row>
    <row r="4145" spans="1:5" x14ac:dyDescent="0.3">
      <c r="A4145" s="21" t="s">
        <v>2663</v>
      </c>
      <c r="B4145" s="21">
        <v>20</v>
      </c>
      <c r="C4145" s="39" t="str">
        <f>VLOOKUP(A4145,'COMP-VS-BOM'!$A$2:$C$1625,3,0)</f>
        <v>Voltage Level Translator Bidirectional 1 Circuit 8 Channel 380Mbps 24-TSSOP</v>
      </c>
      <c r="D4145" s="39" t="str">
        <f t="shared" si="64"/>
        <v>U7132-20</v>
      </c>
      <c r="E4145" s="21" t="s">
        <v>1741</v>
      </c>
    </row>
    <row r="4146" spans="1:5" x14ac:dyDescent="0.3">
      <c r="A4146" s="21" t="s">
        <v>2663</v>
      </c>
      <c r="B4146" s="21">
        <v>21</v>
      </c>
      <c r="C4146" s="39" t="str">
        <f>VLOOKUP(A4146,'COMP-VS-BOM'!$A$2:$C$1625,3,0)</f>
        <v>Voltage Level Translator Bidirectional 1 Circuit 8 Channel 380Mbps 24-TSSOP</v>
      </c>
      <c r="D4146" s="39" t="str">
        <f t="shared" si="64"/>
        <v>U7132-21</v>
      </c>
      <c r="E4146" s="21" t="s">
        <v>1739</v>
      </c>
    </row>
    <row r="4147" spans="1:5" x14ac:dyDescent="0.3">
      <c r="A4147" s="21" t="s">
        <v>2663</v>
      </c>
      <c r="B4147" s="21">
        <v>22</v>
      </c>
      <c r="C4147" s="39" t="str">
        <f>VLOOKUP(A4147,'COMP-VS-BOM'!$A$2:$C$1625,3,0)</f>
        <v>Voltage Level Translator Bidirectional 1 Circuit 8 Channel 380Mbps 24-TSSOP</v>
      </c>
      <c r="D4147" s="39" t="str">
        <f t="shared" si="64"/>
        <v>U7132-22</v>
      </c>
      <c r="E4147" s="21" t="s">
        <v>1736</v>
      </c>
    </row>
    <row r="4148" spans="1:5" x14ac:dyDescent="0.3">
      <c r="A4148" s="21" t="s">
        <v>2663</v>
      </c>
      <c r="B4148" s="21">
        <v>23</v>
      </c>
      <c r="C4148" s="39" t="str">
        <f>VLOOKUP(A4148,'COMP-VS-BOM'!$A$2:$C$1625,3,0)</f>
        <v>Voltage Level Translator Bidirectional 1 Circuit 8 Channel 380Mbps 24-TSSOP</v>
      </c>
      <c r="D4148" s="39" t="str">
        <f t="shared" si="64"/>
        <v>U7132-23</v>
      </c>
      <c r="E4148" s="21" t="s">
        <v>946</v>
      </c>
    </row>
    <row r="4149" spans="1:5" x14ac:dyDescent="0.3">
      <c r="A4149" s="21" t="s">
        <v>2663</v>
      </c>
      <c r="B4149" s="21">
        <v>24</v>
      </c>
      <c r="C4149" s="39" t="str">
        <f>VLOOKUP(A4149,'COMP-VS-BOM'!$A$2:$C$1625,3,0)</f>
        <v>Voltage Level Translator Bidirectional 1 Circuit 8 Channel 380Mbps 24-TSSOP</v>
      </c>
      <c r="D4149" s="39" t="str">
        <f t="shared" si="64"/>
        <v>U7132-24</v>
      </c>
      <c r="E4149" s="21" t="s">
        <v>946</v>
      </c>
    </row>
    <row r="4150" spans="1:5" x14ac:dyDescent="0.3">
      <c r="A4150" s="21" t="s">
        <v>2664</v>
      </c>
      <c r="B4150" s="21">
        <v>1</v>
      </c>
      <c r="C4150" s="39" t="str">
        <f>VLOOKUP(A4150,'COMP-VS-BOM'!$A$2:$C$1625,3,0)</f>
        <v>Voltage Level Translator Bidirectional 1 Circuit 8 Channel 380Mbps 24-TSSOP</v>
      </c>
      <c r="D4150" s="39" t="str">
        <f t="shared" si="64"/>
        <v>U7133-1</v>
      </c>
      <c r="E4150" s="21" t="s">
        <v>1029</v>
      </c>
    </row>
    <row r="4151" spans="1:5" x14ac:dyDescent="0.3">
      <c r="A4151" s="21" t="s">
        <v>2664</v>
      </c>
      <c r="B4151" s="21">
        <v>2</v>
      </c>
      <c r="C4151" s="39" t="str">
        <f>VLOOKUP(A4151,'COMP-VS-BOM'!$A$2:$C$1625,3,0)</f>
        <v>Voltage Level Translator Bidirectional 1 Circuit 8 Channel 380Mbps 24-TSSOP</v>
      </c>
      <c r="D4151" s="39" t="str">
        <f t="shared" si="64"/>
        <v>U7133-2</v>
      </c>
      <c r="E4151" s="21" t="s">
        <v>1751</v>
      </c>
    </row>
    <row r="4152" spans="1:5" x14ac:dyDescent="0.3">
      <c r="A4152" s="21" t="s">
        <v>2664</v>
      </c>
      <c r="B4152" s="21">
        <v>3</v>
      </c>
      <c r="C4152" s="39" t="str">
        <f>VLOOKUP(A4152,'COMP-VS-BOM'!$A$2:$C$1625,3,0)</f>
        <v>Voltage Level Translator Bidirectional 1 Circuit 8 Channel 380Mbps 24-TSSOP</v>
      </c>
      <c r="D4152" s="39" t="str">
        <f t="shared" si="64"/>
        <v>U7133-3</v>
      </c>
      <c r="E4152" s="21" t="s">
        <v>1506</v>
      </c>
    </row>
    <row r="4153" spans="1:5" x14ac:dyDescent="0.3">
      <c r="A4153" s="21" t="s">
        <v>2664</v>
      </c>
      <c r="B4153" s="21">
        <v>4</v>
      </c>
      <c r="C4153" s="39" t="str">
        <f>VLOOKUP(A4153,'COMP-VS-BOM'!$A$2:$C$1625,3,0)</f>
        <v>Voltage Level Translator Bidirectional 1 Circuit 8 Channel 380Mbps 24-TSSOP</v>
      </c>
      <c r="D4153" s="39" t="str">
        <f t="shared" si="64"/>
        <v>U7133-4</v>
      </c>
      <c r="E4153" s="21" t="s">
        <v>1507</v>
      </c>
    </row>
    <row r="4154" spans="1:5" x14ac:dyDescent="0.3">
      <c r="A4154" s="21" t="s">
        <v>2664</v>
      </c>
      <c r="B4154" s="21">
        <v>5</v>
      </c>
      <c r="C4154" s="39" t="str">
        <f>VLOOKUP(A4154,'COMP-VS-BOM'!$A$2:$C$1625,3,0)</f>
        <v>Voltage Level Translator Bidirectional 1 Circuit 8 Channel 380Mbps 24-TSSOP</v>
      </c>
      <c r="D4154" s="39" t="str">
        <f t="shared" si="64"/>
        <v>U7133-5</v>
      </c>
      <c r="E4154" s="21" t="s">
        <v>1516</v>
      </c>
    </row>
    <row r="4155" spans="1:5" x14ac:dyDescent="0.3">
      <c r="A4155" s="21" t="s">
        <v>2664</v>
      </c>
      <c r="B4155" s="21">
        <v>6</v>
      </c>
      <c r="C4155" s="39" t="str">
        <f>VLOOKUP(A4155,'COMP-VS-BOM'!$A$2:$C$1625,3,0)</f>
        <v>Voltage Level Translator Bidirectional 1 Circuit 8 Channel 380Mbps 24-TSSOP</v>
      </c>
      <c r="D4155" s="39" t="str">
        <f t="shared" si="64"/>
        <v>U7133-6</v>
      </c>
      <c r="E4155" s="21" t="s">
        <v>1518</v>
      </c>
    </row>
    <row r="4156" spans="1:5" x14ac:dyDescent="0.3">
      <c r="A4156" s="21" t="s">
        <v>2664</v>
      </c>
      <c r="B4156" s="21">
        <v>7</v>
      </c>
      <c r="C4156" s="39" t="str">
        <f>VLOOKUP(A4156,'COMP-VS-BOM'!$A$2:$C$1625,3,0)</f>
        <v>Voltage Level Translator Bidirectional 1 Circuit 8 Channel 380Mbps 24-TSSOP</v>
      </c>
      <c r="D4156" s="39" t="str">
        <f t="shared" si="64"/>
        <v>U7133-7</v>
      </c>
      <c r="E4156" s="21" t="s">
        <v>1501</v>
      </c>
    </row>
    <row r="4157" spans="1:5" x14ac:dyDescent="0.3">
      <c r="A4157" s="21" t="s">
        <v>2664</v>
      </c>
      <c r="B4157" s="21">
        <v>8</v>
      </c>
      <c r="C4157" s="39" t="str">
        <f>VLOOKUP(A4157,'COMP-VS-BOM'!$A$2:$C$1625,3,0)</f>
        <v>Voltage Level Translator Bidirectional 1 Circuit 8 Channel 380Mbps 24-TSSOP</v>
      </c>
      <c r="D4157" s="39" t="str">
        <f t="shared" si="64"/>
        <v>U7133-8</v>
      </c>
      <c r="E4157" s="21" t="s">
        <v>1502</v>
      </c>
    </row>
    <row r="4158" spans="1:5" x14ac:dyDescent="0.3">
      <c r="A4158" s="21" t="s">
        <v>2664</v>
      </c>
      <c r="B4158" s="21">
        <v>9</v>
      </c>
      <c r="C4158" s="39" t="str">
        <f>VLOOKUP(A4158,'COMP-VS-BOM'!$A$2:$C$1625,3,0)</f>
        <v>Voltage Level Translator Bidirectional 1 Circuit 8 Channel 380Mbps 24-TSSOP</v>
      </c>
      <c r="D4158" s="39" t="str">
        <f t="shared" si="64"/>
        <v>U7133-9</v>
      </c>
      <c r="E4158" s="21" t="s">
        <v>1494</v>
      </c>
    </row>
    <row r="4159" spans="1:5" x14ac:dyDescent="0.3">
      <c r="A4159" s="21" t="s">
        <v>2664</v>
      </c>
      <c r="B4159" s="21">
        <v>10</v>
      </c>
      <c r="C4159" s="39" t="str">
        <f>VLOOKUP(A4159,'COMP-VS-BOM'!$A$2:$C$1625,3,0)</f>
        <v>Voltage Level Translator Bidirectional 1 Circuit 8 Channel 380Mbps 24-TSSOP</v>
      </c>
      <c r="D4159" s="39" t="str">
        <f t="shared" si="64"/>
        <v>U7133-10</v>
      </c>
      <c r="E4159" s="21" t="s">
        <v>1500</v>
      </c>
    </row>
    <row r="4160" spans="1:5" x14ac:dyDescent="0.3">
      <c r="A4160" s="21" t="s">
        <v>2664</v>
      </c>
      <c r="B4160" s="21">
        <v>11</v>
      </c>
      <c r="C4160" s="39" t="str">
        <f>VLOOKUP(A4160,'COMP-VS-BOM'!$A$2:$C$1625,3,0)</f>
        <v>Voltage Level Translator Bidirectional 1 Circuit 8 Channel 380Mbps 24-TSSOP</v>
      </c>
      <c r="D4160" s="39" t="str">
        <f t="shared" si="64"/>
        <v>U7133-11</v>
      </c>
      <c r="E4160" s="21" t="s">
        <v>320</v>
      </c>
    </row>
    <row r="4161" spans="1:5" x14ac:dyDescent="0.3">
      <c r="A4161" s="21" t="s">
        <v>2664</v>
      </c>
      <c r="B4161" s="21">
        <v>12</v>
      </c>
      <c r="C4161" s="39" t="str">
        <f>VLOOKUP(A4161,'COMP-VS-BOM'!$A$2:$C$1625,3,0)</f>
        <v>Voltage Level Translator Bidirectional 1 Circuit 8 Channel 380Mbps 24-TSSOP</v>
      </c>
      <c r="D4161" s="39" t="str">
        <f t="shared" si="64"/>
        <v>U7133-12</v>
      </c>
      <c r="E4161" s="21" t="s">
        <v>320</v>
      </c>
    </row>
    <row r="4162" spans="1:5" x14ac:dyDescent="0.3">
      <c r="A4162" s="21" t="s">
        <v>2664</v>
      </c>
      <c r="B4162" s="21">
        <v>13</v>
      </c>
      <c r="C4162" s="39" t="str">
        <f>VLOOKUP(A4162,'COMP-VS-BOM'!$A$2:$C$1625,3,0)</f>
        <v>Voltage Level Translator Bidirectional 1 Circuit 8 Channel 380Mbps 24-TSSOP</v>
      </c>
      <c r="D4162" s="39" t="str">
        <f t="shared" si="64"/>
        <v>U7133-13</v>
      </c>
      <c r="E4162" s="21" t="s">
        <v>320</v>
      </c>
    </row>
    <row r="4163" spans="1:5" x14ac:dyDescent="0.3">
      <c r="A4163" s="21" t="s">
        <v>2664</v>
      </c>
      <c r="B4163" s="21">
        <v>14</v>
      </c>
      <c r="C4163" s="39" t="str">
        <f>VLOOKUP(A4163,'COMP-VS-BOM'!$A$2:$C$1625,3,0)</f>
        <v>Voltage Level Translator Bidirectional 1 Circuit 8 Channel 380Mbps 24-TSSOP</v>
      </c>
      <c r="D4163" s="39" t="str">
        <f t="shared" si="64"/>
        <v>U7133-14</v>
      </c>
      <c r="E4163" s="21" t="s">
        <v>1919</v>
      </c>
    </row>
    <row r="4164" spans="1:5" x14ac:dyDescent="0.3">
      <c r="A4164" s="21" t="s">
        <v>2664</v>
      </c>
      <c r="B4164" s="21">
        <v>15</v>
      </c>
      <c r="C4164" s="39" t="str">
        <f>VLOOKUP(A4164,'COMP-VS-BOM'!$A$2:$C$1625,3,0)</f>
        <v>Voltage Level Translator Bidirectional 1 Circuit 8 Channel 380Mbps 24-TSSOP</v>
      </c>
      <c r="D4164" s="39" t="str">
        <f t="shared" ref="D4164:D4227" si="65">CONCATENATE(A4164,"-",B4164)</f>
        <v>U7133-15</v>
      </c>
      <c r="E4164" s="21" t="s">
        <v>1916</v>
      </c>
    </row>
    <row r="4165" spans="1:5" x14ac:dyDescent="0.3">
      <c r="A4165" s="21" t="s">
        <v>2664</v>
      </c>
      <c r="B4165" s="21">
        <v>16</v>
      </c>
      <c r="C4165" s="39" t="str">
        <f>VLOOKUP(A4165,'COMP-VS-BOM'!$A$2:$C$1625,3,0)</f>
        <v>Voltage Level Translator Bidirectional 1 Circuit 8 Channel 380Mbps 24-TSSOP</v>
      </c>
      <c r="D4165" s="39" t="str">
        <f t="shared" si="65"/>
        <v>U7133-16</v>
      </c>
      <c r="E4165" s="21" t="s">
        <v>1767</v>
      </c>
    </row>
    <row r="4166" spans="1:5" x14ac:dyDescent="0.3">
      <c r="A4166" s="21" t="s">
        <v>2664</v>
      </c>
      <c r="B4166" s="21">
        <v>17</v>
      </c>
      <c r="C4166" s="39" t="str">
        <f>VLOOKUP(A4166,'COMP-VS-BOM'!$A$2:$C$1625,3,0)</f>
        <v>Voltage Level Translator Bidirectional 1 Circuit 8 Channel 380Mbps 24-TSSOP</v>
      </c>
      <c r="D4166" s="39" t="str">
        <f t="shared" si="65"/>
        <v>U7133-17</v>
      </c>
      <c r="E4166" s="21" t="s">
        <v>1765</v>
      </c>
    </row>
    <row r="4167" spans="1:5" x14ac:dyDescent="0.3">
      <c r="A4167" s="21" t="s">
        <v>2664</v>
      </c>
      <c r="B4167" s="21">
        <v>18</v>
      </c>
      <c r="C4167" s="39" t="str">
        <f>VLOOKUP(A4167,'COMP-VS-BOM'!$A$2:$C$1625,3,0)</f>
        <v>Voltage Level Translator Bidirectional 1 Circuit 8 Channel 380Mbps 24-TSSOP</v>
      </c>
      <c r="D4167" s="39" t="str">
        <f t="shared" si="65"/>
        <v>U7133-18</v>
      </c>
      <c r="E4167" s="21" t="s">
        <v>1763</v>
      </c>
    </row>
    <row r="4168" spans="1:5" x14ac:dyDescent="0.3">
      <c r="A4168" s="21" t="s">
        <v>2664</v>
      </c>
      <c r="B4168" s="21">
        <v>19</v>
      </c>
      <c r="C4168" s="39" t="str">
        <f>VLOOKUP(A4168,'COMP-VS-BOM'!$A$2:$C$1625,3,0)</f>
        <v>Voltage Level Translator Bidirectional 1 Circuit 8 Channel 380Mbps 24-TSSOP</v>
      </c>
      <c r="D4168" s="39" t="str">
        <f t="shared" si="65"/>
        <v>U7133-19</v>
      </c>
      <c r="E4168" s="21" t="s">
        <v>1761</v>
      </c>
    </row>
    <row r="4169" spans="1:5" x14ac:dyDescent="0.3">
      <c r="A4169" s="21" t="s">
        <v>2664</v>
      </c>
      <c r="B4169" s="21">
        <v>20</v>
      </c>
      <c r="C4169" s="39" t="str">
        <f>VLOOKUP(A4169,'COMP-VS-BOM'!$A$2:$C$1625,3,0)</f>
        <v>Voltage Level Translator Bidirectional 1 Circuit 8 Channel 380Mbps 24-TSSOP</v>
      </c>
      <c r="D4169" s="39" t="str">
        <f t="shared" si="65"/>
        <v>U7133-20</v>
      </c>
      <c r="E4169" s="21" t="s">
        <v>1759</v>
      </c>
    </row>
    <row r="4170" spans="1:5" x14ac:dyDescent="0.3">
      <c r="A4170" s="21" t="s">
        <v>2664</v>
      </c>
      <c r="B4170" s="21">
        <v>21</v>
      </c>
      <c r="C4170" s="39" t="str">
        <f>VLOOKUP(A4170,'COMP-VS-BOM'!$A$2:$C$1625,3,0)</f>
        <v>Voltage Level Translator Bidirectional 1 Circuit 8 Channel 380Mbps 24-TSSOP</v>
      </c>
      <c r="D4170" s="39" t="str">
        <f t="shared" si="65"/>
        <v>U7133-21</v>
      </c>
      <c r="E4170" s="21" t="s">
        <v>1757</v>
      </c>
    </row>
    <row r="4171" spans="1:5" x14ac:dyDescent="0.3">
      <c r="A4171" s="21" t="s">
        <v>2664</v>
      </c>
      <c r="B4171" s="21">
        <v>22</v>
      </c>
      <c r="C4171" s="39" t="str">
        <f>VLOOKUP(A4171,'COMP-VS-BOM'!$A$2:$C$1625,3,0)</f>
        <v>Voltage Level Translator Bidirectional 1 Circuit 8 Channel 380Mbps 24-TSSOP</v>
      </c>
      <c r="D4171" s="39" t="str">
        <f t="shared" si="65"/>
        <v>U7133-22</v>
      </c>
      <c r="E4171" s="21" t="s">
        <v>1754</v>
      </c>
    </row>
    <row r="4172" spans="1:5" x14ac:dyDescent="0.3">
      <c r="A4172" s="21" t="s">
        <v>2664</v>
      </c>
      <c r="B4172" s="21">
        <v>23</v>
      </c>
      <c r="C4172" s="39" t="str">
        <f>VLOOKUP(A4172,'COMP-VS-BOM'!$A$2:$C$1625,3,0)</f>
        <v>Voltage Level Translator Bidirectional 1 Circuit 8 Channel 380Mbps 24-TSSOP</v>
      </c>
      <c r="D4172" s="39" t="str">
        <f t="shared" si="65"/>
        <v>U7133-23</v>
      </c>
      <c r="E4172" s="21" t="s">
        <v>946</v>
      </c>
    </row>
    <row r="4173" spans="1:5" x14ac:dyDescent="0.3">
      <c r="A4173" s="21" t="s">
        <v>2664</v>
      </c>
      <c r="B4173" s="21">
        <v>24</v>
      </c>
      <c r="C4173" s="39" t="str">
        <f>VLOOKUP(A4173,'COMP-VS-BOM'!$A$2:$C$1625,3,0)</f>
        <v>Voltage Level Translator Bidirectional 1 Circuit 8 Channel 380Mbps 24-TSSOP</v>
      </c>
      <c r="D4173" s="39" t="str">
        <f t="shared" si="65"/>
        <v>U7133-24</v>
      </c>
      <c r="E4173" s="21" t="s">
        <v>946</v>
      </c>
    </row>
    <row r="4174" spans="1:5" x14ac:dyDescent="0.3">
      <c r="A4174" s="21" t="s">
        <v>2665</v>
      </c>
      <c r="B4174" s="21">
        <v>1</v>
      </c>
      <c r="C4174" s="39" t="str">
        <f>VLOOKUP(A4174,'COMP-VS-BOM'!$A$2:$C$1625,3,0)</f>
        <v>Voltage Level Translator Bidirectional 1 Circuit 8 Channel 380Mbps 24-TSSOP</v>
      </c>
      <c r="D4174" s="39" t="str">
        <f t="shared" si="65"/>
        <v>U7134-1</v>
      </c>
      <c r="E4174" s="21" t="s">
        <v>1029</v>
      </c>
    </row>
    <row r="4175" spans="1:5" x14ac:dyDescent="0.3">
      <c r="A4175" s="21" t="s">
        <v>2665</v>
      </c>
      <c r="B4175" s="21">
        <v>2</v>
      </c>
      <c r="C4175" s="39" t="str">
        <f>VLOOKUP(A4175,'COMP-VS-BOM'!$A$2:$C$1625,3,0)</f>
        <v>Voltage Level Translator Bidirectional 1 Circuit 8 Channel 380Mbps 24-TSSOP</v>
      </c>
      <c r="D4175" s="39" t="str">
        <f t="shared" si="65"/>
        <v>U7134-2</v>
      </c>
      <c r="E4175" s="21" t="s">
        <v>1710</v>
      </c>
    </row>
    <row r="4176" spans="1:5" x14ac:dyDescent="0.3">
      <c r="A4176" s="21" t="s">
        <v>2665</v>
      </c>
      <c r="B4176" s="21">
        <v>3</v>
      </c>
      <c r="C4176" s="39" t="str">
        <f>VLOOKUP(A4176,'COMP-VS-BOM'!$A$2:$C$1625,3,0)</f>
        <v>Voltage Level Translator Bidirectional 1 Circuit 8 Channel 380Mbps 24-TSSOP</v>
      </c>
      <c r="D4176" s="39" t="str">
        <f t="shared" si="65"/>
        <v>U7134-3</v>
      </c>
      <c r="E4176" s="21" t="s">
        <v>1526</v>
      </c>
    </row>
    <row r="4177" spans="1:5" x14ac:dyDescent="0.3">
      <c r="A4177" s="21" t="s">
        <v>2665</v>
      </c>
      <c r="B4177" s="21">
        <v>4</v>
      </c>
      <c r="C4177" s="39" t="str">
        <f>VLOOKUP(A4177,'COMP-VS-BOM'!$A$2:$C$1625,3,0)</f>
        <v>Voltage Level Translator Bidirectional 1 Circuit 8 Channel 380Mbps 24-TSSOP</v>
      </c>
      <c r="D4177" s="39" t="str">
        <f t="shared" si="65"/>
        <v>U7134-4</v>
      </c>
      <c r="E4177" s="21" t="s">
        <v>1527</v>
      </c>
    </row>
    <row r="4178" spans="1:5" x14ac:dyDescent="0.3">
      <c r="A4178" s="21" t="s">
        <v>2665</v>
      </c>
      <c r="B4178" s="21">
        <v>5</v>
      </c>
      <c r="C4178" s="39" t="str">
        <f>VLOOKUP(A4178,'COMP-VS-BOM'!$A$2:$C$1625,3,0)</f>
        <v>Voltage Level Translator Bidirectional 1 Circuit 8 Channel 380Mbps 24-TSSOP</v>
      </c>
      <c r="D4178" s="39" t="str">
        <f t="shared" si="65"/>
        <v>U7134-5</v>
      </c>
      <c r="E4178" s="21" t="s">
        <v>1528</v>
      </c>
    </row>
    <row r="4179" spans="1:5" x14ac:dyDescent="0.3">
      <c r="A4179" s="21" t="s">
        <v>2665</v>
      </c>
      <c r="B4179" s="21">
        <v>6</v>
      </c>
      <c r="C4179" s="39" t="str">
        <f>VLOOKUP(A4179,'COMP-VS-BOM'!$A$2:$C$1625,3,0)</f>
        <v>Voltage Level Translator Bidirectional 1 Circuit 8 Channel 380Mbps 24-TSSOP</v>
      </c>
      <c r="D4179" s="39" t="str">
        <f t="shared" si="65"/>
        <v>U7134-6</v>
      </c>
      <c r="E4179" s="21" t="s">
        <v>1520</v>
      </c>
    </row>
    <row r="4180" spans="1:5" x14ac:dyDescent="0.3">
      <c r="A4180" s="21" t="s">
        <v>2665</v>
      </c>
      <c r="B4180" s="21">
        <v>7</v>
      </c>
      <c r="C4180" s="39" t="str">
        <f>VLOOKUP(A4180,'COMP-VS-BOM'!$A$2:$C$1625,3,0)</f>
        <v>Voltage Level Translator Bidirectional 1 Circuit 8 Channel 380Mbps 24-TSSOP</v>
      </c>
      <c r="D4180" s="39" t="str">
        <f t="shared" si="65"/>
        <v>U7134-7</v>
      </c>
      <c r="E4180" s="21" t="s">
        <v>1522</v>
      </c>
    </row>
    <row r="4181" spans="1:5" x14ac:dyDescent="0.3">
      <c r="A4181" s="21" t="s">
        <v>2665</v>
      </c>
      <c r="B4181" s="21">
        <v>8</v>
      </c>
      <c r="C4181" s="39" t="str">
        <f>VLOOKUP(A4181,'COMP-VS-BOM'!$A$2:$C$1625,3,0)</f>
        <v>Voltage Level Translator Bidirectional 1 Circuit 8 Channel 380Mbps 24-TSSOP</v>
      </c>
      <c r="D4181" s="39" t="str">
        <f t="shared" si="65"/>
        <v>U7134-8</v>
      </c>
      <c r="E4181" s="21" t="s">
        <v>1524</v>
      </c>
    </row>
    <row r="4182" spans="1:5" x14ac:dyDescent="0.3">
      <c r="A4182" s="21" t="s">
        <v>2665</v>
      </c>
      <c r="B4182" s="21">
        <v>9</v>
      </c>
      <c r="C4182" s="39" t="str">
        <f>VLOOKUP(A4182,'COMP-VS-BOM'!$A$2:$C$1625,3,0)</f>
        <v>Voltage Level Translator Bidirectional 1 Circuit 8 Channel 380Mbps 24-TSSOP</v>
      </c>
      <c r="D4182" s="39" t="str">
        <f t="shared" si="65"/>
        <v>U7134-9</v>
      </c>
      <c r="E4182" s="21" t="s">
        <v>1510</v>
      </c>
    </row>
    <row r="4183" spans="1:5" x14ac:dyDescent="0.3">
      <c r="A4183" s="21" t="s">
        <v>2665</v>
      </c>
      <c r="B4183" s="21">
        <v>10</v>
      </c>
      <c r="C4183" s="39" t="str">
        <f>VLOOKUP(A4183,'COMP-VS-BOM'!$A$2:$C$1625,3,0)</f>
        <v>Voltage Level Translator Bidirectional 1 Circuit 8 Channel 380Mbps 24-TSSOP</v>
      </c>
      <c r="D4183" s="39" t="str">
        <f t="shared" si="65"/>
        <v>U7134-10</v>
      </c>
      <c r="E4183" s="21" t="s">
        <v>1511</v>
      </c>
    </row>
    <row r="4184" spans="1:5" x14ac:dyDescent="0.3">
      <c r="A4184" s="21" t="s">
        <v>2665</v>
      </c>
      <c r="B4184" s="21">
        <v>11</v>
      </c>
      <c r="C4184" s="39" t="str">
        <f>VLOOKUP(A4184,'COMP-VS-BOM'!$A$2:$C$1625,3,0)</f>
        <v>Voltage Level Translator Bidirectional 1 Circuit 8 Channel 380Mbps 24-TSSOP</v>
      </c>
      <c r="D4184" s="39" t="str">
        <f t="shared" si="65"/>
        <v>U7134-11</v>
      </c>
      <c r="E4184" s="21" t="s">
        <v>320</v>
      </c>
    </row>
    <row r="4185" spans="1:5" x14ac:dyDescent="0.3">
      <c r="A4185" s="21" t="s">
        <v>2665</v>
      </c>
      <c r="B4185" s="21">
        <v>12</v>
      </c>
      <c r="C4185" s="39" t="str">
        <f>VLOOKUP(A4185,'COMP-VS-BOM'!$A$2:$C$1625,3,0)</f>
        <v>Voltage Level Translator Bidirectional 1 Circuit 8 Channel 380Mbps 24-TSSOP</v>
      </c>
      <c r="D4185" s="39" t="str">
        <f t="shared" si="65"/>
        <v>U7134-12</v>
      </c>
      <c r="E4185" s="21" t="s">
        <v>320</v>
      </c>
    </row>
    <row r="4186" spans="1:5" x14ac:dyDescent="0.3">
      <c r="A4186" s="21" t="s">
        <v>2665</v>
      </c>
      <c r="B4186" s="21">
        <v>13</v>
      </c>
      <c r="C4186" s="39" t="str">
        <f>VLOOKUP(A4186,'COMP-VS-BOM'!$A$2:$C$1625,3,0)</f>
        <v>Voltage Level Translator Bidirectional 1 Circuit 8 Channel 380Mbps 24-TSSOP</v>
      </c>
      <c r="D4186" s="39" t="str">
        <f t="shared" si="65"/>
        <v>U7134-13</v>
      </c>
      <c r="E4186" s="21" t="s">
        <v>320</v>
      </c>
    </row>
    <row r="4187" spans="1:5" x14ac:dyDescent="0.3">
      <c r="A4187" s="21" t="s">
        <v>2665</v>
      </c>
      <c r="B4187" s="21">
        <v>14</v>
      </c>
      <c r="C4187" s="39" t="str">
        <f>VLOOKUP(A4187,'COMP-VS-BOM'!$A$2:$C$1625,3,0)</f>
        <v>Voltage Level Translator Bidirectional 1 Circuit 8 Channel 380Mbps 24-TSSOP</v>
      </c>
      <c r="D4187" s="39" t="str">
        <f t="shared" si="65"/>
        <v>U7134-14</v>
      </c>
      <c r="E4187" s="21" t="s">
        <v>2476</v>
      </c>
    </row>
    <row r="4188" spans="1:5" x14ac:dyDescent="0.3">
      <c r="A4188" s="21" t="s">
        <v>2665</v>
      </c>
      <c r="B4188" s="21">
        <v>15</v>
      </c>
      <c r="C4188" s="39" t="str">
        <f>VLOOKUP(A4188,'COMP-VS-BOM'!$A$2:$C$1625,3,0)</f>
        <v>Voltage Level Translator Bidirectional 1 Circuit 8 Channel 380Mbps 24-TSSOP</v>
      </c>
      <c r="D4188" s="39" t="str">
        <f t="shared" si="65"/>
        <v>U7134-15</v>
      </c>
      <c r="E4188" s="21" t="s">
        <v>2475</v>
      </c>
    </row>
    <row r="4189" spans="1:5" x14ac:dyDescent="0.3">
      <c r="A4189" s="21" t="s">
        <v>2665</v>
      </c>
      <c r="B4189" s="21">
        <v>16</v>
      </c>
      <c r="C4189" s="39" t="str">
        <f>VLOOKUP(A4189,'COMP-VS-BOM'!$A$2:$C$1625,3,0)</f>
        <v>Voltage Level Translator Bidirectional 1 Circuit 8 Channel 380Mbps 24-TSSOP</v>
      </c>
      <c r="D4189" s="39" t="str">
        <f t="shared" si="65"/>
        <v>U7134-16</v>
      </c>
      <c r="E4189" s="21" t="s">
        <v>1731</v>
      </c>
    </row>
    <row r="4190" spans="1:5" x14ac:dyDescent="0.3">
      <c r="A4190" s="21" t="s">
        <v>2665</v>
      </c>
      <c r="B4190" s="21">
        <v>17</v>
      </c>
      <c r="C4190" s="39" t="str">
        <f>VLOOKUP(A4190,'COMP-VS-BOM'!$A$2:$C$1625,3,0)</f>
        <v>Voltage Level Translator Bidirectional 1 Circuit 8 Channel 380Mbps 24-TSSOP</v>
      </c>
      <c r="D4190" s="39" t="str">
        <f t="shared" si="65"/>
        <v>U7134-17</v>
      </c>
      <c r="E4190" s="21" t="s">
        <v>1728</v>
      </c>
    </row>
    <row r="4191" spans="1:5" x14ac:dyDescent="0.3">
      <c r="A4191" s="21" t="s">
        <v>2665</v>
      </c>
      <c r="B4191" s="21">
        <v>18</v>
      </c>
      <c r="C4191" s="39" t="str">
        <f>VLOOKUP(A4191,'COMP-VS-BOM'!$A$2:$C$1625,3,0)</f>
        <v>Voltage Level Translator Bidirectional 1 Circuit 8 Channel 380Mbps 24-TSSOP</v>
      </c>
      <c r="D4191" s="39" t="str">
        <f t="shared" si="65"/>
        <v>U7134-18</v>
      </c>
      <c r="E4191" s="21" t="s">
        <v>1725</v>
      </c>
    </row>
    <row r="4192" spans="1:5" x14ac:dyDescent="0.3">
      <c r="A4192" s="21" t="s">
        <v>2665</v>
      </c>
      <c r="B4192" s="21">
        <v>19</v>
      </c>
      <c r="C4192" s="39" t="str">
        <f>VLOOKUP(A4192,'COMP-VS-BOM'!$A$2:$C$1625,3,0)</f>
        <v>Voltage Level Translator Bidirectional 1 Circuit 8 Channel 380Mbps 24-TSSOP</v>
      </c>
      <c r="D4192" s="39" t="str">
        <f t="shared" si="65"/>
        <v>U7134-19</v>
      </c>
      <c r="E4192" s="21" t="s">
        <v>1722</v>
      </c>
    </row>
    <row r="4193" spans="1:5" x14ac:dyDescent="0.3">
      <c r="A4193" s="21" t="s">
        <v>2665</v>
      </c>
      <c r="B4193" s="21">
        <v>20</v>
      </c>
      <c r="C4193" s="39" t="str">
        <f>VLOOKUP(A4193,'COMP-VS-BOM'!$A$2:$C$1625,3,0)</f>
        <v>Voltage Level Translator Bidirectional 1 Circuit 8 Channel 380Mbps 24-TSSOP</v>
      </c>
      <c r="D4193" s="39" t="str">
        <f t="shared" si="65"/>
        <v>U7134-20</v>
      </c>
      <c r="E4193" s="21" t="s">
        <v>1719</v>
      </c>
    </row>
    <row r="4194" spans="1:5" x14ac:dyDescent="0.3">
      <c r="A4194" s="21" t="s">
        <v>2665</v>
      </c>
      <c r="B4194" s="21">
        <v>21</v>
      </c>
      <c r="C4194" s="39" t="str">
        <f>VLOOKUP(A4194,'COMP-VS-BOM'!$A$2:$C$1625,3,0)</f>
        <v>Voltage Level Translator Bidirectional 1 Circuit 8 Channel 380Mbps 24-TSSOP</v>
      </c>
      <c r="D4194" s="39" t="str">
        <f t="shared" si="65"/>
        <v>U7134-21</v>
      </c>
      <c r="E4194" s="21" t="s">
        <v>1716</v>
      </c>
    </row>
    <row r="4195" spans="1:5" x14ac:dyDescent="0.3">
      <c r="A4195" s="21" t="s">
        <v>2665</v>
      </c>
      <c r="B4195" s="21">
        <v>22</v>
      </c>
      <c r="C4195" s="39" t="str">
        <f>VLOOKUP(A4195,'COMP-VS-BOM'!$A$2:$C$1625,3,0)</f>
        <v>Voltage Level Translator Bidirectional 1 Circuit 8 Channel 380Mbps 24-TSSOP</v>
      </c>
      <c r="D4195" s="39" t="str">
        <f t="shared" si="65"/>
        <v>U7134-22</v>
      </c>
      <c r="E4195" s="21" t="s">
        <v>1712</v>
      </c>
    </row>
    <row r="4196" spans="1:5" x14ac:dyDescent="0.3">
      <c r="A4196" s="21" t="s">
        <v>2665</v>
      </c>
      <c r="B4196" s="21">
        <v>23</v>
      </c>
      <c r="C4196" s="39" t="str">
        <f>VLOOKUP(A4196,'COMP-VS-BOM'!$A$2:$C$1625,3,0)</f>
        <v>Voltage Level Translator Bidirectional 1 Circuit 8 Channel 380Mbps 24-TSSOP</v>
      </c>
      <c r="D4196" s="39" t="str">
        <f t="shared" si="65"/>
        <v>U7134-23</v>
      </c>
      <c r="E4196" s="21" t="s">
        <v>946</v>
      </c>
    </row>
    <row r="4197" spans="1:5" x14ac:dyDescent="0.3">
      <c r="A4197" s="21" t="s">
        <v>2665</v>
      </c>
      <c r="B4197" s="21">
        <v>24</v>
      </c>
      <c r="C4197" s="39" t="str">
        <f>VLOOKUP(A4197,'COMP-VS-BOM'!$A$2:$C$1625,3,0)</f>
        <v>Voltage Level Translator Bidirectional 1 Circuit 8 Channel 380Mbps 24-TSSOP</v>
      </c>
      <c r="D4197" s="39" t="str">
        <f t="shared" si="65"/>
        <v>U7134-24</v>
      </c>
      <c r="E4197" s="21" t="s">
        <v>946</v>
      </c>
    </row>
    <row r="4198" spans="1:5" x14ac:dyDescent="0.3">
      <c r="A4198" s="21" t="s">
        <v>2666</v>
      </c>
      <c r="B4198" s="21">
        <v>1</v>
      </c>
      <c r="C4198" s="39" t="str">
        <f>VLOOKUP(A4198,'COMP-VS-BOM'!$A$2:$C$1625,3,0)</f>
        <v>CONN SWD JACK STR 50 OHM SMD</v>
      </c>
      <c r="D4198" s="39" t="str">
        <f t="shared" si="65"/>
        <v>U7136-1</v>
      </c>
      <c r="E4198" s="22"/>
    </row>
    <row r="4199" spans="1:5" x14ac:dyDescent="0.3">
      <c r="A4199" s="21" t="s">
        <v>2666</v>
      </c>
      <c r="B4199" s="21">
        <v>2</v>
      </c>
      <c r="C4199" s="39" t="str">
        <f>VLOOKUP(A4199,'COMP-VS-BOM'!$A$2:$C$1625,3,0)</f>
        <v>CONN SWD JACK STR 50 OHM SMD</v>
      </c>
      <c r="D4199" s="39" t="str">
        <f t="shared" si="65"/>
        <v>U7136-2</v>
      </c>
      <c r="E4199" s="21" t="s">
        <v>320</v>
      </c>
    </row>
    <row r="4200" spans="1:5" x14ac:dyDescent="0.3">
      <c r="A4200" s="21" t="s">
        <v>2666</v>
      </c>
      <c r="B4200" s="21">
        <v>3</v>
      </c>
      <c r="C4200" s="39" t="str">
        <f>VLOOKUP(A4200,'COMP-VS-BOM'!$A$2:$C$1625,3,0)</f>
        <v>CONN SWD JACK STR 50 OHM SMD</v>
      </c>
      <c r="D4200" s="39" t="str">
        <f t="shared" si="65"/>
        <v>U7136-3</v>
      </c>
      <c r="E4200" s="21" t="s">
        <v>320</v>
      </c>
    </row>
    <row r="4201" spans="1:5" x14ac:dyDescent="0.3">
      <c r="A4201" s="21" t="s">
        <v>2666</v>
      </c>
      <c r="B4201" s="21">
        <v>4</v>
      </c>
      <c r="C4201" s="39" t="str">
        <f>VLOOKUP(A4201,'COMP-VS-BOM'!$A$2:$C$1625,3,0)</f>
        <v>CONN SWD JACK STR 50 OHM SMD</v>
      </c>
      <c r="D4201" s="39" t="str">
        <f t="shared" si="65"/>
        <v>U7136-4</v>
      </c>
      <c r="E4201" s="21" t="s">
        <v>1051</v>
      </c>
    </row>
    <row r="4202" spans="1:5" x14ac:dyDescent="0.3">
      <c r="A4202" s="21" t="s">
        <v>2666</v>
      </c>
      <c r="B4202" s="21">
        <v>5</v>
      </c>
      <c r="C4202" s="39" t="str">
        <f>VLOOKUP(A4202,'COMP-VS-BOM'!$A$2:$C$1625,3,0)</f>
        <v>CONN SWD JACK STR 50 OHM SMD</v>
      </c>
      <c r="D4202" s="39" t="str">
        <f t="shared" si="65"/>
        <v>U7136-5</v>
      </c>
      <c r="E4202" s="21" t="s">
        <v>320</v>
      </c>
    </row>
    <row r="4203" spans="1:5" x14ac:dyDescent="0.3">
      <c r="A4203" s="21" t="s">
        <v>2666</v>
      </c>
      <c r="B4203" s="21">
        <v>6</v>
      </c>
      <c r="C4203" s="39" t="str">
        <f>VLOOKUP(A4203,'COMP-VS-BOM'!$A$2:$C$1625,3,0)</f>
        <v>CONN SWD JACK STR 50 OHM SMD</v>
      </c>
      <c r="D4203" s="39" t="str">
        <f t="shared" si="65"/>
        <v>U7136-6</v>
      </c>
      <c r="E4203" s="21" t="s">
        <v>320</v>
      </c>
    </row>
    <row r="4204" spans="1:5" x14ac:dyDescent="0.3">
      <c r="A4204" s="21" t="s">
        <v>2667</v>
      </c>
      <c r="B4204" s="21">
        <v>1</v>
      </c>
      <c r="C4204" s="39" t="str">
        <f>VLOOKUP(A4204,'COMP-VS-BOM'!$A$2:$C$1625,3,0)</f>
        <v>CONN SWD JACK STR 50 OHM SMD</v>
      </c>
      <c r="D4204" s="39" t="str">
        <f t="shared" si="65"/>
        <v>U7137-1</v>
      </c>
      <c r="E4204" s="22"/>
    </row>
    <row r="4205" spans="1:5" x14ac:dyDescent="0.3">
      <c r="A4205" s="21" t="s">
        <v>2667</v>
      </c>
      <c r="B4205" s="21">
        <v>2</v>
      </c>
      <c r="C4205" s="39" t="str">
        <f>VLOOKUP(A4205,'COMP-VS-BOM'!$A$2:$C$1625,3,0)</f>
        <v>CONN SWD JACK STR 50 OHM SMD</v>
      </c>
      <c r="D4205" s="39" t="str">
        <f t="shared" si="65"/>
        <v>U7137-2</v>
      </c>
      <c r="E4205" s="21" t="s">
        <v>320</v>
      </c>
    </row>
    <row r="4206" spans="1:5" x14ac:dyDescent="0.3">
      <c r="A4206" s="21" t="s">
        <v>2667</v>
      </c>
      <c r="B4206" s="21">
        <v>3</v>
      </c>
      <c r="C4206" s="39" t="str">
        <f>VLOOKUP(A4206,'COMP-VS-BOM'!$A$2:$C$1625,3,0)</f>
        <v>CONN SWD JACK STR 50 OHM SMD</v>
      </c>
      <c r="D4206" s="39" t="str">
        <f t="shared" si="65"/>
        <v>U7137-3</v>
      </c>
      <c r="E4206" s="21" t="s">
        <v>320</v>
      </c>
    </row>
    <row r="4207" spans="1:5" x14ac:dyDescent="0.3">
      <c r="A4207" s="21" t="s">
        <v>2667</v>
      </c>
      <c r="B4207" s="21">
        <v>4</v>
      </c>
      <c r="C4207" s="39" t="str">
        <f>VLOOKUP(A4207,'COMP-VS-BOM'!$A$2:$C$1625,3,0)</f>
        <v>CONN SWD JACK STR 50 OHM SMD</v>
      </c>
      <c r="D4207" s="39" t="str">
        <f t="shared" si="65"/>
        <v>U7137-4</v>
      </c>
      <c r="E4207" s="21" t="s">
        <v>1054</v>
      </c>
    </row>
    <row r="4208" spans="1:5" x14ac:dyDescent="0.3">
      <c r="A4208" s="21" t="s">
        <v>2667</v>
      </c>
      <c r="B4208" s="21">
        <v>5</v>
      </c>
      <c r="C4208" s="39" t="str">
        <f>VLOOKUP(A4208,'COMP-VS-BOM'!$A$2:$C$1625,3,0)</f>
        <v>CONN SWD JACK STR 50 OHM SMD</v>
      </c>
      <c r="D4208" s="39" t="str">
        <f t="shared" si="65"/>
        <v>U7137-5</v>
      </c>
      <c r="E4208" s="21" t="s">
        <v>320</v>
      </c>
    </row>
    <row r="4209" spans="1:5" x14ac:dyDescent="0.3">
      <c r="A4209" s="21" t="s">
        <v>2667</v>
      </c>
      <c r="B4209" s="21">
        <v>6</v>
      </c>
      <c r="C4209" s="39" t="str">
        <f>VLOOKUP(A4209,'COMP-VS-BOM'!$A$2:$C$1625,3,0)</f>
        <v>CONN SWD JACK STR 50 OHM SMD</v>
      </c>
      <c r="D4209" s="39" t="str">
        <f t="shared" si="65"/>
        <v>U7137-6</v>
      </c>
      <c r="E4209" s="21" t="s">
        <v>320</v>
      </c>
    </row>
    <row r="4210" spans="1:5" x14ac:dyDescent="0.3">
      <c r="A4210" s="21" t="s">
        <v>2668</v>
      </c>
      <c r="B4210" s="21">
        <v>1</v>
      </c>
      <c r="C4210" s="39" t="str">
        <f>VLOOKUP(A4210,'COMP-VS-BOM'!$A$2:$C$1625,3,0)</f>
        <v>CONN SWD JACK STR 50 OHM SMD</v>
      </c>
      <c r="D4210" s="39" t="str">
        <f t="shared" si="65"/>
        <v>U7138-1</v>
      </c>
      <c r="E4210" s="22"/>
    </row>
    <row r="4211" spans="1:5" x14ac:dyDescent="0.3">
      <c r="A4211" s="21" t="s">
        <v>2668</v>
      </c>
      <c r="B4211" s="21">
        <v>2</v>
      </c>
      <c r="C4211" s="39" t="str">
        <f>VLOOKUP(A4211,'COMP-VS-BOM'!$A$2:$C$1625,3,0)</f>
        <v>CONN SWD JACK STR 50 OHM SMD</v>
      </c>
      <c r="D4211" s="39" t="str">
        <f t="shared" si="65"/>
        <v>U7138-2</v>
      </c>
      <c r="E4211" s="21" t="s">
        <v>320</v>
      </c>
    </row>
    <row r="4212" spans="1:5" x14ac:dyDescent="0.3">
      <c r="A4212" s="21" t="s">
        <v>2668</v>
      </c>
      <c r="B4212" s="21">
        <v>3</v>
      </c>
      <c r="C4212" s="39" t="str">
        <f>VLOOKUP(A4212,'COMP-VS-BOM'!$A$2:$C$1625,3,0)</f>
        <v>CONN SWD JACK STR 50 OHM SMD</v>
      </c>
      <c r="D4212" s="39" t="str">
        <f t="shared" si="65"/>
        <v>U7138-3</v>
      </c>
      <c r="E4212" s="21" t="s">
        <v>320</v>
      </c>
    </row>
    <row r="4213" spans="1:5" x14ac:dyDescent="0.3">
      <c r="A4213" s="21" t="s">
        <v>2668</v>
      </c>
      <c r="B4213" s="21">
        <v>4</v>
      </c>
      <c r="C4213" s="39" t="str">
        <f>VLOOKUP(A4213,'COMP-VS-BOM'!$A$2:$C$1625,3,0)</f>
        <v>CONN SWD JACK STR 50 OHM SMD</v>
      </c>
      <c r="D4213" s="39" t="str">
        <f t="shared" si="65"/>
        <v>U7138-4</v>
      </c>
      <c r="E4213" s="21" t="s">
        <v>1062</v>
      </c>
    </row>
    <row r="4214" spans="1:5" x14ac:dyDescent="0.3">
      <c r="A4214" s="21" t="s">
        <v>2668</v>
      </c>
      <c r="B4214" s="21">
        <v>5</v>
      </c>
      <c r="C4214" s="39" t="str">
        <f>VLOOKUP(A4214,'COMP-VS-BOM'!$A$2:$C$1625,3,0)</f>
        <v>CONN SWD JACK STR 50 OHM SMD</v>
      </c>
      <c r="D4214" s="39" t="str">
        <f t="shared" si="65"/>
        <v>U7138-5</v>
      </c>
      <c r="E4214" s="21" t="s">
        <v>320</v>
      </c>
    </row>
    <row r="4215" spans="1:5" x14ac:dyDescent="0.3">
      <c r="A4215" s="21" t="s">
        <v>2668</v>
      </c>
      <c r="B4215" s="21">
        <v>6</v>
      </c>
      <c r="C4215" s="39" t="str">
        <f>VLOOKUP(A4215,'COMP-VS-BOM'!$A$2:$C$1625,3,0)</f>
        <v>CONN SWD JACK STR 50 OHM SMD</v>
      </c>
      <c r="D4215" s="39" t="str">
        <f t="shared" si="65"/>
        <v>U7138-6</v>
      </c>
      <c r="E4215" s="21" t="s">
        <v>320</v>
      </c>
    </row>
    <row r="4216" spans="1:5" x14ac:dyDescent="0.3">
      <c r="A4216" s="21" t="s">
        <v>2669</v>
      </c>
      <c r="B4216" s="21">
        <v>1</v>
      </c>
      <c r="C4216" s="39" t="str">
        <f>VLOOKUP(A4216,'COMP-VS-BOM'!$A$2:$C$1625,3,0)</f>
        <v>CONN SWD JACK STR 50 OHM SMD</v>
      </c>
      <c r="D4216" s="39" t="str">
        <f t="shared" si="65"/>
        <v>U7139-1</v>
      </c>
      <c r="E4216" s="22"/>
    </row>
    <row r="4217" spans="1:5" x14ac:dyDescent="0.3">
      <c r="A4217" s="21" t="s">
        <v>2669</v>
      </c>
      <c r="B4217" s="21">
        <v>2</v>
      </c>
      <c r="C4217" s="39" t="str">
        <f>VLOOKUP(A4217,'COMP-VS-BOM'!$A$2:$C$1625,3,0)</f>
        <v>CONN SWD JACK STR 50 OHM SMD</v>
      </c>
      <c r="D4217" s="39" t="str">
        <f t="shared" si="65"/>
        <v>U7139-2</v>
      </c>
      <c r="E4217" s="21" t="s">
        <v>320</v>
      </c>
    </row>
    <row r="4218" spans="1:5" x14ac:dyDescent="0.3">
      <c r="A4218" s="21" t="s">
        <v>2669</v>
      </c>
      <c r="B4218" s="21">
        <v>3</v>
      </c>
      <c r="C4218" s="39" t="str">
        <f>VLOOKUP(A4218,'COMP-VS-BOM'!$A$2:$C$1625,3,0)</f>
        <v>CONN SWD JACK STR 50 OHM SMD</v>
      </c>
      <c r="D4218" s="39" t="str">
        <f t="shared" si="65"/>
        <v>U7139-3</v>
      </c>
      <c r="E4218" s="21" t="s">
        <v>320</v>
      </c>
    </row>
    <row r="4219" spans="1:5" x14ac:dyDescent="0.3">
      <c r="A4219" s="21" t="s">
        <v>2669</v>
      </c>
      <c r="B4219" s="21">
        <v>4</v>
      </c>
      <c r="C4219" s="39" t="str">
        <f>VLOOKUP(A4219,'COMP-VS-BOM'!$A$2:$C$1625,3,0)</f>
        <v>CONN SWD JACK STR 50 OHM SMD</v>
      </c>
      <c r="D4219" s="39" t="str">
        <f t="shared" si="65"/>
        <v>U7139-4</v>
      </c>
      <c r="E4219" s="21" t="s">
        <v>1069</v>
      </c>
    </row>
    <row r="4220" spans="1:5" x14ac:dyDescent="0.3">
      <c r="A4220" s="21" t="s">
        <v>2669</v>
      </c>
      <c r="B4220" s="21">
        <v>5</v>
      </c>
      <c r="C4220" s="39" t="str">
        <f>VLOOKUP(A4220,'COMP-VS-BOM'!$A$2:$C$1625,3,0)</f>
        <v>CONN SWD JACK STR 50 OHM SMD</v>
      </c>
      <c r="D4220" s="39" t="str">
        <f t="shared" si="65"/>
        <v>U7139-5</v>
      </c>
      <c r="E4220" s="21" t="s">
        <v>320</v>
      </c>
    </row>
    <row r="4221" spans="1:5" x14ac:dyDescent="0.3">
      <c r="A4221" s="21" t="s">
        <v>2669</v>
      </c>
      <c r="B4221" s="21">
        <v>6</v>
      </c>
      <c r="C4221" s="39" t="str">
        <f>VLOOKUP(A4221,'COMP-VS-BOM'!$A$2:$C$1625,3,0)</f>
        <v>CONN SWD JACK STR 50 OHM SMD</v>
      </c>
      <c r="D4221" s="39" t="str">
        <f t="shared" si="65"/>
        <v>U7139-6</v>
      </c>
      <c r="E4221" s="21" t="s">
        <v>320</v>
      </c>
    </row>
    <row r="4222" spans="1:5" x14ac:dyDescent="0.3">
      <c r="A4222" s="21" t="s">
        <v>2670</v>
      </c>
      <c r="B4222" s="21">
        <v>1</v>
      </c>
      <c r="C4222" s="39" t="str">
        <f>VLOOKUP(A4222,'COMP-VS-BOM'!$A$2:$C$1625,3,0)</f>
        <v>CONN SWD JACK STR 50 OHM SMD</v>
      </c>
      <c r="D4222" s="39" t="str">
        <f t="shared" si="65"/>
        <v>U7140-1</v>
      </c>
      <c r="E4222" s="22"/>
    </row>
    <row r="4223" spans="1:5" x14ac:dyDescent="0.3">
      <c r="A4223" s="21" t="s">
        <v>2670</v>
      </c>
      <c r="B4223" s="21">
        <v>2</v>
      </c>
      <c r="C4223" s="39" t="str">
        <f>VLOOKUP(A4223,'COMP-VS-BOM'!$A$2:$C$1625,3,0)</f>
        <v>CONN SWD JACK STR 50 OHM SMD</v>
      </c>
      <c r="D4223" s="39" t="str">
        <f t="shared" si="65"/>
        <v>U7140-2</v>
      </c>
      <c r="E4223" s="21" t="s">
        <v>320</v>
      </c>
    </row>
    <row r="4224" spans="1:5" x14ac:dyDescent="0.3">
      <c r="A4224" s="21" t="s">
        <v>2670</v>
      </c>
      <c r="B4224" s="21">
        <v>3</v>
      </c>
      <c r="C4224" s="39" t="str">
        <f>VLOOKUP(A4224,'COMP-VS-BOM'!$A$2:$C$1625,3,0)</f>
        <v>CONN SWD JACK STR 50 OHM SMD</v>
      </c>
      <c r="D4224" s="39" t="str">
        <f t="shared" si="65"/>
        <v>U7140-3</v>
      </c>
      <c r="E4224" s="21" t="s">
        <v>320</v>
      </c>
    </row>
    <row r="4225" spans="1:5" x14ac:dyDescent="0.3">
      <c r="A4225" s="21" t="s">
        <v>2670</v>
      </c>
      <c r="B4225" s="21">
        <v>4</v>
      </c>
      <c r="C4225" s="39" t="str">
        <f>VLOOKUP(A4225,'COMP-VS-BOM'!$A$2:$C$1625,3,0)</f>
        <v>CONN SWD JACK STR 50 OHM SMD</v>
      </c>
      <c r="D4225" s="39" t="str">
        <f t="shared" si="65"/>
        <v>U7140-4</v>
      </c>
      <c r="E4225" s="21" t="s">
        <v>1071</v>
      </c>
    </row>
    <row r="4226" spans="1:5" x14ac:dyDescent="0.3">
      <c r="A4226" s="21" t="s">
        <v>2670</v>
      </c>
      <c r="B4226" s="21">
        <v>5</v>
      </c>
      <c r="C4226" s="39" t="str">
        <f>VLOOKUP(A4226,'COMP-VS-BOM'!$A$2:$C$1625,3,0)</f>
        <v>CONN SWD JACK STR 50 OHM SMD</v>
      </c>
      <c r="D4226" s="39" t="str">
        <f t="shared" si="65"/>
        <v>U7140-5</v>
      </c>
      <c r="E4226" s="21" t="s">
        <v>320</v>
      </c>
    </row>
    <row r="4227" spans="1:5" x14ac:dyDescent="0.3">
      <c r="A4227" s="21" t="s">
        <v>2670</v>
      </c>
      <c r="B4227" s="21">
        <v>6</v>
      </c>
      <c r="C4227" s="39" t="str">
        <f>VLOOKUP(A4227,'COMP-VS-BOM'!$A$2:$C$1625,3,0)</f>
        <v>CONN SWD JACK STR 50 OHM SMD</v>
      </c>
      <c r="D4227" s="39" t="str">
        <f t="shared" si="65"/>
        <v>U7140-6</v>
      </c>
      <c r="E4227" s="21" t="s">
        <v>320</v>
      </c>
    </row>
    <row r="4228" spans="1:5" x14ac:dyDescent="0.3">
      <c r="A4228" s="21" t="s">
        <v>2671</v>
      </c>
      <c r="B4228" s="21">
        <v>1</v>
      </c>
      <c r="C4228" s="39" t="str">
        <f>VLOOKUP(A4228,'COMP-VS-BOM'!$A$2:$C$1625,3,0)</f>
        <v>CONN SWD JACK STR 50 OHM SMD</v>
      </c>
      <c r="D4228" s="39" t="str">
        <f t="shared" ref="D4228:D4291" si="66">CONCATENATE(A4228,"-",B4228)</f>
        <v>U7141-1</v>
      </c>
      <c r="E4228" s="22"/>
    </row>
    <row r="4229" spans="1:5" x14ac:dyDescent="0.3">
      <c r="A4229" s="21" t="s">
        <v>2671</v>
      </c>
      <c r="B4229" s="21">
        <v>2</v>
      </c>
      <c r="C4229" s="39" t="str">
        <f>VLOOKUP(A4229,'COMP-VS-BOM'!$A$2:$C$1625,3,0)</f>
        <v>CONN SWD JACK STR 50 OHM SMD</v>
      </c>
      <c r="D4229" s="39" t="str">
        <f t="shared" si="66"/>
        <v>U7141-2</v>
      </c>
      <c r="E4229" s="21" t="s">
        <v>320</v>
      </c>
    </row>
    <row r="4230" spans="1:5" x14ac:dyDescent="0.3">
      <c r="A4230" s="21" t="s">
        <v>2671</v>
      </c>
      <c r="B4230" s="21">
        <v>3</v>
      </c>
      <c r="C4230" s="39" t="str">
        <f>VLOOKUP(A4230,'COMP-VS-BOM'!$A$2:$C$1625,3,0)</f>
        <v>CONN SWD JACK STR 50 OHM SMD</v>
      </c>
      <c r="D4230" s="39" t="str">
        <f t="shared" si="66"/>
        <v>U7141-3</v>
      </c>
      <c r="E4230" s="21" t="s">
        <v>320</v>
      </c>
    </row>
    <row r="4231" spans="1:5" x14ac:dyDescent="0.3">
      <c r="A4231" s="21" t="s">
        <v>2671</v>
      </c>
      <c r="B4231" s="21">
        <v>4</v>
      </c>
      <c r="C4231" s="39" t="str">
        <f>VLOOKUP(A4231,'COMP-VS-BOM'!$A$2:$C$1625,3,0)</f>
        <v>CONN SWD JACK STR 50 OHM SMD</v>
      </c>
      <c r="D4231" s="39" t="str">
        <f t="shared" si="66"/>
        <v>U7141-4</v>
      </c>
      <c r="E4231" s="21" t="s">
        <v>1073</v>
      </c>
    </row>
    <row r="4232" spans="1:5" x14ac:dyDescent="0.3">
      <c r="A4232" s="21" t="s">
        <v>2671</v>
      </c>
      <c r="B4232" s="21">
        <v>5</v>
      </c>
      <c r="C4232" s="39" t="str">
        <f>VLOOKUP(A4232,'COMP-VS-BOM'!$A$2:$C$1625,3,0)</f>
        <v>CONN SWD JACK STR 50 OHM SMD</v>
      </c>
      <c r="D4232" s="39" t="str">
        <f t="shared" si="66"/>
        <v>U7141-5</v>
      </c>
      <c r="E4232" s="21" t="s">
        <v>320</v>
      </c>
    </row>
    <row r="4233" spans="1:5" x14ac:dyDescent="0.3">
      <c r="A4233" s="21" t="s">
        <v>2671</v>
      </c>
      <c r="B4233" s="21">
        <v>6</v>
      </c>
      <c r="C4233" s="39" t="str">
        <f>VLOOKUP(A4233,'COMP-VS-BOM'!$A$2:$C$1625,3,0)</f>
        <v>CONN SWD JACK STR 50 OHM SMD</v>
      </c>
      <c r="D4233" s="39" t="str">
        <f t="shared" si="66"/>
        <v>U7141-6</v>
      </c>
      <c r="E4233" s="21" t="s">
        <v>320</v>
      </c>
    </row>
    <row r="4234" spans="1:5" x14ac:dyDescent="0.3">
      <c r="A4234" s="21" t="s">
        <v>2672</v>
      </c>
      <c r="B4234" s="21">
        <v>1</v>
      </c>
      <c r="C4234" s="39" t="str">
        <f>VLOOKUP(A4234,'COMP-VS-BOM'!$A$2:$C$1625,3,0)</f>
        <v>CONN SWD JACK STR 50 OHM SMD</v>
      </c>
      <c r="D4234" s="39" t="str">
        <f t="shared" si="66"/>
        <v>U7142-1</v>
      </c>
      <c r="E4234" s="22"/>
    </row>
    <row r="4235" spans="1:5" x14ac:dyDescent="0.3">
      <c r="A4235" s="21" t="s">
        <v>2672</v>
      </c>
      <c r="B4235" s="21">
        <v>2</v>
      </c>
      <c r="C4235" s="39" t="str">
        <f>VLOOKUP(A4235,'COMP-VS-BOM'!$A$2:$C$1625,3,0)</f>
        <v>CONN SWD JACK STR 50 OHM SMD</v>
      </c>
      <c r="D4235" s="39" t="str">
        <f t="shared" si="66"/>
        <v>U7142-2</v>
      </c>
      <c r="E4235" s="21" t="s">
        <v>320</v>
      </c>
    </row>
    <row r="4236" spans="1:5" x14ac:dyDescent="0.3">
      <c r="A4236" s="21" t="s">
        <v>2672</v>
      </c>
      <c r="B4236" s="21">
        <v>3</v>
      </c>
      <c r="C4236" s="39" t="str">
        <f>VLOOKUP(A4236,'COMP-VS-BOM'!$A$2:$C$1625,3,0)</f>
        <v>CONN SWD JACK STR 50 OHM SMD</v>
      </c>
      <c r="D4236" s="39" t="str">
        <f t="shared" si="66"/>
        <v>U7142-3</v>
      </c>
      <c r="E4236" s="21" t="s">
        <v>320</v>
      </c>
    </row>
    <row r="4237" spans="1:5" x14ac:dyDescent="0.3">
      <c r="A4237" s="21" t="s">
        <v>2672</v>
      </c>
      <c r="B4237" s="21">
        <v>4</v>
      </c>
      <c r="C4237" s="39" t="str">
        <f>VLOOKUP(A4237,'COMP-VS-BOM'!$A$2:$C$1625,3,0)</f>
        <v>CONN SWD JACK STR 50 OHM SMD</v>
      </c>
      <c r="D4237" s="39" t="str">
        <f t="shared" si="66"/>
        <v>U7142-4</v>
      </c>
      <c r="E4237" s="21" t="s">
        <v>1075</v>
      </c>
    </row>
    <row r="4238" spans="1:5" x14ac:dyDescent="0.3">
      <c r="A4238" s="21" t="s">
        <v>2672</v>
      </c>
      <c r="B4238" s="21">
        <v>5</v>
      </c>
      <c r="C4238" s="39" t="str">
        <f>VLOOKUP(A4238,'COMP-VS-BOM'!$A$2:$C$1625,3,0)</f>
        <v>CONN SWD JACK STR 50 OHM SMD</v>
      </c>
      <c r="D4238" s="39" t="str">
        <f t="shared" si="66"/>
        <v>U7142-5</v>
      </c>
      <c r="E4238" s="21" t="s">
        <v>320</v>
      </c>
    </row>
    <row r="4239" spans="1:5" x14ac:dyDescent="0.3">
      <c r="A4239" s="21" t="s">
        <v>2672</v>
      </c>
      <c r="B4239" s="21">
        <v>6</v>
      </c>
      <c r="C4239" s="39" t="str">
        <f>VLOOKUP(A4239,'COMP-VS-BOM'!$A$2:$C$1625,3,0)</f>
        <v>CONN SWD JACK STR 50 OHM SMD</v>
      </c>
      <c r="D4239" s="39" t="str">
        <f t="shared" si="66"/>
        <v>U7142-6</v>
      </c>
      <c r="E4239" s="21" t="s">
        <v>320</v>
      </c>
    </row>
    <row r="4240" spans="1:5" x14ac:dyDescent="0.3">
      <c r="A4240" s="21" t="s">
        <v>2673</v>
      </c>
      <c r="B4240" s="21">
        <v>1</v>
      </c>
      <c r="C4240" s="39" t="str">
        <f>VLOOKUP(A4240,'COMP-VS-BOM'!$A$2:$C$1625,3,0)</f>
        <v>ISOLATOR 925 MHz ~960 MHz</v>
      </c>
      <c r="D4240" s="39" t="str">
        <f t="shared" si="66"/>
        <v>U7146-1</v>
      </c>
      <c r="E4240" s="21" t="s">
        <v>320</v>
      </c>
    </row>
    <row r="4241" spans="1:5" x14ac:dyDescent="0.3">
      <c r="A4241" s="21" t="s">
        <v>2673</v>
      </c>
      <c r="B4241" s="21">
        <v>2</v>
      </c>
      <c r="C4241" s="39" t="str">
        <f>VLOOKUP(A4241,'COMP-VS-BOM'!$A$2:$C$1625,3,0)</f>
        <v>ISOLATOR 925 MHz ~960 MHz</v>
      </c>
      <c r="D4241" s="39" t="str">
        <f t="shared" si="66"/>
        <v>U7146-2</v>
      </c>
      <c r="E4241" s="21" t="s">
        <v>1042</v>
      </c>
    </row>
    <row r="4242" spans="1:5" x14ac:dyDescent="0.3">
      <c r="A4242" s="21" t="s">
        <v>2673</v>
      </c>
      <c r="B4242" s="21">
        <v>3</v>
      </c>
      <c r="C4242" s="39" t="str">
        <f>VLOOKUP(A4242,'COMP-VS-BOM'!$A$2:$C$1625,3,0)</f>
        <v>ISOLATOR 925 MHz ~960 MHz</v>
      </c>
      <c r="D4242" s="39" t="str">
        <f t="shared" si="66"/>
        <v>U7146-3</v>
      </c>
      <c r="E4242" s="21" t="s">
        <v>320</v>
      </c>
    </row>
    <row r="4243" spans="1:5" x14ac:dyDescent="0.3">
      <c r="A4243" s="21" t="s">
        <v>2673</v>
      </c>
      <c r="B4243" s="21">
        <v>4</v>
      </c>
      <c r="C4243" s="39" t="str">
        <f>VLOOKUP(A4243,'COMP-VS-BOM'!$A$2:$C$1625,3,0)</f>
        <v>ISOLATOR 925 MHz ~960 MHz</v>
      </c>
      <c r="D4243" s="39" t="str">
        <f t="shared" si="66"/>
        <v>U7146-4</v>
      </c>
      <c r="E4243" s="21" t="s">
        <v>320</v>
      </c>
    </row>
    <row r="4244" spans="1:5" x14ac:dyDescent="0.3">
      <c r="A4244" s="21" t="s">
        <v>2673</v>
      </c>
      <c r="B4244" s="21">
        <v>5</v>
      </c>
      <c r="C4244" s="39" t="str">
        <f>VLOOKUP(A4244,'COMP-VS-BOM'!$A$2:$C$1625,3,0)</f>
        <v>ISOLATOR 925 MHz ~960 MHz</v>
      </c>
      <c r="D4244" s="39" t="str">
        <f t="shared" si="66"/>
        <v>U7146-5</v>
      </c>
      <c r="E4244" s="21" t="s">
        <v>1095</v>
      </c>
    </row>
    <row r="4245" spans="1:5" x14ac:dyDescent="0.3">
      <c r="A4245" s="21" t="s">
        <v>2673</v>
      </c>
      <c r="B4245" s="21">
        <v>6</v>
      </c>
      <c r="C4245" s="39" t="str">
        <f>VLOOKUP(A4245,'COMP-VS-BOM'!$A$2:$C$1625,3,0)</f>
        <v>ISOLATOR 925 MHz ~960 MHz</v>
      </c>
      <c r="D4245" s="39" t="str">
        <f t="shared" si="66"/>
        <v>U7146-6</v>
      </c>
      <c r="E4245" s="21" t="s">
        <v>320</v>
      </c>
    </row>
    <row r="4246" spans="1:5" x14ac:dyDescent="0.3">
      <c r="A4246" s="21" t="s">
        <v>2674</v>
      </c>
      <c r="B4246" s="21">
        <v>1</v>
      </c>
      <c r="C4246" s="39" t="str">
        <f>VLOOKUP(A4246,'COMP-VS-BOM'!$A$2:$C$1625,3,0)</f>
        <v>ISOLATOR 925 MHz ~960 MHz</v>
      </c>
      <c r="D4246" s="39" t="str">
        <f t="shared" si="66"/>
        <v>U7147-1</v>
      </c>
      <c r="E4246" s="21" t="s">
        <v>320</v>
      </c>
    </row>
    <row r="4247" spans="1:5" x14ac:dyDescent="0.3">
      <c r="A4247" s="21" t="s">
        <v>2674</v>
      </c>
      <c r="B4247" s="21">
        <v>2</v>
      </c>
      <c r="C4247" s="39" t="str">
        <f>VLOOKUP(A4247,'COMP-VS-BOM'!$A$2:$C$1625,3,0)</f>
        <v>ISOLATOR 925 MHz ~960 MHz</v>
      </c>
      <c r="D4247" s="39" t="str">
        <f t="shared" si="66"/>
        <v>U7147-2</v>
      </c>
      <c r="E4247" s="21" t="s">
        <v>1058</v>
      </c>
    </row>
    <row r="4248" spans="1:5" x14ac:dyDescent="0.3">
      <c r="A4248" s="21" t="s">
        <v>2674</v>
      </c>
      <c r="B4248" s="21">
        <v>3</v>
      </c>
      <c r="C4248" s="39" t="str">
        <f>VLOOKUP(A4248,'COMP-VS-BOM'!$A$2:$C$1625,3,0)</f>
        <v>ISOLATOR 925 MHz ~960 MHz</v>
      </c>
      <c r="D4248" s="39" t="str">
        <f t="shared" si="66"/>
        <v>U7147-3</v>
      </c>
      <c r="E4248" s="21" t="s">
        <v>320</v>
      </c>
    </row>
    <row r="4249" spans="1:5" x14ac:dyDescent="0.3">
      <c r="A4249" s="21" t="s">
        <v>2674</v>
      </c>
      <c r="B4249" s="21">
        <v>4</v>
      </c>
      <c r="C4249" s="39" t="str">
        <f>VLOOKUP(A4249,'COMP-VS-BOM'!$A$2:$C$1625,3,0)</f>
        <v>ISOLATOR 925 MHz ~960 MHz</v>
      </c>
      <c r="D4249" s="39" t="str">
        <f t="shared" si="66"/>
        <v>U7147-4</v>
      </c>
      <c r="E4249" s="21" t="s">
        <v>320</v>
      </c>
    </row>
    <row r="4250" spans="1:5" x14ac:dyDescent="0.3">
      <c r="A4250" s="21" t="s">
        <v>2674</v>
      </c>
      <c r="B4250" s="21">
        <v>5</v>
      </c>
      <c r="C4250" s="39" t="str">
        <f>VLOOKUP(A4250,'COMP-VS-BOM'!$A$2:$C$1625,3,0)</f>
        <v>ISOLATOR 925 MHz ~960 MHz</v>
      </c>
      <c r="D4250" s="39" t="str">
        <f t="shared" si="66"/>
        <v>U7147-5</v>
      </c>
      <c r="E4250" s="21" t="s">
        <v>1097</v>
      </c>
    </row>
    <row r="4251" spans="1:5" x14ac:dyDescent="0.3">
      <c r="A4251" s="21" t="s">
        <v>2674</v>
      </c>
      <c r="B4251" s="21">
        <v>6</v>
      </c>
      <c r="C4251" s="39" t="str">
        <f>VLOOKUP(A4251,'COMP-VS-BOM'!$A$2:$C$1625,3,0)</f>
        <v>ISOLATOR 925 MHz ~960 MHz</v>
      </c>
      <c r="D4251" s="39" t="str">
        <f t="shared" si="66"/>
        <v>U7147-6</v>
      </c>
      <c r="E4251" s="21" t="s">
        <v>320</v>
      </c>
    </row>
    <row r="4252" spans="1:5" x14ac:dyDescent="0.3">
      <c r="A4252" s="21" t="s">
        <v>2675</v>
      </c>
      <c r="B4252" s="21">
        <v>1</v>
      </c>
      <c r="C4252" s="39" t="str">
        <f>VLOOKUP(A4252,'COMP-VS-BOM'!$A$2:$C$1625,3,0)</f>
        <v>ISOLATOR 1805 MHz ~ 1880 MHz</v>
      </c>
      <c r="D4252" s="39" t="str">
        <f t="shared" si="66"/>
        <v>U7148-1</v>
      </c>
      <c r="E4252" s="21" t="s">
        <v>320</v>
      </c>
    </row>
    <row r="4253" spans="1:5" x14ac:dyDescent="0.3">
      <c r="A4253" s="21" t="s">
        <v>2675</v>
      </c>
      <c r="B4253" s="21">
        <v>2</v>
      </c>
      <c r="C4253" s="39" t="str">
        <f>VLOOKUP(A4253,'COMP-VS-BOM'!$A$2:$C$1625,3,0)</f>
        <v>ISOLATOR 1805 MHz ~ 1880 MHz</v>
      </c>
      <c r="D4253" s="39" t="str">
        <f t="shared" si="66"/>
        <v>U7148-2</v>
      </c>
      <c r="E4253" s="21" t="s">
        <v>1047</v>
      </c>
    </row>
    <row r="4254" spans="1:5" x14ac:dyDescent="0.3">
      <c r="A4254" s="21" t="s">
        <v>2675</v>
      </c>
      <c r="B4254" s="21">
        <v>3</v>
      </c>
      <c r="C4254" s="39" t="str">
        <f>VLOOKUP(A4254,'COMP-VS-BOM'!$A$2:$C$1625,3,0)</f>
        <v>ISOLATOR 1805 MHz ~ 1880 MHz</v>
      </c>
      <c r="D4254" s="39" t="str">
        <f t="shared" si="66"/>
        <v>U7148-3</v>
      </c>
      <c r="E4254" s="21" t="s">
        <v>320</v>
      </c>
    </row>
    <row r="4255" spans="1:5" x14ac:dyDescent="0.3">
      <c r="A4255" s="21" t="s">
        <v>2675</v>
      </c>
      <c r="B4255" s="21">
        <v>4</v>
      </c>
      <c r="C4255" s="39" t="str">
        <f>VLOOKUP(A4255,'COMP-VS-BOM'!$A$2:$C$1625,3,0)</f>
        <v>ISOLATOR 1805 MHz ~ 1880 MHz</v>
      </c>
      <c r="D4255" s="39" t="str">
        <f t="shared" si="66"/>
        <v>U7148-4</v>
      </c>
      <c r="E4255" s="21" t="s">
        <v>320</v>
      </c>
    </row>
    <row r="4256" spans="1:5" x14ac:dyDescent="0.3">
      <c r="A4256" s="21" t="s">
        <v>2675</v>
      </c>
      <c r="B4256" s="21">
        <v>5</v>
      </c>
      <c r="C4256" s="39" t="str">
        <f>VLOOKUP(A4256,'COMP-VS-BOM'!$A$2:$C$1625,3,0)</f>
        <v>ISOLATOR 1805 MHz ~ 1880 MHz</v>
      </c>
      <c r="D4256" s="39" t="str">
        <f t="shared" si="66"/>
        <v>U7148-5</v>
      </c>
      <c r="E4256" s="21" t="s">
        <v>1099</v>
      </c>
    </row>
    <row r="4257" spans="1:5" x14ac:dyDescent="0.3">
      <c r="A4257" s="21" t="s">
        <v>2675</v>
      </c>
      <c r="B4257" s="21">
        <v>6</v>
      </c>
      <c r="C4257" s="39" t="str">
        <f>VLOOKUP(A4257,'COMP-VS-BOM'!$A$2:$C$1625,3,0)</f>
        <v>ISOLATOR 1805 MHz ~ 1880 MHz</v>
      </c>
      <c r="D4257" s="39" t="str">
        <f t="shared" si="66"/>
        <v>U7148-6</v>
      </c>
      <c r="E4257" s="21" t="s">
        <v>320</v>
      </c>
    </row>
    <row r="4258" spans="1:5" x14ac:dyDescent="0.3">
      <c r="A4258" s="21" t="s">
        <v>2676</v>
      </c>
      <c r="B4258" s="21">
        <v>1</v>
      </c>
      <c r="C4258" s="39" t="str">
        <f>VLOOKUP(A4258,'COMP-VS-BOM'!$A$2:$C$1625,3,0)</f>
        <v>ISOLATOR 1805 MHz ~ 1880 MHz</v>
      </c>
      <c r="D4258" s="39" t="str">
        <f t="shared" si="66"/>
        <v>U7149-1</v>
      </c>
      <c r="E4258" s="21" t="s">
        <v>320</v>
      </c>
    </row>
    <row r="4259" spans="1:5" x14ac:dyDescent="0.3">
      <c r="A4259" s="21" t="s">
        <v>2676</v>
      </c>
      <c r="B4259" s="21">
        <v>2</v>
      </c>
      <c r="C4259" s="39" t="str">
        <f>VLOOKUP(A4259,'COMP-VS-BOM'!$A$2:$C$1625,3,0)</f>
        <v>ISOLATOR 1805 MHz ~ 1880 MHz</v>
      </c>
      <c r="D4259" s="39" t="str">
        <f t="shared" si="66"/>
        <v>U7149-2</v>
      </c>
      <c r="E4259" s="21" t="s">
        <v>1066</v>
      </c>
    </row>
    <row r="4260" spans="1:5" x14ac:dyDescent="0.3">
      <c r="A4260" s="21" t="s">
        <v>2676</v>
      </c>
      <c r="B4260" s="21">
        <v>3</v>
      </c>
      <c r="C4260" s="39" t="str">
        <f>VLOOKUP(A4260,'COMP-VS-BOM'!$A$2:$C$1625,3,0)</f>
        <v>ISOLATOR 1805 MHz ~ 1880 MHz</v>
      </c>
      <c r="D4260" s="39" t="str">
        <f t="shared" si="66"/>
        <v>U7149-3</v>
      </c>
      <c r="E4260" s="21" t="s">
        <v>320</v>
      </c>
    </row>
    <row r="4261" spans="1:5" x14ac:dyDescent="0.3">
      <c r="A4261" s="21" t="s">
        <v>2676</v>
      </c>
      <c r="B4261" s="21">
        <v>4</v>
      </c>
      <c r="C4261" s="39" t="str">
        <f>VLOOKUP(A4261,'COMP-VS-BOM'!$A$2:$C$1625,3,0)</f>
        <v>ISOLATOR 1805 MHz ~ 1880 MHz</v>
      </c>
      <c r="D4261" s="39" t="str">
        <f t="shared" si="66"/>
        <v>U7149-4</v>
      </c>
      <c r="E4261" s="21" t="s">
        <v>320</v>
      </c>
    </row>
    <row r="4262" spans="1:5" x14ac:dyDescent="0.3">
      <c r="A4262" s="21" t="s">
        <v>2676</v>
      </c>
      <c r="B4262" s="21">
        <v>5</v>
      </c>
      <c r="C4262" s="39" t="str">
        <f>VLOOKUP(A4262,'COMP-VS-BOM'!$A$2:$C$1625,3,0)</f>
        <v>ISOLATOR 1805 MHz ~ 1880 MHz</v>
      </c>
      <c r="D4262" s="39" t="str">
        <f t="shared" si="66"/>
        <v>U7149-5</v>
      </c>
      <c r="E4262" s="21" t="s">
        <v>1101</v>
      </c>
    </row>
    <row r="4263" spans="1:5" x14ac:dyDescent="0.3">
      <c r="A4263" s="21" t="s">
        <v>2676</v>
      </c>
      <c r="B4263" s="21">
        <v>6</v>
      </c>
      <c r="C4263" s="39" t="str">
        <f>VLOOKUP(A4263,'COMP-VS-BOM'!$A$2:$C$1625,3,0)</f>
        <v>ISOLATOR 1805 MHz ~ 1880 MHz</v>
      </c>
      <c r="D4263" s="39" t="str">
        <f t="shared" si="66"/>
        <v>U7149-6</v>
      </c>
      <c r="E4263" s="21" t="s">
        <v>320</v>
      </c>
    </row>
    <row r="4264" spans="1:5" x14ac:dyDescent="0.3">
      <c r="A4264" s="21" t="s">
        <v>2677</v>
      </c>
      <c r="B4264" s="21">
        <v>1</v>
      </c>
      <c r="C4264" s="39" t="str">
        <f>VLOOKUP(A4264,'COMP-VS-BOM'!$A$2:$C$1625,3,0)</f>
        <v>IC SWITCH SP2T</v>
      </c>
      <c r="D4264" s="39" t="str">
        <f t="shared" si="66"/>
        <v>U7151-1</v>
      </c>
      <c r="E4264" s="21" t="s">
        <v>320</v>
      </c>
    </row>
    <row r="4265" spans="1:5" x14ac:dyDescent="0.3">
      <c r="A4265" s="21" t="s">
        <v>2677</v>
      </c>
      <c r="B4265" s="21">
        <v>2</v>
      </c>
      <c r="C4265" s="39" t="str">
        <f>VLOOKUP(A4265,'COMP-VS-BOM'!$A$2:$C$1625,3,0)</f>
        <v>IC SWITCH SP2T</v>
      </c>
      <c r="D4265" s="39" t="str">
        <f t="shared" si="66"/>
        <v>U7151-2</v>
      </c>
      <c r="E4265" s="21" t="s">
        <v>1197</v>
      </c>
    </row>
    <row r="4266" spans="1:5" x14ac:dyDescent="0.3">
      <c r="A4266" s="21" t="s">
        <v>2677</v>
      </c>
      <c r="B4266" s="21">
        <v>3</v>
      </c>
      <c r="C4266" s="39" t="str">
        <f>VLOOKUP(A4266,'COMP-VS-BOM'!$A$2:$C$1625,3,0)</f>
        <v>IC SWITCH SP2T</v>
      </c>
      <c r="D4266" s="39" t="str">
        <f t="shared" si="66"/>
        <v>U7151-3</v>
      </c>
      <c r="E4266" s="21" t="s">
        <v>320</v>
      </c>
    </row>
    <row r="4267" spans="1:5" x14ac:dyDescent="0.3">
      <c r="A4267" s="21" t="s">
        <v>2677</v>
      </c>
      <c r="B4267" s="21">
        <v>4</v>
      </c>
      <c r="C4267" s="39" t="str">
        <f>VLOOKUP(A4267,'COMP-VS-BOM'!$A$2:$C$1625,3,0)</f>
        <v>IC SWITCH SP2T</v>
      </c>
      <c r="D4267" s="39" t="str">
        <f t="shared" si="66"/>
        <v>U7151-4</v>
      </c>
      <c r="E4267" s="21" t="s">
        <v>320</v>
      </c>
    </row>
    <row r="4268" spans="1:5" x14ac:dyDescent="0.3">
      <c r="A4268" s="21" t="s">
        <v>2677</v>
      </c>
      <c r="B4268" s="21">
        <v>5</v>
      </c>
      <c r="C4268" s="39" t="str">
        <f>VLOOKUP(A4268,'COMP-VS-BOM'!$A$2:$C$1625,3,0)</f>
        <v>IC SWITCH SP2T</v>
      </c>
      <c r="D4268" s="39" t="str">
        <f t="shared" si="66"/>
        <v>U7151-5</v>
      </c>
      <c r="E4268" s="21" t="s">
        <v>1091</v>
      </c>
    </row>
    <row r="4269" spans="1:5" x14ac:dyDescent="0.3">
      <c r="A4269" s="21" t="s">
        <v>2677</v>
      </c>
      <c r="B4269" s="21">
        <v>6</v>
      </c>
      <c r="C4269" s="39" t="str">
        <f>VLOOKUP(A4269,'COMP-VS-BOM'!$A$2:$C$1625,3,0)</f>
        <v>IC SWITCH SP2T</v>
      </c>
      <c r="D4269" s="39" t="str">
        <f t="shared" si="66"/>
        <v>U7151-6</v>
      </c>
      <c r="E4269" s="21" t="s">
        <v>320</v>
      </c>
    </row>
    <row r="4270" spans="1:5" x14ac:dyDescent="0.3">
      <c r="A4270" s="21" t="s">
        <v>2677</v>
      </c>
      <c r="B4270" s="21">
        <v>7</v>
      </c>
      <c r="C4270" s="39" t="str">
        <f>VLOOKUP(A4270,'COMP-VS-BOM'!$A$2:$C$1625,3,0)</f>
        <v>IC SWITCH SP2T</v>
      </c>
      <c r="D4270" s="39" t="str">
        <f t="shared" si="66"/>
        <v>U7151-7</v>
      </c>
      <c r="E4270" s="21" t="s">
        <v>2510</v>
      </c>
    </row>
    <row r="4271" spans="1:5" x14ac:dyDescent="0.3">
      <c r="A4271" s="21" t="s">
        <v>2677</v>
      </c>
      <c r="B4271" s="21">
        <v>8</v>
      </c>
      <c r="C4271" s="39" t="str">
        <f>VLOOKUP(A4271,'COMP-VS-BOM'!$A$2:$C$1625,3,0)</f>
        <v>IC SWITCH SP2T</v>
      </c>
      <c r="D4271" s="39" t="str">
        <f t="shared" si="66"/>
        <v>U7151-8</v>
      </c>
      <c r="E4271" s="21" t="s">
        <v>2512</v>
      </c>
    </row>
    <row r="4272" spans="1:5" x14ac:dyDescent="0.3">
      <c r="A4272" s="21" t="s">
        <v>2677</v>
      </c>
      <c r="B4272" s="21">
        <v>9</v>
      </c>
      <c r="C4272" s="39" t="str">
        <f>VLOOKUP(A4272,'COMP-VS-BOM'!$A$2:$C$1625,3,0)</f>
        <v>IC SWITCH SP2T</v>
      </c>
      <c r="D4272" s="39" t="str">
        <f t="shared" si="66"/>
        <v>U7151-9</v>
      </c>
      <c r="E4272" s="21" t="s">
        <v>1103</v>
      </c>
    </row>
    <row r="4273" spans="1:5" x14ac:dyDescent="0.3">
      <c r="A4273" s="21" t="s">
        <v>2677</v>
      </c>
      <c r="B4273" s="21">
        <v>10</v>
      </c>
      <c r="C4273" s="39" t="str">
        <f>VLOOKUP(A4273,'COMP-VS-BOM'!$A$2:$C$1625,3,0)</f>
        <v>IC SWITCH SP2T</v>
      </c>
      <c r="D4273" s="39" t="str">
        <f t="shared" si="66"/>
        <v>U7151-10</v>
      </c>
      <c r="E4273" s="21" t="s">
        <v>320</v>
      </c>
    </row>
    <row r="4274" spans="1:5" x14ac:dyDescent="0.3">
      <c r="A4274" s="21" t="s">
        <v>2677</v>
      </c>
      <c r="B4274" s="21">
        <v>11</v>
      </c>
      <c r="C4274" s="39" t="str">
        <f>VLOOKUP(A4274,'COMP-VS-BOM'!$A$2:$C$1625,3,0)</f>
        <v>IC SWITCH SP2T</v>
      </c>
      <c r="D4274" s="39" t="str">
        <f t="shared" si="66"/>
        <v>U7151-11</v>
      </c>
      <c r="E4274" s="21" t="s">
        <v>1326</v>
      </c>
    </row>
    <row r="4275" spans="1:5" x14ac:dyDescent="0.3">
      <c r="A4275" s="21" t="s">
        <v>2677</v>
      </c>
      <c r="B4275" s="21">
        <v>12</v>
      </c>
      <c r="C4275" s="39" t="str">
        <f>VLOOKUP(A4275,'COMP-VS-BOM'!$A$2:$C$1625,3,0)</f>
        <v>IC SWITCH SP2T</v>
      </c>
      <c r="D4275" s="39" t="str">
        <f t="shared" si="66"/>
        <v>U7151-12</v>
      </c>
      <c r="E4275" s="21" t="s">
        <v>320</v>
      </c>
    </row>
    <row r="4276" spans="1:5" x14ac:dyDescent="0.3">
      <c r="A4276" s="21" t="s">
        <v>2677</v>
      </c>
      <c r="B4276" s="21">
        <v>13</v>
      </c>
      <c r="C4276" s="39" t="str">
        <f>VLOOKUP(A4276,'COMP-VS-BOM'!$A$2:$C$1625,3,0)</f>
        <v>IC SWITCH SP2T</v>
      </c>
      <c r="D4276" s="39" t="str">
        <f t="shared" si="66"/>
        <v>U7151-13</v>
      </c>
      <c r="E4276" s="21" t="s">
        <v>320</v>
      </c>
    </row>
    <row r="4277" spans="1:5" x14ac:dyDescent="0.3">
      <c r="A4277" s="21" t="s">
        <v>2678</v>
      </c>
      <c r="B4277" s="21">
        <v>1</v>
      </c>
      <c r="C4277" s="39" t="str">
        <f>VLOOKUP(A4277,'COMP-VS-BOM'!$A$2:$C$1625,3,0)</f>
        <v>IC BUS TRANSCVR TRI-ST SOT-563</v>
      </c>
      <c r="D4277" s="39" t="str">
        <f t="shared" si="66"/>
        <v>U7153-1</v>
      </c>
      <c r="E4277" s="21" t="s">
        <v>946</v>
      </c>
    </row>
    <row r="4278" spans="1:5" x14ac:dyDescent="0.3">
      <c r="A4278" s="21" t="s">
        <v>2678</v>
      </c>
      <c r="B4278" s="21">
        <v>2</v>
      </c>
      <c r="C4278" s="39" t="str">
        <f>VLOOKUP(A4278,'COMP-VS-BOM'!$A$2:$C$1625,3,0)</f>
        <v>IC BUS TRANSCVR TRI-ST SOT-563</v>
      </c>
      <c r="D4278" s="39" t="str">
        <f t="shared" si="66"/>
        <v>U7153-2</v>
      </c>
      <c r="E4278" s="21" t="s">
        <v>320</v>
      </c>
    </row>
    <row r="4279" spans="1:5" x14ac:dyDescent="0.3">
      <c r="A4279" s="21" t="s">
        <v>2678</v>
      </c>
      <c r="B4279" s="21">
        <v>3</v>
      </c>
      <c r="C4279" s="39" t="str">
        <f>VLOOKUP(A4279,'COMP-VS-BOM'!$A$2:$C$1625,3,0)</f>
        <v>IC BUS TRANSCVR TRI-ST SOT-563</v>
      </c>
      <c r="D4279" s="39" t="str">
        <f t="shared" si="66"/>
        <v>U7153-3</v>
      </c>
      <c r="E4279" s="21" t="s">
        <v>2620</v>
      </c>
    </row>
    <row r="4280" spans="1:5" x14ac:dyDescent="0.3">
      <c r="A4280" s="21" t="s">
        <v>2678</v>
      </c>
      <c r="B4280" s="21">
        <v>4</v>
      </c>
      <c r="C4280" s="39" t="str">
        <f>VLOOKUP(A4280,'COMP-VS-BOM'!$A$2:$C$1625,3,0)</f>
        <v>IC BUS TRANSCVR TRI-ST SOT-563</v>
      </c>
      <c r="D4280" s="39" t="str">
        <f t="shared" si="66"/>
        <v>U7153-4</v>
      </c>
      <c r="E4280" s="21" t="s">
        <v>2515</v>
      </c>
    </row>
    <row r="4281" spans="1:5" x14ac:dyDescent="0.3">
      <c r="A4281" s="21" t="s">
        <v>2678</v>
      </c>
      <c r="B4281" s="21">
        <v>5</v>
      </c>
      <c r="C4281" s="39" t="str">
        <f>VLOOKUP(A4281,'COMP-VS-BOM'!$A$2:$C$1625,3,0)</f>
        <v>IC BUS TRANSCVR TRI-ST SOT-563</v>
      </c>
      <c r="D4281" s="39" t="str">
        <f t="shared" si="66"/>
        <v>U7153-5</v>
      </c>
      <c r="E4281" s="21" t="s">
        <v>2518</v>
      </c>
    </row>
    <row r="4282" spans="1:5" x14ac:dyDescent="0.3">
      <c r="A4282" s="21" t="s">
        <v>2678</v>
      </c>
      <c r="B4282" s="21">
        <v>6</v>
      </c>
      <c r="C4282" s="39" t="str">
        <f>VLOOKUP(A4282,'COMP-VS-BOM'!$A$2:$C$1625,3,0)</f>
        <v>IC BUS TRANSCVR TRI-ST SOT-563</v>
      </c>
      <c r="D4282" s="39" t="str">
        <f t="shared" si="66"/>
        <v>U7153-6</v>
      </c>
      <c r="E4282" s="21" t="s">
        <v>1083</v>
      </c>
    </row>
    <row r="4283" spans="1:5" x14ac:dyDescent="0.3">
      <c r="A4283" s="21" t="s">
        <v>2679</v>
      </c>
      <c r="B4283" s="21">
        <v>1</v>
      </c>
      <c r="C4283" s="39" t="str">
        <f>VLOOKUP(A4283,'COMP-VS-BOM'!$A$2:$C$1625,3,0)</f>
        <v>700-3800 MHZ ULTRA LOW NOISE LNA</v>
      </c>
      <c r="D4283" s="39" t="str">
        <f t="shared" si="66"/>
        <v>U7155-1</v>
      </c>
      <c r="E4283" s="21" t="s">
        <v>320</v>
      </c>
    </row>
    <row r="4284" spans="1:5" x14ac:dyDescent="0.3">
      <c r="A4284" s="21" t="s">
        <v>2679</v>
      </c>
      <c r="B4284" s="21">
        <v>2</v>
      </c>
      <c r="C4284" s="39" t="str">
        <f>VLOOKUP(A4284,'COMP-VS-BOM'!$A$2:$C$1625,3,0)</f>
        <v>700-3800 MHZ ULTRA LOW NOISE LNA</v>
      </c>
      <c r="D4284" s="39" t="str">
        <f t="shared" si="66"/>
        <v>U7155-2</v>
      </c>
      <c r="E4284" s="21" t="s">
        <v>1110</v>
      </c>
    </row>
    <row r="4285" spans="1:5" x14ac:dyDescent="0.3">
      <c r="A4285" s="21" t="s">
        <v>2679</v>
      </c>
      <c r="B4285" s="21">
        <v>3</v>
      </c>
      <c r="C4285" s="39" t="str">
        <f>VLOOKUP(A4285,'COMP-VS-BOM'!$A$2:$C$1625,3,0)</f>
        <v>700-3800 MHZ ULTRA LOW NOISE LNA</v>
      </c>
      <c r="D4285" s="39" t="str">
        <f t="shared" si="66"/>
        <v>U7155-3</v>
      </c>
      <c r="E4285" s="21" t="s">
        <v>1114</v>
      </c>
    </row>
    <row r="4286" spans="1:5" x14ac:dyDescent="0.3">
      <c r="A4286" s="21" t="s">
        <v>2679</v>
      </c>
      <c r="B4286" s="21">
        <v>4</v>
      </c>
      <c r="C4286" s="39" t="str">
        <f>VLOOKUP(A4286,'COMP-VS-BOM'!$A$2:$C$1625,3,0)</f>
        <v>700-3800 MHZ ULTRA LOW NOISE LNA</v>
      </c>
      <c r="D4286" s="39" t="str">
        <f t="shared" si="66"/>
        <v>U7155-4</v>
      </c>
      <c r="E4286" s="21" t="s">
        <v>320</v>
      </c>
    </row>
    <row r="4287" spans="1:5" x14ac:dyDescent="0.3">
      <c r="A4287" s="21" t="s">
        <v>2679</v>
      </c>
      <c r="B4287" s="21">
        <v>5</v>
      </c>
      <c r="C4287" s="39" t="str">
        <f>VLOOKUP(A4287,'COMP-VS-BOM'!$A$2:$C$1625,3,0)</f>
        <v>700-3800 MHZ ULTRA LOW NOISE LNA</v>
      </c>
      <c r="D4287" s="39" t="str">
        <f t="shared" si="66"/>
        <v>U7155-5</v>
      </c>
      <c r="E4287" s="21" t="s">
        <v>320</v>
      </c>
    </row>
    <row r="4288" spans="1:5" x14ac:dyDescent="0.3">
      <c r="A4288" s="21" t="s">
        <v>2679</v>
      </c>
      <c r="B4288" s="21">
        <v>6</v>
      </c>
      <c r="C4288" s="39" t="str">
        <f>VLOOKUP(A4288,'COMP-VS-BOM'!$A$2:$C$1625,3,0)</f>
        <v>700-3800 MHZ ULTRA LOW NOISE LNA</v>
      </c>
      <c r="D4288" s="39" t="str">
        <f t="shared" si="66"/>
        <v>U7155-6</v>
      </c>
      <c r="E4288" s="21" t="s">
        <v>320</v>
      </c>
    </row>
    <row r="4289" spans="1:5" x14ac:dyDescent="0.3">
      <c r="A4289" s="21" t="s">
        <v>2679</v>
      </c>
      <c r="B4289" s="21">
        <v>7</v>
      </c>
      <c r="C4289" s="39" t="str">
        <f>VLOOKUP(A4289,'COMP-VS-BOM'!$A$2:$C$1625,3,0)</f>
        <v>700-3800 MHZ ULTRA LOW NOISE LNA</v>
      </c>
      <c r="D4289" s="39" t="str">
        <f t="shared" si="66"/>
        <v>U7155-7</v>
      </c>
      <c r="E4289" s="21" t="s">
        <v>1108</v>
      </c>
    </row>
    <row r="4290" spans="1:5" x14ac:dyDescent="0.3">
      <c r="A4290" s="21" t="s">
        <v>2679</v>
      </c>
      <c r="B4290" s="21">
        <v>8</v>
      </c>
      <c r="C4290" s="39" t="str">
        <f>VLOOKUP(A4290,'COMP-VS-BOM'!$A$2:$C$1625,3,0)</f>
        <v>700-3800 MHZ ULTRA LOW NOISE LNA</v>
      </c>
      <c r="D4290" s="39" t="str">
        <f t="shared" si="66"/>
        <v>U7155-8</v>
      </c>
      <c r="E4290" s="21" t="s">
        <v>320</v>
      </c>
    </row>
    <row r="4291" spans="1:5" x14ac:dyDescent="0.3">
      <c r="A4291" s="21" t="s">
        <v>2679</v>
      </c>
      <c r="B4291" s="21">
        <v>9</v>
      </c>
      <c r="C4291" s="39" t="str">
        <f>VLOOKUP(A4291,'COMP-VS-BOM'!$A$2:$C$1625,3,0)</f>
        <v>700-3800 MHZ ULTRA LOW NOISE LNA</v>
      </c>
      <c r="D4291" s="39" t="str">
        <f t="shared" si="66"/>
        <v>U7155-9</v>
      </c>
      <c r="E4291" s="21" t="s">
        <v>320</v>
      </c>
    </row>
    <row r="4292" spans="1:5" x14ac:dyDescent="0.3">
      <c r="A4292" s="21" t="s">
        <v>2680</v>
      </c>
      <c r="B4292" s="21">
        <v>1</v>
      </c>
      <c r="C4292" s="39" t="str">
        <f>VLOOKUP(A4292,'COMP-VS-BOM'!$A$2:$C$1625,3,0)</f>
        <v>700-3800 MHZ ULTRA LOW NOISE LNA</v>
      </c>
      <c r="D4292" s="39" t="str">
        <f t="shared" ref="D4292:D4355" si="67">CONCATENATE(A4292,"-",B4292)</f>
        <v>U7156-1</v>
      </c>
      <c r="E4292" s="21" t="s">
        <v>320</v>
      </c>
    </row>
    <row r="4293" spans="1:5" x14ac:dyDescent="0.3">
      <c r="A4293" s="21" t="s">
        <v>2680</v>
      </c>
      <c r="B4293" s="21">
        <v>2</v>
      </c>
      <c r="C4293" s="39" t="str">
        <f>VLOOKUP(A4293,'COMP-VS-BOM'!$A$2:$C$1625,3,0)</f>
        <v>700-3800 MHZ ULTRA LOW NOISE LNA</v>
      </c>
      <c r="D4293" s="39" t="str">
        <f t="shared" si="67"/>
        <v>U7156-2</v>
      </c>
      <c r="E4293" s="21" t="s">
        <v>1120</v>
      </c>
    </row>
    <row r="4294" spans="1:5" x14ac:dyDescent="0.3">
      <c r="A4294" s="21" t="s">
        <v>2680</v>
      </c>
      <c r="B4294" s="21">
        <v>3</v>
      </c>
      <c r="C4294" s="39" t="str">
        <f>VLOOKUP(A4294,'COMP-VS-BOM'!$A$2:$C$1625,3,0)</f>
        <v>700-3800 MHZ ULTRA LOW NOISE LNA</v>
      </c>
      <c r="D4294" s="39" t="str">
        <f t="shared" si="67"/>
        <v>U7156-3</v>
      </c>
      <c r="E4294" s="21" t="s">
        <v>1118</v>
      </c>
    </row>
    <row r="4295" spans="1:5" x14ac:dyDescent="0.3">
      <c r="A4295" s="21" t="s">
        <v>2680</v>
      </c>
      <c r="B4295" s="21">
        <v>4</v>
      </c>
      <c r="C4295" s="39" t="str">
        <f>VLOOKUP(A4295,'COMP-VS-BOM'!$A$2:$C$1625,3,0)</f>
        <v>700-3800 MHZ ULTRA LOW NOISE LNA</v>
      </c>
      <c r="D4295" s="39" t="str">
        <f t="shared" si="67"/>
        <v>U7156-4</v>
      </c>
      <c r="E4295" s="21" t="s">
        <v>320</v>
      </c>
    </row>
    <row r="4296" spans="1:5" x14ac:dyDescent="0.3">
      <c r="A4296" s="21" t="s">
        <v>2680</v>
      </c>
      <c r="B4296" s="21">
        <v>5</v>
      </c>
      <c r="C4296" s="39" t="str">
        <f>VLOOKUP(A4296,'COMP-VS-BOM'!$A$2:$C$1625,3,0)</f>
        <v>700-3800 MHZ ULTRA LOW NOISE LNA</v>
      </c>
      <c r="D4296" s="39" t="str">
        <f t="shared" si="67"/>
        <v>U7156-5</v>
      </c>
      <c r="E4296" s="21" t="s">
        <v>320</v>
      </c>
    </row>
    <row r="4297" spans="1:5" x14ac:dyDescent="0.3">
      <c r="A4297" s="21" t="s">
        <v>2680</v>
      </c>
      <c r="B4297" s="21">
        <v>6</v>
      </c>
      <c r="C4297" s="39" t="str">
        <f>VLOOKUP(A4297,'COMP-VS-BOM'!$A$2:$C$1625,3,0)</f>
        <v>700-3800 MHZ ULTRA LOW NOISE LNA</v>
      </c>
      <c r="D4297" s="39" t="str">
        <f t="shared" si="67"/>
        <v>U7156-6</v>
      </c>
      <c r="E4297" s="21" t="s">
        <v>320</v>
      </c>
    </row>
    <row r="4298" spans="1:5" x14ac:dyDescent="0.3">
      <c r="A4298" s="21" t="s">
        <v>2680</v>
      </c>
      <c r="B4298" s="21">
        <v>7</v>
      </c>
      <c r="C4298" s="39" t="str">
        <f>VLOOKUP(A4298,'COMP-VS-BOM'!$A$2:$C$1625,3,0)</f>
        <v>700-3800 MHZ ULTRA LOW NOISE LNA</v>
      </c>
      <c r="D4298" s="39" t="str">
        <f t="shared" si="67"/>
        <v>U7156-7</v>
      </c>
      <c r="E4298" s="21" t="s">
        <v>1129</v>
      </c>
    </row>
    <row r="4299" spans="1:5" x14ac:dyDescent="0.3">
      <c r="A4299" s="21" t="s">
        <v>2680</v>
      </c>
      <c r="B4299" s="21">
        <v>8</v>
      </c>
      <c r="C4299" s="39" t="str">
        <f>VLOOKUP(A4299,'COMP-VS-BOM'!$A$2:$C$1625,3,0)</f>
        <v>700-3800 MHZ ULTRA LOW NOISE LNA</v>
      </c>
      <c r="D4299" s="39" t="str">
        <f t="shared" si="67"/>
        <v>U7156-8</v>
      </c>
      <c r="E4299" s="21" t="s">
        <v>320</v>
      </c>
    </row>
    <row r="4300" spans="1:5" x14ac:dyDescent="0.3">
      <c r="A4300" s="21" t="s">
        <v>2680</v>
      </c>
      <c r="B4300" s="21">
        <v>9</v>
      </c>
      <c r="C4300" s="39" t="str">
        <f>VLOOKUP(A4300,'COMP-VS-BOM'!$A$2:$C$1625,3,0)</f>
        <v>700-3800 MHZ ULTRA LOW NOISE LNA</v>
      </c>
      <c r="D4300" s="39" t="str">
        <f t="shared" si="67"/>
        <v>U7156-9</v>
      </c>
      <c r="E4300" s="21" t="s">
        <v>320</v>
      </c>
    </row>
    <row r="4301" spans="1:5" x14ac:dyDescent="0.3">
      <c r="A4301" s="21" t="s">
        <v>2681</v>
      </c>
      <c r="B4301" s="21">
        <v>1</v>
      </c>
      <c r="C4301" s="39" t="str">
        <f>VLOOKUP(A4301,'COMP-VS-BOM'!$A$2:$C$1625,3,0)</f>
        <v>IC I/O EXPANDER I2C 8B 16TSSOP</v>
      </c>
      <c r="D4301" s="39" t="str">
        <f t="shared" si="67"/>
        <v>U7157-1</v>
      </c>
      <c r="E4301" s="21" t="s">
        <v>3035</v>
      </c>
    </row>
    <row r="4302" spans="1:5" x14ac:dyDescent="0.3">
      <c r="A4302" s="21" t="s">
        <v>2681</v>
      </c>
      <c r="B4302" s="21">
        <v>2</v>
      </c>
      <c r="C4302" s="39" t="str">
        <f>VLOOKUP(A4302,'COMP-VS-BOM'!$A$2:$C$1625,3,0)</f>
        <v>IC I/O EXPANDER I2C 8B 16TSSOP</v>
      </c>
      <c r="D4302" s="39" t="str">
        <f t="shared" si="67"/>
        <v>U7157-2</v>
      </c>
      <c r="E4302" s="21" t="s">
        <v>3036</v>
      </c>
    </row>
    <row r="4303" spans="1:5" x14ac:dyDescent="0.3">
      <c r="A4303" s="21" t="s">
        <v>2681</v>
      </c>
      <c r="B4303" s="21">
        <v>3</v>
      </c>
      <c r="C4303" s="39" t="str">
        <f>VLOOKUP(A4303,'COMP-VS-BOM'!$A$2:$C$1625,3,0)</f>
        <v>IC I/O EXPANDER I2C 8B 16TSSOP</v>
      </c>
      <c r="D4303" s="39" t="str">
        <f t="shared" si="67"/>
        <v>U7157-3</v>
      </c>
      <c r="E4303" s="21" t="s">
        <v>1863</v>
      </c>
    </row>
    <row r="4304" spans="1:5" x14ac:dyDescent="0.3">
      <c r="A4304" s="21" t="s">
        <v>2681</v>
      </c>
      <c r="B4304" s="21">
        <v>4</v>
      </c>
      <c r="C4304" s="39" t="str">
        <f>VLOOKUP(A4304,'COMP-VS-BOM'!$A$2:$C$1625,3,0)</f>
        <v>IC I/O EXPANDER I2C 8B 16TSSOP</v>
      </c>
      <c r="D4304" s="39" t="str">
        <f t="shared" si="67"/>
        <v>U7157-4</v>
      </c>
      <c r="E4304" s="21" t="s">
        <v>1865</v>
      </c>
    </row>
    <row r="4305" spans="1:5" x14ac:dyDescent="0.3">
      <c r="A4305" s="21" t="s">
        <v>2681</v>
      </c>
      <c r="B4305" s="21">
        <v>5</v>
      </c>
      <c r="C4305" s="39" t="str">
        <f>VLOOKUP(A4305,'COMP-VS-BOM'!$A$2:$C$1625,3,0)</f>
        <v>IC I/O EXPANDER I2C 8B 16TSSOP</v>
      </c>
      <c r="D4305" s="39" t="str">
        <f t="shared" si="67"/>
        <v>U7157-5</v>
      </c>
      <c r="E4305" s="21" t="s">
        <v>1867</v>
      </c>
    </row>
    <row r="4306" spans="1:5" x14ac:dyDescent="0.3">
      <c r="A4306" s="21" t="s">
        <v>2681</v>
      </c>
      <c r="B4306" s="21">
        <v>6</v>
      </c>
      <c r="C4306" s="39" t="str">
        <f>VLOOKUP(A4306,'COMP-VS-BOM'!$A$2:$C$1625,3,0)</f>
        <v>IC I/O EXPANDER I2C 8B 16TSSOP</v>
      </c>
      <c r="D4306" s="39" t="str">
        <f t="shared" si="67"/>
        <v>U7157-6</v>
      </c>
      <c r="E4306" s="21" t="s">
        <v>3031</v>
      </c>
    </row>
    <row r="4307" spans="1:5" x14ac:dyDescent="0.3">
      <c r="A4307" s="21" t="s">
        <v>2681</v>
      </c>
      <c r="B4307" s="21">
        <v>7</v>
      </c>
      <c r="C4307" s="39" t="str">
        <f>VLOOKUP(A4307,'COMP-VS-BOM'!$A$2:$C$1625,3,0)</f>
        <v>IC I/O EXPANDER I2C 8B 16TSSOP</v>
      </c>
      <c r="D4307" s="39" t="str">
        <f t="shared" si="67"/>
        <v>U7157-7</v>
      </c>
      <c r="E4307" s="21" t="s">
        <v>3030</v>
      </c>
    </row>
    <row r="4308" spans="1:5" x14ac:dyDescent="0.3">
      <c r="A4308" s="21" t="s">
        <v>2681</v>
      </c>
      <c r="B4308" s="21">
        <v>8</v>
      </c>
      <c r="C4308" s="39" t="str">
        <f>VLOOKUP(A4308,'COMP-VS-BOM'!$A$2:$C$1625,3,0)</f>
        <v>IC I/O EXPANDER I2C 8B 16TSSOP</v>
      </c>
      <c r="D4308" s="39" t="str">
        <f t="shared" si="67"/>
        <v>U7157-8</v>
      </c>
      <c r="E4308" s="21" t="s">
        <v>320</v>
      </c>
    </row>
    <row r="4309" spans="1:5" x14ac:dyDescent="0.3">
      <c r="A4309" s="21" t="s">
        <v>2681</v>
      </c>
      <c r="B4309" s="21">
        <v>9</v>
      </c>
      <c r="C4309" s="39" t="str">
        <f>VLOOKUP(A4309,'COMP-VS-BOM'!$A$2:$C$1625,3,0)</f>
        <v>IC I/O EXPANDER I2C 8B 16TSSOP</v>
      </c>
      <c r="D4309" s="39" t="str">
        <f t="shared" si="67"/>
        <v>U7157-9</v>
      </c>
      <c r="E4309" s="21" t="s">
        <v>3033</v>
      </c>
    </row>
    <row r="4310" spans="1:5" x14ac:dyDescent="0.3">
      <c r="A4310" s="21" t="s">
        <v>2681</v>
      </c>
      <c r="B4310" s="21">
        <v>10</v>
      </c>
      <c r="C4310" s="39" t="str">
        <f>VLOOKUP(A4310,'COMP-VS-BOM'!$A$2:$C$1625,3,0)</f>
        <v>IC I/O EXPANDER I2C 8B 16TSSOP</v>
      </c>
      <c r="D4310" s="39" t="str">
        <f t="shared" si="67"/>
        <v>U7157-10</v>
      </c>
      <c r="E4310" s="21" t="s">
        <v>3032</v>
      </c>
    </row>
    <row r="4311" spans="1:5" x14ac:dyDescent="0.3">
      <c r="A4311" s="21" t="s">
        <v>2681</v>
      </c>
      <c r="B4311" s="21">
        <v>11</v>
      </c>
      <c r="C4311" s="39" t="str">
        <f>VLOOKUP(A4311,'COMP-VS-BOM'!$A$2:$C$1625,3,0)</f>
        <v>IC I/O EXPANDER I2C 8B 16TSSOP</v>
      </c>
      <c r="D4311" s="39" t="str">
        <f t="shared" si="67"/>
        <v>U7157-11</v>
      </c>
      <c r="E4311" s="21" t="s">
        <v>1878</v>
      </c>
    </row>
    <row r="4312" spans="1:5" x14ac:dyDescent="0.3">
      <c r="A4312" s="21" t="s">
        <v>2681</v>
      </c>
      <c r="B4312" s="21">
        <v>12</v>
      </c>
      <c r="C4312" s="39" t="str">
        <f>VLOOKUP(A4312,'COMP-VS-BOM'!$A$2:$C$1625,3,0)</f>
        <v>IC I/O EXPANDER I2C 8B 16TSSOP</v>
      </c>
      <c r="D4312" s="39" t="str">
        <f t="shared" si="67"/>
        <v>U7157-12</v>
      </c>
      <c r="E4312" s="21" t="s">
        <v>1876</v>
      </c>
    </row>
    <row r="4313" spans="1:5" x14ac:dyDescent="0.3">
      <c r="A4313" s="21" t="s">
        <v>2681</v>
      </c>
      <c r="B4313" s="21">
        <v>13</v>
      </c>
      <c r="C4313" s="39" t="str">
        <f>VLOOKUP(A4313,'COMP-VS-BOM'!$A$2:$C$1625,3,0)</f>
        <v>IC I/O EXPANDER I2C 8B 16TSSOP</v>
      </c>
      <c r="D4313" s="39" t="str">
        <f t="shared" si="67"/>
        <v>U7157-13</v>
      </c>
      <c r="E4313" s="21" t="s">
        <v>1874</v>
      </c>
    </row>
    <row r="4314" spans="1:5" x14ac:dyDescent="0.3">
      <c r="A4314" s="21" t="s">
        <v>2681</v>
      </c>
      <c r="B4314" s="21">
        <v>14</v>
      </c>
      <c r="C4314" s="39" t="str">
        <f>VLOOKUP(A4314,'COMP-VS-BOM'!$A$2:$C$1625,3,0)</f>
        <v>IC I/O EXPANDER I2C 8B 16TSSOP</v>
      </c>
      <c r="D4314" s="39" t="str">
        <f t="shared" si="67"/>
        <v>U7157-14</v>
      </c>
      <c r="E4314" s="21" t="s">
        <v>1873</v>
      </c>
    </row>
    <row r="4315" spans="1:5" x14ac:dyDescent="0.3">
      <c r="A4315" s="21" t="s">
        <v>2681</v>
      </c>
      <c r="B4315" s="21">
        <v>15</v>
      </c>
      <c r="C4315" s="39" t="str">
        <f>VLOOKUP(A4315,'COMP-VS-BOM'!$A$2:$C$1625,3,0)</f>
        <v>IC I/O EXPANDER I2C 8B 16TSSOP</v>
      </c>
      <c r="D4315" s="39" t="str">
        <f t="shared" si="67"/>
        <v>U7157-15</v>
      </c>
      <c r="E4315" s="21" t="s">
        <v>3034</v>
      </c>
    </row>
    <row r="4316" spans="1:5" x14ac:dyDescent="0.3">
      <c r="A4316" s="21" t="s">
        <v>2681</v>
      </c>
      <c r="B4316" s="21">
        <v>16</v>
      </c>
      <c r="C4316" s="39" t="str">
        <f>VLOOKUP(A4316,'COMP-VS-BOM'!$A$2:$C$1625,3,0)</f>
        <v>IC I/O EXPANDER I2C 8B 16TSSOP</v>
      </c>
      <c r="D4316" s="39" t="str">
        <f t="shared" si="67"/>
        <v>U7157-16</v>
      </c>
      <c r="E4316" s="21" t="s">
        <v>1132</v>
      </c>
    </row>
    <row r="4317" spans="1:5" x14ac:dyDescent="0.3">
      <c r="A4317" s="21" t="s">
        <v>2682</v>
      </c>
      <c r="B4317" s="21">
        <v>1</v>
      </c>
      <c r="C4317" s="39" t="str">
        <f>VLOOKUP(A4317,'COMP-VS-BOM'!$A$2:$C$1625,3,0)</f>
        <v>IC BUS TRANSCVR 4BIT DUAL 16QFN</v>
      </c>
      <c r="D4317" s="39" t="str">
        <f t="shared" si="67"/>
        <v>U7159-1</v>
      </c>
      <c r="E4317" s="21" t="s">
        <v>2529</v>
      </c>
    </row>
    <row r="4318" spans="1:5" x14ac:dyDescent="0.3">
      <c r="A4318" s="21" t="s">
        <v>2682</v>
      </c>
      <c r="B4318" s="21">
        <v>2</v>
      </c>
      <c r="C4318" s="39" t="str">
        <f>VLOOKUP(A4318,'COMP-VS-BOM'!$A$2:$C$1625,3,0)</f>
        <v>IC BUS TRANSCVR 4BIT DUAL 16QFN</v>
      </c>
      <c r="D4318" s="39" t="str">
        <f t="shared" si="67"/>
        <v>U7159-2</v>
      </c>
      <c r="E4318" s="21" t="s">
        <v>2531</v>
      </c>
    </row>
    <row r="4319" spans="1:5" x14ac:dyDescent="0.3">
      <c r="A4319" s="21" t="s">
        <v>2682</v>
      </c>
      <c r="B4319" s="21">
        <v>3</v>
      </c>
      <c r="C4319" s="39" t="str">
        <f>VLOOKUP(A4319,'COMP-VS-BOM'!$A$2:$C$1625,3,0)</f>
        <v>IC BUS TRANSCVR 4BIT DUAL 16QFN</v>
      </c>
      <c r="D4319" s="39" t="str">
        <f t="shared" si="67"/>
        <v>U7159-3</v>
      </c>
      <c r="E4319" s="21" t="s">
        <v>2445</v>
      </c>
    </row>
    <row r="4320" spans="1:5" x14ac:dyDescent="0.3">
      <c r="A4320" s="21" t="s">
        <v>2682</v>
      </c>
      <c r="B4320" s="21">
        <v>4</v>
      </c>
      <c r="C4320" s="39" t="str">
        <f>VLOOKUP(A4320,'COMP-VS-BOM'!$A$2:$C$1625,3,0)</f>
        <v>IC BUS TRANSCVR 4BIT DUAL 16QFN</v>
      </c>
      <c r="D4320" s="39" t="str">
        <f t="shared" si="67"/>
        <v>U7159-4</v>
      </c>
      <c r="E4320" s="21" t="s">
        <v>2448</v>
      </c>
    </row>
    <row r="4321" spans="1:5" x14ac:dyDescent="0.3">
      <c r="A4321" s="21" t="s">
        <v>2682</v>
      </c>
      <c r="B4321" s="21">
        <v>5</v>
      </c>
      <c r="C4321" s="39" t="str">
        <f>VLOOKUP(A4321,'COMP-VS-BOM'!$A$2:$C$1625,3,0)</f>
        <v>IC BUS TRANSCVR 4BIT DUAL 16QFN</v>
      </c>
      <c r="D4321" s="39" t="str">
        <f t="shared" si="67"/>
        <v>U7159-5</v>
      </c>
      <c r="E4321" s="21" t="s">
        <v>2546</v>
      </c>
    </row>
    <row r="4322" spans="1:5" x14ac:dyDescent="0.3">
      <c r="A4322" s="21" t="s">
        <v>2682</v>
      </c>
      <c r="B4322" s="21">
        <v>6</v>
      </c>
      <c r="C4322" s="39" t="str">
        <f>VLOOKUP(A4322,'COMP-VS-BOM'!$A$2:$C$1625,3,0)</f>
        <v>IC BUS TRANSCVR 4BIT DUAL 16QFN</v>
      </c>
      <c r="D4322" s="39" t="str">
        <f t="shared" si="67"/>
        <v>U7159-6</v>
      </c>
      <c r="E4322" s="21" t="s">
        <v>2544</v>
      </c>
    </row>
    <row r="4323" spans="1:5" x14ac:dyDescent="0.3">
      <c r="A4323" s="21" t="s">
        <v>2682</v>
      </c>
      <c r="B4323" s="21">
        <v>7</v>
      </c>
      <c r="C4323" s="39" t="str">
        <f>VLOOKUP(A4323,'COMP-VS-BOM'!$A$2:$C$1625,3,0)</f>
        <v>IC BUS TRANSCVR 4BIT DUAL 16QFN</v>
      </c>
      <c r="D4323" s="39" t="str">
        <f t="shared" si="67"/>
        <v>U7159-7</v>
      </c>
      <c r="E4323" s="21" t="s">
        <v>2533</v>
      </c>
    </row>
    <row r="4324" spans="1:5" s="10" customFormat="1" x14ac:dyDescent="0.3">
      <c r="A4324" s="21" t="s">
        <v>2682</v>
      </c>
      <c r="B4324" s="21">
        <v>8</v>
      </c>
      <c r="C4324" s="39" t="str">
        <f>VLOOKUP(A4324,'COMP-VS-BOM'!$A$2:$C$1625,3,0)</f>
        <v>IC BUS TRANSCVR 4BIT DUAL 16QFN</v>
      </c>
      <c r="D4324" s="39" t="str">
        <f t="shared" si="67"/>
        <v>U7159-8</v>
      </c>
      <c r="E4324" s="21" t="s">
        <v>2535</v>
      </c>
    </row>
    <row r="4325" spans="1:5" s="10" customFormat="1" x14ac:dyDescent="0.3">
      <c r="A4325" s="21" t="s">
        <v>2682</v>
      </c>
      <c r="B4325" s="21">
        <v>9</v>
      </c>
      <c r="C4325" s="39" t="str">
        <f>VLOOKUP(A4325,'COMP-VS-BOM'!$A$2:$C$1625,3,0)</f>
        <v>IC BUS TRANSCVR 4BIT DUAL 16QFN</v>
      </c>
      <c r="D4325" s="39" t="str">
        <f t="shared" si="67"/>
        <v>U7159-9</v>
      </c>
      <c r="E4325" s="21" t="s">
        <v>2537</v>
      </c>
    </row>
    <row r="4326" spans="1:5" s="10" customFormat="1" x14ac:dyDescent="0.3">
      <c r="A4326" s="21" t="s">
        <v>2682</v>
      </c>
      <c r="B4326" s="21">
        <v>10</v>
      </c>
      <c r="C4326" s="39" t="str">
        <f>VLOOKUP(A4326,'COMP-VS-BOM'!$A$2:$C$1625,3,0)</f>
        <v>IC BUS TRANSCVR 4BIT DUAL 16QFN</v>
      </c>
      <c r="D4326" s="39" t="str">
        <f t="shared" si="67"/>
        <v>U7159-10</v>
      </c>
      <c r="E4326" s="21" t="s">
        <v>320</v>
      </c>
    </row>
    <row r="4327" spans="1:5" s="10" customFormat="1" x14ac:dyDescent="0.3">
      <c r="A4327" s="21" t="s">
        <v>2682</v>
      </c>
      <c r="B4327" s="21">
        <v>11</v>
      </c>
      <c r="C4327" s="39" t="str">
        <f>VLOOKUP(A4327,'COMP-VS-BOM'!$A$2:$C$1625,3,0)</f>
        <v>IC BUS TRANSCVR 4BIT DUAL 16QFN</v>
      </c>
      <c r="D4327" s="39" t="str">
        <f t="shared" si="67"/>
        <v>U7159-11</v>
      </c>
      <c r="E4327" s="22"/>
    </row>
    <row r="4328" spans="1:5" s="10" customFormat="1" x14ac:dyDescent="0.3">
      <c r="A4328" s="21" t="s">
        <v>2682</v>
      </c>
      <c r="B4328" s="21">
        <v>12</v>
      </c>
      <c r="C4328" s="39" t="str">
        <f>VLOOKUP(A4328,'COMP-VS-BOM'!$A$2:$C$1625,3,0)</f>
        <v>IC BUS TRANSCVR 4BIT DUAL 16QFN</v>
      </c>
      <c r="D4328" s="39" t="str">
        <f t="shared" si="67"/>
        <v>U7159-12</v>
      </c>
      <c r="E4328" s="22"/>
    </row>
    <row r="4329" spans="1:5" s="10" customFormat="1" x14ac:dyDescent="0.3">
      <c r="A4329" s="21" t="s">
        <v>2682</v>
      </c>
      <c r="B4329" s="21">
        <v>13</v>
      </c>
      <c r="C4329" s="39" t="str">
        <f>VLOOKUP(A4329,'COMP-VS-BOM'!$A$2:$C$1625,3,0)</f>
        <v>IC BUS TRANSCVR 4BIT DUAL 16QFN</v>
      </c>
      <c r="D4329" s="39" t="str">
        <f t="shared" si="67"/>
        <v>U7159-13</v>
      </c>
      <c r="E4329" s="21" t="s">
        <v>2527</v>
      </c>
    </row>
    <row r="4330" spans="1:5" s="10" customFormat="1" x14ac:dyDescent="0.3">
      <c r="A4330" s="21" t="s">
        <v>2682</v>
      </c>
      <c r="B4330" s="21">
        <v>14</v>
      </c>
      <c r="C4330" s="39" t="str">
        <f>VLOOKUP(A4330,'COMP-VS-BOM'!$A$2:$C$1625,3,0)</f>
        <v>IC BUS TRANSCVR 4BIT DUAL 16QFN</v>
      </c>
      <c r="D4330" s="39" t="str">
        <f t="shared" si="67"/>
        <v>U7159-14</v>
      </c>
      <c r="E4330" s="21" t="s">
        <v>2525</v>
      </c>
    </row>
    <row r="4331" spans="1:5" s="10" customFormat="1" x14ac:dyDescent="0.3">
      <c r="A4331" s="21" t="s">
        <v>2682</v>
      </c>
      <c r="B4331" s="21">
        <v>15</v>
      </c>
      <c r="C4331" s="39" t="str">
        <f>VLOOKUP(A4331,'COMP-VS-BOM'!$A$2:$C$1625,3,0)</f>
        <v>IC BUS TRANSCVR 4BIT DUAL 16QFN</v>
      </c>
      <c r="D4331" s="39" t="str">
        <f t="shared" si="67"/>
        <v>U7159-15</v>
      </c>
      <c r="E4331" s="21" t="s">
        <v>1029</v>
      </c>
    </row>
    <row r="4332" spans="1:5" s="10" customFormat="1" x14ac:dyDescent="0.3">
      <c r="A4332" s="21" t="s">
        <v>2682</v>
      </c>
      <c r="B4332" s="21">
        <v>16</v>
      </c>
      <c r="C4332" s="39" t="str">
        <f>VLOOKUP(A4332,'COMP-VS-BOM'!$A$2:$C$1625,3,0)</f>
        <v>IC BUS TRANSCVR 4BIT DUAL 16QFN</v>
      </c>
      <c r="D4332" s="39" t="str">
        <f t="shared" si="67"/>
        <v>U7159-16</v>
      </c>
      <c r="E4332" s="21" t="s">
        <v>946</v>
      </c>
    </row>
    <row r="4333" spans="1:5" s="10" customFormat="1" x14ac:dyDescent="0.3">
      <c r="A4333" s="21" t="s">
        <v>2682</v>
      </c>
      <c r="B4333" s="21">
        <v>17</v>
      </c>
      <c r="C4333" s="39" t="str">
        <f>VLOOKUP(A4333,'COMP-VS-BOM'!$A$2:$C$1625,3,0)</f>
        <v>IC BUS TRANSCVR 4BIT DUAL 16QFN</v>
      </c>
      <c r="D4333" s="39" t="str">
        <f t="shared" si="67"/>
        <v>U7159-17</v>
      </c>
      <c r="E4333" s="21" t="s">
        <v>320</v>
      </c>
    </row>
    <row r="4334" spans="1:5" s="10" customFormat="1" x14ac:dyDescent="0.3">
      <c r="A4334" s="21" t="s">
        <v>2696</v>
      </c>
      <c r="B4334" s="21">
        <v>1</v>
      </c>
      <c r="C4334" s="39" t="str">
        <f>VLOOKUP(A4334,'COMP-VS-BOM'!$A$2:$C$1625,3,0)</f>
        <v>CONN SWD JACK STR 50 OHM SMD</v>
      </c>
      <c r="D4334" s="39" t="str">
        <f t="shared" si="67"/>
        <v>U7161-1</v>
      </c>
      <c r="E4334" s="22"/>
    </row>
    <row r="4335" spans="1:5" s="10" customFormat="1" x14ac:dyDescent="0.3">
      <c r="A4335" s="21" t="s">
        <v>2696</v>
      </c>
      <c r="B4335" s="21">
        <v>2</v>
      </c>
      <c r="C4335" s="39" t="str">
        <f>VLOOKUP(A4335,'COMP-VS-BOM'!$A$2:$C$1625,3,0)</f>
        <v>CONN SWD JACK STR 50 OHM SMD</v>
      </c>
      <c r="D4335" s="39" t="str">
        <f t="shared" si="67"/>
        <v>U7161-2</v>
      </c>
      <c r="E4335" s="21" t="s">
        <v>320</v>
      </c>
    </row>
    <row r="4336" spans="1:5" s="10" customFormat="1" x14ac:dyDescent="0.3">
      <c r="A4336" s="21" t="s">
        <v>2696</v>
      </c>
      <c r="B4336" s="21">
        <v>3</v>
      </c>
      <c r="C4336" s="39" t="str">
        <f>VLOOKUP(A4336,'COMP-VS-BOM'!$A$2:$C$1625,3,0)</f>
        <v>CONN SWD JACK STR 50 OHM SMD</v>
      </c>
      <c r="D4336" s="39" t="str">
        <f t="shared" si="67"/>
        <v>U7161-3</v>
      </c>
      <c r="E4336" s="21" t="s">
        <v>320</v>
      </c>
    </row>
    <row r="4337" spans="1:5" s="10" customFormat="1" x14ac:dyDescent="0.3">
      <c r="A4337" s="21" t="s">
        <v>2696</v>
      </c>
      <c r="B4337" s="21">
        <v>4</v>
      </c>
      <c r="C4337" s="39" t="str">
        <f>VLOOKUP(A4337,'COMP-VS-BOM'!$A$2:$C$1625,3,0)</f>
        <v>CONN SWD JACK STR 50 OHM SMD</v>
      </c>
      <c r="D4337" s="39" t="str">
        <f t="shared" si="67"/>
        <v>U7161-4</v>
      </c>
      <c r="E4337" s="21" t="s">
        <v>2955</v>
      </c>
    </row>
    <row r="4338" spans="1:5" s="10" customFormat="1" x14ac:dyDescent="0.3">
      <c r="A4338" s="21" t="s">
        <v>2696</v>
      </c>
      <c r="B4338" s="21">
        <v>5</v>
      </c>
      <c r="C4338" s="39" t="str">
        <f>VLOOKUP(A4338,'COMP-VS-BOM'!$A$2:$C$1625,3,0)</f>
        <v>CONN SWD JACK STR 50 OHM SMD</v>
      </c>
      <c r="D4338" s="39" t="str">
        <f t="shared" si="67"/>
        <v>U7161-5</v>
      </c>
      <c r="E4338" s="21" t="s">
        <v>320</v>
      </c>
    </row>
    <row r="4339" spans="1:5" s="10" customFormat="1" x14ac:dyDescent="0.3">
      <c r="A4339" s="21" t="s">
        <v>2696</v>
      </c>
      <c r="B4339" s="21">
        <v>6</v>
      </c>
      <c r="C4339" s="39" t="str">
        <f>VLOOKUP(A4339,'COMP-VS-BOM'!$A$2:$C$1625,3,0)</f>
        <v>CONN SWD JACK STR 50 OHM SMD</v>
      </c>
      <c r="D4339" s="39" t="str">
        <f t="shared" si="67"/>
        <v>U7161-6</v>
      </c>
      <c r="E4339" s="21" t="s">
        <v>320</v>
      </c>
    </row>
    <row r="4340" spans="1:5" s="10" customFormat="1" x14ac:dyDescent="0.3">
      <c r="A4340" s="21" t="s">
        <v>2697</v>
      </c>
      <c r="B4340" s="21">
        <v>1</v>
      </c>
      <c r="C4340" s="39" t="str">
        <f>VLOOKUP(A4340,'COMP-VS-BOM'!$A$2:$C$1625,3,0)</f>
        <v>CONN SWD JACK STR 50 OHM SMD</v>
      </c>
      <c r="D4340" s="39" t="str">
        <f t="shared" si="67"/>
        <v>U7162-1</v>
      </c>
      <c r="E4340" s="22"/>
    </row>
    <row r="4341" spans="1:5" s="10" customFormat="1" x14ac:dyDescent="0.3">
      <c r="A4341" s="21" t="s">
        <v>2697</v>
      </c>
      <c r="B4341" s="21">
        <v>2</v>
      </c>
      <c r="C4341" s="39" t="str">
        <f>VLOOKUP(A4341,'COMP-VS-BOM'!$A$2:$C$1625,3,0)</f>
        <v>CONN SWD JACK STR 50 OHM SMD</v>
      </c>
      <c r="D4341" s="39" t="str">
        <f t="shared" si="67"/>
        <v>U7162-2</v>
      </c>
      <c r="E4341" s="21" t="s">
        <v>320</v>
      </c>
    </row>
    <row r="4342" spans="1:5" s="10" customFormat="1" x14ac:dyDescent="0.3">
      <c r="A4342" s="21" t="s">
        <v>2697</v>
      </c>
      <c r="B4342" s="21">
        <v>3</v>
      </c>
      <c r="C4342" s="39" t="str">
        <f>VLOOKUP(A4342,'COMP-VS-BOM'!$A$2:$C$1625,3,0)</f>
        <v>CONN SWD JACK STR 50 OHM SMD</v>
      </c>
      <c r="D4342" s="39" t="str">
        <f t="shared" si="67"/>
        <v>U7162-3</v>
      </c>
      <c r="E4342" s="21" t="s">
        <v>320</v>
      </c>
    </row>
    <row r="4343" spans="1:5" s="10" customFormat="1" x14ac:dyDescent="0.3">
      <c r="A4343" s="21" t="s">
        <v>2697</v>
      </c>
      <c r="B4343" s="21">
        <v>4</v>
      </c>
      <c r="C4343" s="39" t="str">
        <f>VLOOKUP(A4343,'COMP-VS-BOM'!$A$2:$C$1625,3,0)</f>
        <v>CONN SWD JACK STR 50 OHM SMD</v>
      </c>
      <c r="D4343" s="39" t="str">
        <f t="shared" si="67"/>
        <v>U7162-4</v>
      </c>
      <c r="E4343" s="21" t="s">
        <v>2957</v>
      </c>
    </row>
    <row r="4344" spans="1:5" s="10" customFormat="1" x14ac:dyDescent="0.3">
      <c r="A4344" s="21" t="s">
        <v>2697</v>
      </c>
      <c r="B4344" s="21">
        <v>5</v>
      </c>
      <c r="C4344" s="39" t="str">
        <f>VLOOKUP(A4344,'COMP-VS-BOM'!$A$2:$C$1625,3,0)</f>
        <v>CONN SWD JACK STR 50 OHM SMD</v>
      </c>
      <c r="D4344" s="39" t="str">
        <f t="shared" si="67"/>
        <v>U7162-5</v>
      </c>
      <c r="E4344" s="21" t="s">
        <v>320</v>
      </c>
    </row>
    <row r="4345" spans="1:5" s="10" customFormat="1" x14ac:dyDescent="0.3">
      <c r="A4345" s="21" t="s">
        <v>2697</v>
      </c>
      <c r="B4345" s="21">
        <v>6</v>
      </c>
      <c r="C4345" s="39" t="str">
        <f>VLOOKUP(A4345,'COMP-VS-BOM'!$A$2:$C$1625,3,0)</f>
        <v>CONN SWD JACK STR 50 OHM SMD</v>
      </c>
      <c r="D4345" s="39" t="str">
        <f t="shared" si="67"/>
        <v>U7162-6</v>
      </c>
      <c r="E4345" s="21" t="s">
        <v>320</v>
      </c>
    </row>
    <row r="4346" spans="1:5" s="10" customFormat="1" x14ac:dyDescent="0.3">
      <c r="A4346" s="21" t="s">
        <v>260</v>
      </c>
      <c r="B4346" s="21">
        <v>1</v>
      </c>
      <c r="C4346" s="39" t="str">
        <f>VLOOKUP(A4346,'COMP-VS-BOM'!$A$2:$C$1625,3,0)</f>
        <v>IC REDRIVER I2C 1CH 8TSSOP</v>
      </c>
      <c r="D4346" s="39" t="str">
        <f t="shared" si="67"/>
        <v>U4D3-1</v>
      </c>
      <c r="E4346" s="21" t="s">
        <v>511</v>
      </c>
    </row>
    <row r="4347" spans="1:5" s="10" customFormat="1" x14ac:dyDescent="0.3">
      <c r="A4347" s="21" t="s">
        <v>260</v>
      </c>
      <c r="B4347" s="21">
        <v>2</v>
      </c>
      <c r="C4347" s="39" t="str">
        <f>VLOOKUP(A4347,'COMP-VS-BOM'!$A$2:$C$1625,3,0)</f>
        <v>IC REDRIVER I2C 1CH 8TSSOP</v>
      </c>
      <c r="D4347" s="39" t="str">
        <f t="shared" si="67"/>
        <v>U4D3-2</v>
      </c>
      <c r="E4347" s="21" t="s">
        <v>1514</v>
      </c>
    </row>
    <row r="4348" spans="1:5" s="10" customFormat="1" x14ac:dyDescent="0.3">
      <c r="A4348" s="21" t="s">
        <v>260</v>
      </c>
      <c r="B4348" s="21">
        <v>3</v>
      </c>
      <c r="C4348" s="39" t="str">
        <f>VLOOKUP(A4348,'COMP-VS-BOM'!$A$2:$C$1625,3,0)</f>
        <v>IC REDRIVER I2C 1CH 8TSSOP</v>
      </c>
      <c r="D4348" s="39" t="str">
        <f t="shared" si="67"/>
        <v>U4D3-3</v>
      </c>
      <c r="E4348" s="21" t="s">
        <v>1525</v>
      </c>
    </row>
    <row r="4349" spans="1:5" s="10" customFormat="1" x14ac:dyDescent="0.3">
      <c r="A4349" s="21" t="s">
        <v>260</v>
      </c>
      <c r="B4349" s="21">
        <v>4</v>
      </c>
      <c r="C4349" s="39" t="str">
        <f>VLOOKUP(A4349,'COMP-VS-BOM'!$A$2:$C$1625,3,0)</f>
        <v>IC REDRIVER I2C 1CH 8TSSOP</v>
      </c>
      <c r="D4349" s="39" t="str">
        <f t="shared" si="67"/>
        <v>U4D3-4</v>
      </c>
      <c r="E4349" s="21" t="s">
        <v>320</v>
      </c>
    </row>
    <row r="4350" spans="1:5" s="10" customFormat="1" x14ac:dyDescent="0.3">
      <c r="A4350" s="21" t="s">
        <v>260</v>
      </c>
      <c r="B4350" s="21">
        <v>5</v>
      </c>
      <c r="C4350" s="39" t="str">
        <f>VLOOKUP(A4350,'COMP-VS-BOM'!$A$2:$C$1625,3,0)</f>
        <v>IC REDRIVER I2C 1CH 8TSSOP</v>
      </c>
      <c r="D4350" s="39" t="str">
        <f t="shared" si="67"/>
        <v>U4D3-5</v>
      </c>
      <c r="E4350" s="21" t="s">
        <v>2562</v>
      </c>
    </row>
    <row r="4351" spans="1:5" s="10" customFormat="1" x14ac:dyDescent="0.3">
      <c r="A4351" s="21" t="s">
        <v>260</v>
      </c>
      <c r="B4351" s="21">
        <v>6</v>
      </c>
      <c r="C4351" s="39" t="str">
        <f>VLOOKUP(A4351,'COMP-VS-BOM'!$A$2:$C$1625,3,0)</f>
        <v>IC REDRIVER I2C 1CH 8TSSOP</v>
      </c>
      <c r="D4351" s="39" t="str">
        <f t="shared" si="67"/>
        <v>U4D3-6</v>
      </c>
      <c r="E4351" s="21" t="s">
        <v>1642</v>
      </c>
    </row>
    <row r="4352" spans="1:5" s="10" customFormat="1" x14ac:dyDescent="0.3">
      <c r="A4352" s="21" t="s">
        <v>260</v>
      </c>
      <c r="B4352" s="21">
        <v>7</v>
      </c>
      <c r="C4352" s="39" t="str">
        <f>VLOOKUP(A4352,'COMP-VS-BOM'!$A$2:$C$1625,3,0)</f>
        <v>IC REDRIVER I2C 1CH 8TSSOP</v>
      </c>
      <c r="D4352" s="39" t="str">
        <f t="shared" si="67"/>
        <v>U4D3-7</v>
      </c>
      <c r="E4352" s="21" t="s">
        <v>1644</v>
      </c>
    </row>
    <row r="4353" spans="1:5" s="10" customFormat="1" x14ac:dyDescent="0.3">
      <c r="A4353" s="21" t="s">
        <v>260</v>
      </c>
      <c r="B4353" s="21">
        <v>8</v>
      </c>
      <c r="C4353" s="39" t="str">
        <f>VLOOKUP(A4353,'COMP-VS-BOM'!$A$2:$C$1625,3,0)</f>
        <v>IC REDRIVER I2C 1CH 8TSSOP</v>
      </c>
      <c r="D4353" s="39" t="str">
        <f t="shared" si="67"/>
        <v>U4D3-8</v>
      </c>
      <c r="E4353" s="21" t="s">
        <v>946</v>
      </c>
    </row>
    <row r="4354" spans="1:5" s="10" customFormat="1" x14ac:dyDescent="0.3">
      <c r="A4354" s="21" t="s">
        <v>2683</v>
      </c>
      <c r="B4354" s="21">
        <v>1</v>
      </c>
      <c r="C4354" s="39" t="str">
        <f>VLOOKUP(A4354,'COMP-VS-BOM'!$A$2:$C$1625,3,0)</f>
        <v>IC REDRIVER I2C 1CH 8TSSOP</v>
      </c>
      <c r="D4354" s="39" t="str">
        <f t="shared" si="67"/>
        <v>U4D5-1</v>
      </c>
      <c r="E4354" s="21" t="s">
        <v>1026</v>
      </c>
    </row>
    <row r="4355" spans="1:5" s="10" customFormat="1" x14ac:dyDescent="0.3">
      <c r="A4355" s="21" t="s">
        <v>2683</v>
      </c>
      <c r="B4355" s="21">
        <v>2</v>
      </c>
      <c r="C4355" s="39" t="str">
        <f>VLOOKUP(A4355,'COMP-VS-BOM'!$A$2:$C$1625,3,0)</f>
        <v>IC REDRIVER I2C 1CH 8TSSOP</v>
      </c>
      <c r="D4355" s="39" t="str">
        <f t="shared" si="67"/>
        <v>U4D5-2</v>
      </c>
      <c r="E4355" s="21" t="s">
        <v>1513</v>
      </c>
    </row>
    <row r="4356" spans="1:5" s="10" customFormat="1" x14ac:dyDescent="0.3">
      <c r="A4356" s="21" t="s">
        <v>2683</v>
      </c>
      <c r="B4356" s="21">
        <v>3</v>
      </c>
      <c r="C4356" s="39" t="str">
        <f>VLOOKUP(A4356,'COMP-VS-BOM'!$A$2:$C$1625,3,0)</f>
        <v>IC REDRIVER I2C 1CH 8TSSOP</v>
      </c>
      <c r="D4356" s="39" t="str">
        <f t="shared" ref="D4356:D4361" si="68">CONCATENATE(A4356,"-",B4356)</f>
        <v>U4D5-3</v>
      </c>
      <c r="E4356" s="21" t="s">
        <v>1504</v>
      </c>
    </row>
    <row r="4357" spans="1:5" s="10" customFormat="1" x14ac:dyDescent="0.3">
      <c r="A4357" s="21" t="s">
        <v>2683</v>
      </c>
      <c r="B4357" s="21">
        <v>4</v>
      </c>
      <c r="C4357" s="39" t="str">
        <f>VLOOKUP(A4357,'COMP-VS-BOM'!$A$2:$C$1625,3,0)</f>
        <v>IC REDRIVER I2C 1CH 8TSSOP</v>
      </c>
      <c r="D4357" s="39" t="str">
        <f t="shared" si="68"/>
        <v>U4D5-4</v>
      </c>
      <c r="E4357" s="21" t="s">
        <v>320</v>
      </c>
    </row>
    <row r="4358" spans="1:5" s="10" customFormat="1" x14ac:dyDescent="0.3">
      <c r="A4358" s="21" t="s">
        <v>2683</v>
      </c>
      <c r="B4358" s="21">
        <v>5</v>
      </c>
      <c r="C4358" s="39" t="str">
        <f>VLOOKUP(A4358,'COMP-VS-BOM'!$A$2:$C$1625,3,0)</f>
        <v>IC REDRIVER I2C 1CH 8TSSOP</v>
      </c>
      <c r="D4358" s="39" t="str">
        <f t="shared" si="68"/>
        <v>U4D5-5</v>
      </c>
      <c r="E4358" s="21" t="s">
        <v>2563</v>
      </c>
    </row>
    <row r="4359" spans="1:5" s="10" customFormat="1" x14ac:dyDescent="0.3">
      <c r="A4359" s="21" t="s">
        <v>2683</v>
      </c>
      <c r="B4359" s="21">
        <v>6</v>
      </c>
      <c r="C4359" s="39" t="str">
        <f>VLOOKUP(A4359,'COMP-VS-BOM'!$A$2:$C$1625,3,0)</f>
        <v>IC REDRIVER I2C 1CH 8TSSOP</v>
      </c>
      <c r="D4359" s="39" t="str">
        <f t="shared" si="68"/>
        <v>U4D5-6</v>
      </c>
      <c r="E4359" s="21" t="s">
        <v>1638</v>
      </c>
    </row>
    <row r="4360" spans="1:5" s="10" customFormat="1" x14ac:dyDescent="0.3">
      <c r="A4360" s="21" t="s">
        <v>2683</v>
      </c>
      <c r="B4360" s="21">
        <v>7</v>
      </c>
      <c r="C4360" s="39" t="str">
        <f>VLOOKUP(A4360,'COMP-VS-BOM'!$A$2:$C$1625,3,0)</f>
        <v>IC REDRIVER I2C 1CH 8TSSOP</v>
      </c>
      <c r="D4360" s="39" t="str">
        <f t="shared" si="68"/>
        <v>U4D5-7</v>
      </c>
      <c r="E4360" s="21" t="s">
        <v>1640</v>
      </c>
    </row>
    <row r="4361" spans="1:5" s="10" customFormat="1" x14ac:dyDescent="0.3">
      <c r="A4361" s="21" t="s">
        <v>2683</v>
      </c>
      <c r="B4361" s="21">
        <v>8</v>
      </c>
      <c r="C4361" s="39" t="str">
        <f>VLOOKUP(A4361,'COMP-VS-BOM'!$A$2:$C$1625,3,0)</f>
        <v>IC REDRIVER I2C 1CH 8TSSOP</v>
      </c>
      <c r="D4361" s="39" t="str">
        <f t="shared" si="68"/>
        <v>U4D5-8</v>
      </c>
      <c r="E4361" s="21" t="s">
        <v>946</v>
      </c>
    </row>
    <row r="4362" spans="1:5" s="10" customFormat="1" x14ac:dyDescent="0.3">
      <c r="A4362" s="23"/>
      <c r="B4362" s="23"/>
      <c r="D4362" s="23"/>
      <c r="E4362" s="24"/>
    </row>
    <row r="4363" spans="1:5" s="10" customFormat="1" x14ac:dyDescent="0.3">
      <c r="A4363" s="23"/>
      <c r="B4363" s="23"/>
      <c r="D4363" s="23"/>
      <c r="E4363" s="24"/>
    </row>
    <row r="4364" spans="1:5" s="10" customFormat="1" x14ac:dyDescent="0.3">
      <c r="A4364" s="23"/>
      <c r="B4364" s="23"/>
      <c r="D4364" s="23"/>
      <c r="E4364" s="24"/>
    </row>
    <row r="4365" spans="1:5" s="10" customFormat="1" x14ac:dyDescent="0.3">
      <c r="A4365" s="23"/>
      <c r="B4365" s="23"/>
      <c r="D4365" s="23"/>
      <c r="E4365" s="24"/>
    </row>
    <row r="4366" spans="1:5" s="10" customFormat="1" x14ac:dyDescent="0.3">
      <c r="A4366" s="23"/>
      <c r="B4366" s="23"/>
      <c r="D4366" s="23"/>
      <c r="E4366" s="24"/>
    </row>
    <row r="4367" spans="1:5" s="10" customFormat="1" x14ac:dyDescent="0.3">
      <c r="A4367" s="23"/>
      <c r="B4367" s="23"/>
      <c r="D4367" s="23"/>
      <c r="E4367" s="24"/>
    </row>
    <row r="4368" spans="1:5" s="10" customFormat="1" x14ac:dyDescent="0.3">
      <c r="A4368" s="23"/>
      <c r="B4368" s="23"/>
      <c r="D4368" s="23"/>
      <c r="E4368" s="24"/>
    </row>
    <row r="4369" spans="1:5" s="10" customFormat="1" x14ac:dyDescent="0.3">
      <c r="A4369" s="23"/>
      <c r="B4369" s="23"/>
      <c r="D4369" s="23"/>
      <c r="E4369" s="24"/>
    </row>
    <row r="4370" spans="1:5" s="10" customFormat="1" x14ac:dyDescent="0.3">
      <c r="A4370" s="23"/>
      <c r="B4370" s="23"/>
      <c r="D4370" s="23"/>
      <c r="E4370" s="24"/>
    </row>
    <row r="4371" spans="1:5" s="10" customFormat="1" x14ac:dyDescent="0.3">
      <c r="A4371" s="23"/>
      <c r="B4371" s="23"/>
      <c r="D4371" s="23"/>
      <c r="E4371" s="24"/>
    </row>
    <row r="4372" spans="1:5" s="10" customFormat="1" x14ac:dyDescent="0.3">
      <c r="A4372" s="23"/>
      <c r="B4372" s="23"/>
      <c r="D4372" s="23"/>
      <c r="E4372" s="24"/>
    </row>
    <row r="4373" spans="1:5" s="10" customFormat="1" x14ac:dyDescent="0.3">
      <c r="A4373" s="23"/>
      <c r="B4373" s="23"/>
      <c r="D4373" s="23"/>
      <c r="E4373" s="24"/>
    </row>
    <row r="4374" spans="1:5" s="10" customFormat="1" x14ac:dyDescent="0.3">
      <c r="A4374" s="23"/>
      <c r="B4374" s="23"/>
      <c r="D4374" s="23"/>
      <c r="E4374" s="24"/>
    </row>
    <row r="4375" spans="1:5" s="10" customFormat="1" x14ac:dyDescent="0.3">
      <c r="A4375" s="23"/>
      <c r="B4375" s="23"/>
      <c r="D4375" s="23"/>
      <c r="E4375" s="24"/>
    </row>
    <row r="4376" spans="1:5" s="10" customFormat="1" x14ac:dyDescent="0.3">
      <c r="A4376" s="23"/>
      <c r="B4376" s="23"/>
      <c r="D4376" s="23"/>
      <c r="E4376" s="24"/>
    </row>
    <row r="4377" spans="1:5" s="10" customFormat="1" x14ac:dyDescent="0.3">
      <c r="A4377" s="23"/>
      <c r="B4377" s="23"/>
      <c r="D4377" s="23"/>
      <c r="E4377" s="24"/>
    </row>
    <row r="4378" spans="1:5" s="10" customFormat="1" x14ac:dyDescent="0.3">
      <c r="A4378" s="23"/>
      <c r="B4378" s="23"/>
      <c r="D4378" s="23"/>
      <c r="E4378" s="24"/>
    </row>
    <row r="4379" spans="1:5" s="10" customFormat="1" x14ac:dyDescent="0.3">
      <c r="A4379" s="23"/>
      <c r="B4379" s="23"/>
      <c r="D4379" s="23"/>
      <c r="E4379" s="24"/>
    </row>
    <row r="4380" spans="1:5" s="10" customFormat="1" x14ac:dyDescent="0.3">
      <c r="A4380" s="23"/>
      <c r="B4380" s="23"/>
      <c r="D4380" s="23"/>
      <c r="E4380" s="24"/>
    </row>
    <row r="4381" spans="1:5" s="10" customFormat="1" x14ac:dyDescent="0.3">
      <c r="A4381" s="23"/>
      <c r="B4381" s="23"/>
      <c r="D4381" s="23"/>
      <c r="E4381" s="24"/>
    </row>
    <row r="4382" spans="1:5" s="10" customFormat="1" x14ac:dyDescent="0.3">
      <c r="A4382" s="23"/>
      <c r="B4382" s="23"/>
      <c r="D4382" s="23"/>
      <c r="E4382" s="24"/>
    </row>
    <row r="4383" spans="1:5" s="10" customFormat="1" x14ac:dyDescent="0.3">
      <c r="A4383" s="23"/>
      <c r="B4383" s="23"/>
      <c r="D4383" s="23"/>
      <c r="E4383" s="24"/>
    </row>
    <row r="4384" spans="1:5" s="10" customFormat="1" x14ac:dyDescent="0.3">
      <c r="A4384" s="23"/>
      <c r="B4384" s="23"/>
      <c r="D4384" s="23"/>
      <c r="E4384" s="24"/>
    </row>
    <row r="4385" spans="1:5" s="10" customFormat="1" x14ac:dyDescent="0.3">
      <c r="A4385" s="23"/>
      <c r="B4385" s="23"/>
      <c r="D4385" s="23"/>
      <c r="E4385" s="24"/>
    </row>
    <row r="4386" spans="1:5" s="10" customFormat="1" x14ac:dyDescent="0.3">
      <c r="A4386" s="23"/>
      <c r="B4386" s="23"/>
      <c r="D4386" s="23"/>
      <c r="E4386" s="24"/>
    </row>
    <row r="4387" spans="1:5" s="10" customFormat="1" x14ac:dyDescent="0.3">
      <c r="A4387" s="23"/>
      <c r="B4387" s="23"/>
      <c r="D4387" s="23"/>
      <c r="E4387" s="24"/>
    </row>
    <row r="4388" spans="1:5" s="10" customFormat="1" x14ac:dyDescent="0.3">
      <c r="A4388" s="23"/>
      <c r="B4388" s="23"/>
      <c r="D4388" s="23"/>
      <c r="E4388" s="24"/>
    </row>
    <row r="4389" spans="1:5" s="10" customFormat="1" x14ac:dyDescent="0.3">
      <c r="A4389" s="23"/>
      <c r="B4389" s="23"/>
      <c r="D4389" s="23"/>
      <c r="E4389" s="24"/>
    </row>
    <row r="4390" spans="1:5" s="10" customFormat="1" x14ac:dyDescent="0.3">
      <c r="A4390" s="23"/>
      <c r="B4390" s="23"/>
      <c r="D4390" s="23"/>
      <c r="E4390" s="24"/>
    </row>
    <row r="4391" spans="1:5" s="10" customFormat="1" x14ac:dyDescent="0.3">
      <c r="A4391" s="23"/>
      <c r="B4391" s="23"/>
      <c r="D4391" s="23"/>
      <c r="E4391" s="24"/>
    </row>
    <row r="4392" spans="1:5" s="10" customFormat="1" x14ac:dyDescent="0.3">
      <c r="A4392" s="23"/>
      <c r="B4392" s="23"/>
      <c r="D4392" s="23"/>
      <c r="E4392" s="24"/>
    </row>
    <row r="4393" spans="1:5" s="10" customFormat="1" x14ac:dyDescent="0.3">
      <c r="A4393" s="23"/>
      <c r="B4393" s="23"/>
      <c r="D4393" s="23"/>
      <c r="E4393" s="24"/>
    </row>
    <row r="4394" spans="1:5" s="10" customFormat="1" x14ac:dyDescent="0.3">
      <c r="A4394" s="23"/>
      <c r="B4394" s="23"/>
      <c r="D4394" s="23"/>
      <c r="E4394" s="24"/>
    </row>
    <row r="4395" spans="1:5" s="10" customFormat="1" x14ac:dyDescent="0.3">
      <c r="A4395" s="23"/>
      <c r="B4395" s="23"/>
      <c r="D4395" s="23"/>
      <c r="E4395" s="24"/>
    </row>
    <row r="4396" spans="1:5" s="10" customFormat="1" x14ac:dyDescent="0.3">
      <c r="A4396" s="23"/>
      <c r="B4396" s="23"/>
      <c r="D4396" s="23"/>
      <c r="E4396" s="24"/>
    </row>
    <row r="4397" spans="1:5" s="10" customFormat="1" x14ac:dyDescent="0.3">
      <c r="A4397" s="23"/>
      <c r="B4397" s="23"/>
      <c r="D4397" s="23"/>
      <c r="E4397" s="24"/>
    </row>
    <row r="4398" spans="1:5" s="10" customFormat="1" x14ac:dyDescent="0.3">
      <c r="A4398" s="23"/>
      <c r="B4398" s="23"/>
      <c r="D4398" s="23"/>
      <c r="E4398" s="24"/>
    </row>
    <row r="4399" spans="1:5" s="10" customFormat="1" x14ac:dyDescent="0.3">
      <c r="A4399" s="23"/>
      <c r="B4399" s="23"/>
      <c r="D4399" s="23"/>
      <c r="E4399" s="24"/>
    </row>
    <row r="4400" spans="1:5" s="10" customFormat="1" x14ac:dyDescent="0.3">
      <c r="A4400" s="23"/>
      <c r="B4400" s="23"/>
      <c r="D4400" s="23"/>
      <c r="E4400" s="24"/>
    </row>
    <row r="4401" spans="1:5" s="10" customFormat="1" x14ac:dyDescent="0.3">
      <c r="A4401" s="23"/>
      <c r="B4401" s="23"/>
      <c r="D4401" s="23"/>
      <c r="E4401" s="24"/>
    </row>
    <row r="4402" spans="1:5" s="10" customFormat="1" x14ac:dyDescent="0.3">
      <c r="A4402" s="23"/>
      <c r="B4402" s="23"/>
      <c r="D4402" s="23"/>
      <c r="E4402" s="24"/>
    </row>
    <row r="4403" spans="1:5" s="10" customFormat="1" x14ac:dyDescent="0.3">
      <c r="A4403" s="23"/>
      <c r="B4403" s="23"/>
      <c r="D4403" s="23"/>
      <c r="E4403" s="24"/>
    </row>
    <row r="4404" spans="1:5" s="10" customFormat="1" x14ac:dyDescent="0.3">
      <c r="A4404" s="23"/>
      <c r="B4404" s="23"/>
      <c r="D4404" s="23"/>
      <c r="E4404" s="24"/>
    </row>
    <row r="4405" spans="1:5" s="10" customFormat="1" x14ac:dyDescent="0.3">
      <c r="A4405" s="23"/>
      <c r="B4405" s="23"/>
      <c r="D4405" s="23"/>
      <c r="E4405" s="24"/>
    </row>
    <row r="4406" spans="1:5" s="10" customFormat="1" x14ac:dyDescent="0.3">
      <c r="A4406" s="23"/>
      <c r="B4406" s="23"/>
      <c r="D4406" s="23"/>
      <c r="E4406" s="24"/>
    </row>
    <row r="4407" spans="1:5" s="10" customFormat="1" x14ac:dyDescent="0.3">
      <c r="A4407" s="23"/>
      <c r="B4407" s="23"/>
      <c r="D4407" s="23"/>
      <c r="E4407" s="24"/>
    </row>
    <row r="4408" spans="1:5" s="10" customFormat="1" x14ac:dyDescent="0.3">
      <c r="A4408" s="23"/>
      <c r="B4408" s="23"/>
      <c r="D4408" s="23"/>
      <c r="E4408" s="24"/>
    </row>
    <row r="4409" spans="1:5" s="10" customFormat="1" x14ac:dyDescent="0.3">
      <c r="A4409" s="23"/>
      <c r="B4409" s="23"/>
      <c r="D4409" s="23"/>
      <c r="E4409" s="24"/>
    </row>
    <row r="4410" spans="1:5" s="10" customFormat="1" x14ac:dyDescent="0.3">
      <c r="A4410" s="23"/>
      <c r="B4410" s="23"/>
      <c r="D4410" s="23"/>
      <c r="E4410" s="24"/>
    </row>
    <row r="4411" spans="1:5" s="10" customFormat="1" x14ac:dyDescent="0.3">
      <c r="A4411" s="23"/>
      <c r="B4411" s="23"/>
      <c r="D4411" s="23"/>
      <c r="E4411" s="24"/>
    </row>
    <row r="4412" spans="1:5" s="10" customFormat="1" x14ac:dyDescent="0.3">
      <c r="A4412" s="23"/>
      <c r="B4412" s="23"/>
      <c r="D4412" s="23"/>
      <c r="E4412" s="24"/>
    </row>
    <row r="4413" spans="1:5" s="10" customFormat="1" x14ac:dyDescent="0.3">
      <c r="A4413" s="23"/>
      <c r="B4413" s="23"/>
      <c r="D4413" s="23"/>
      <c r="E4413" s="24"/>
    </row>
    <row r="4414" spans="1:5" s="10" customFormat="1" x14ac:dyDescent="0.3">
      <c r="A4414" s="23"/>
      <c r="B4414" s="23"/>
      <c r="D4414" s="23"/>
      <c r="E4414" s="24"/>
    </row>
    <row r="4415" spans="1:5" s="10" customFormat="1" x14ac:dyDescent="0.3">
      <c r="A4415" s="23"/>
      <c r="B4415" s="23"/>
      <c r="D4415" s="23"/>
      <c r="E4415" s="24"/>
    </row>
    <row r="4416" spans="1:5" s="10" customFormat="1" x14ac:dyDescent="0.3">
      <c r="A4416" s="23"/>
      <c r="B4416" s="23"/>
      <c r="D4416" s="23"/>
      <c r="E4416" s="24"/>
    </row>
    <row r="4417" spans="1:5" s="10" customFormat="1" x14ac:dyDescent="0.3">
      <c r="A4417" s="23"/>
      <c r="B4417" s="23"/>
      <c r="D4417" s="23"/>
      <c r="E4417" s="24"/>
    </row>
    <row r="4418" spans="1:5" s="10" customFormat="1" x14ac:dyDescent="0.3">
      <c r="A4418" s="23"/>
      <c r="B4418" s="23"/>
      <c r="D4418" s="23"/>
      <c r="E4418" s="24"/>
    </row>
    <row r="4419" spans="1:5" s="10" customFormat="1" x14ac:dyDescent="0.3">
      <c r="A4419" s="23"/>
      <c r="B4419" s="23"/>
      <c r="D4419" s="23"/>
      <c r="E4419" s="24"/>
    </row>
    <row r="4420" spans="1:5" s="10" customFormat="1" x14ac:dyDescent="0.3">
      <c r="A4420" s="23"/>
      <c r="B4420" s="23"/>
      <c r="D4420" s="23"/>
      <c r="E4420" s="24"/>
    </row>
    <row r="4421" spans="1:5" s="10" customFormat="1" x14ac:dyDescent="0.3">
      <c r="A4421" s="23"/>
      <c r="B4421" s="23"/>
      <c r="D4421" s="23"/>
      <c r="E4421" s="24"/>
    </row>
    <row r="4422" spans="1:5" s="10" customFormat="1" x14ac:dyDescent="0.3">
      <c r="A4422" s="23"/>
      <c r="B4422" s="23"/>
      <c r="D4422" s="23"/>
      <c r="E4422" s="24"/>
    </row>
    <row r="4423" spans="1:5" s="10" customFormat="1" x14ac:dyDescent="0.3">
      <c r="A4423" s="23"/>
      <c r="B4423" s="23"/>
      <c r="D4423" s="23"/>
      <c r="E4423" s="24"/>
    </row>
    <row r="4424" spans="1:5" s="10" customFormat="1" x14ac:dyDescent="0.3">
      <c r="A4424" s="23"/>
      <c r="B4424" s="23"/>
      <c r="D4424" s="23"/>
      <c r="E4424" s="24"/>
    </row>
    <row r="4425" spans="1:5" s="10" customFormat="1" x14ac:dyDescent="0.3">
      <c r="A4425" s="23"/>
      <c r="B4425" s="23"/>
      <c r="D4425" s="23"/>
      <c r="E4425" s="24"/>
    </row>
    <row r="4426" spans="1:5" s="10" customFormat="1" x14ac:dyDescent="0.3">
      <c r="A4426" s="23"/>
      <c r="B4426" s="23"/>
      <c r="D4426" s="23"/>
      <c r="E4426" s="24"/>
    </row>
    <row r="4427" spans="1:5" s="10" customFormat="1" x14ac:dyDescent="0.3">
      <c r="A4427" s="23"/>
      <c r="B4427" s="23"/>
      <c r="D4427" s="23"/>
      <c r="E4427" s="24"/>
    </row>
    <row r="4428" spans="1:5" s="10" customFormat="1" x14ac:dyDescent="0.3">
      <c r="A4428" s="23"/>
      <c r="B4428" s="23"/>
      <c r="D4428" s="23"/>
      <c r="E4428" s="24"/>
    </row>
    <row r="4429" spans="1:5" s="10" customFormat="1" x14ac:dyDescent="0.3">
      <c r="A4429" s="23"/>
      <c r="B4429" s="23"/>
      <c r="D4429" s="23"/>
      <c r="E4429" s="24"/>
    </row>
    <row r="4430" spans="1:5" s="10" customFormat="1" x14ac:dyDescent="0.3">
      <c r="A4430" s="23"/>
      <c r="B4430" s="23"/>
      <c r="D4430" s="23"/>
      <c r="E4430" s="24"/>
    </row>
    <row r="4431" spans="1:5" s="10" customFormat="1" x14ac:dyDescent="0.3">
      <c r="A4431" s="23"/>
      <c r="B4431" s="23"/>
      <c r="D4431" s="23"/>
      <c r="E4431" s="24"/>
    </row>
    <row r="4432" spans="1:5" s="10" customFormat="1" x14ac:dyDescent="0.3">
      <c r="A4432" s="23"/>
      <c r="B4432" s="23"/>
      <c r="D4432" s="23"/>
      <c r="E4432" s="24"/>
    </row>
    <row r="4433" spans="1:5" s="10" customFormat="1" x14ac:dyDescent="0.3">
      <c r="A4433" s="23"/>
      <c r="B4433" s="23"/>
      <c r="D4433" s="23"/>
      <c r="E4433" s="24"/>
    </row>
    <row r="4434" spans="1:5" s="10" customFormat="1" x14ac:dyDescent="0.3">
      <c r="A4434" s="23"/>
      <c r="B4434" s="23"/>
      <c r="D4434" s="23"/>
      <c r="E4434" s="24"/>
    </row>
    <row r="4435" spans="1:5" s="10" customFormat="1" x14ac:dyDescent="0.3">
      <c r="A4435" s="23"/>
      <c r="B4435" s="23"/>
      <c r="D4435" s="23"/>
      <c r="E4435" s="24"/>
    </row>
    <row r="4436" spans="1:5" s="10" customFormat="1" x14ac:dyDescent="0.3">
      <c r="A4436" s="23"/>
      <c r="B4436" s="23"/>
      <c r="D4436" s="23"/>
      <c r="E4436" s="24"/>
    </row>
    <row r="4437" spans="1:5" s="10" customFormat="1" x14ac:dyDescent="0.3">
      <c r="A4437" s="23"/>
      <c r="B4437" s="23"/>
      <c r="D4437" s="23"/>
      <c r="E4437" s="24"/>
    </row>
    <row r="4438" spans="1:5" s="10" customFormat="1" x14ac:dyDescent="0.3">
      <c r="A4438" s="23"/>
      <c r="B4438" s="23"/>
      <c r="D4438" s="23"/>
      <c r="E4438" s="24"/>
    </row>
    <row r="4439" spans="1:5" s="10" customFormat="1" x14ac:dyDescent="0.3">
      <c r="A4439" s="23"/>
      <c r="B4439" s="23"/>
      <c r="D4439" s="23"/>
      <c r="E4439" s="24"/>
    </row>
    <row r="4440" spans="1:5" s="10" customFormat="1" x14ac:dyDescent="0.3">
      <c r="A4440" s="23"/>
      <c r="B4440" s="23"/>
      <c r="D4440" s="23"/>
      <c r="E4440" s="24"/>
    </row>
    <row r="4441" spans="1:5" s="10" customFormat="1" x14ac:dyDescent="0.3">
      <c r="A4441" s="23"/>
      <c r="B4441" s="23"/>
      <c r="D4441" s="23"/>
      <c r="E4441" s="24"/>
    </row>
    <row r="4442" spans="1:5" s="10" customFormat="1" x14ac:dyDescent="0.3">
      <c r="A4442" s="23"/>
      <c r="B4442" s="23"/>
      <c r="D4442" s="23"/>
      <c r="E4442" s="24"/>
    </row>
    <row r="4443" spans="1:5" s="10" customFormat="1" x14ac:dyDescent="0.3">
      <c r="A4443" s="23"/>
      <c r="B4443" s="23"/>
      <c r="D4443" s="23"/>
      <c r="E4443" s="24"/>
    </row>
    <row r="4444" spans="1:5" s="10" customFormat="1" x14ac:dyDescent="0.3">
      <c r="A4444" s="23"/>
      <c r="B4444" s="23"/>
      <c r="D4444" s="23"/>
      <c r="E4444" s="24"/>
    </row>
    <row r="4445" spans="1:5" s="10" customFormat="1" x14ac:dyDescent="0.3">
      <c r="A4445" s="23"/>
      <c r="B4445" s="23"/>
      <c r="D4445" s="23"/>
      <c r="E4445" s="24"/>
    </row>
    <row r="4446" spans="1:5" s="10" customFormat="1" x14ac:dyDescent="0.3">
      <c r="A4446" s="23"/>
      <c r="B4446" s="23"/>
      <c r="D4446" s="23"/>
      <c r="E4446" s="24"/>
    </row>
    <row r="4447" spans="1:5" s="10" customFormat="1" x14ac:dyDescent="0.3">
      <c r="A4447" s="23"/>
      <c r="B4447" s="23"/>
      <c r="D4447" s="23"/>
      <c r="E4447" s="24"/>
    </row>
    <row r="4448" spans="1:5" s="10" customFormat="1" x14ac:dyDescent="0.3">
      <c r="A4448" s="23"/>
      <c r="B4448" s="23"/>
      <c r="D4448" s="23"/>
      <c r="E4448" s="24"/>
    </row>
    <row r="4449" spans="1:5" s="10" customFormat="1" x14ac:dyDescent="0.3">
      <c r="A4449" s="23"/>
      <c r="B4449" s="23"/>
      <c r="D4449" s="23"/>
      <c r="E4449" s="24"/>
    </row>
    <row r="4450" spans="1:5" s="10" customFormat="1" x14ac:dyDescent="0.3">
      <c r="A4450" s="23"/>
      <c r="B4450" s="23"/>
      <c r="D4450" s="23"/>
      <c r="E4450" s="24"/>
    </row>
    <row r="4451" spans="1:5" s="10" customFormat="1" x14ac:dyDescent="0.3">
      <c r="A4451" s="23"/>
      <c r="B4451" s="23"/>
      <c r="D4451" s="23"/>
      <c r="E4451" s="24"/>
    </row>
    <row r="4452" spans="1:5" s="10" customFormat="1" x14ac:dyDescent="0.3">
      <c r="A4452" s="23"/>
      <c r="B4452" s="23"/>
      <c r="D4452" s="23"/>
      <c r="E4452" s="24"/>
    </row>
    <row r="4453" spans="1:5" s="10" customFormat="1" x14ac:dyDescent="0.3">
      <c r="A4453" s="23"/>
      <c r="B4453" s="23"/>
      <c r="D4453" s="23"/>
      <c r="E4453" s="24"/>
    </row>
    <row r="4454" spans="1:5" s="10" customFormat="1" x14ac:dyDescent="0.3">
      <c r="A4454" s="23"/>
      <c r="B4454" s="23"/>
      <c r="D4454" s="23"/>
      <c r="E4454" s="24"/>
    </row>
    <row r="4455" spans="1:5" s="10" customFormat="1" x14ac:dyDescent="0.3">
      <c r="A4455" s="23"/>
      <c r="B4455" s="23"/>
      <c r="D4455" s="23"/>
      <c r="E4455" s="24"/>
    </row>
    <row r="4456" spans="1:5" s="10" customFormat="1" x14ac:dyDescent="0.3">
      <c r="A4456" s="23"/>
      <c r="B4456" s="23"/>
      <c r="D4456" s="23"/>
      <c r="E4456" s="24"/>
    </row>
    <row r="4457" spans="1:5" s="10" customFormat="1" x14ac:dyDescent="0.3">
      <c r="A4457" s="23"/>
      <c r="B4457" s="23"/>
      <c r="D4457" s="23"/>
      <c r="E4457" s="24"/>
    </row>
    <row r="4458" spans="1:5" s="10" customFormat="1" x14ac:dyDescent="0.3">
      <c r="A4458" s="23"/>
      <c r="B4458" s="23"/>
      <c r="D4458" s="23"/>
      <c r="E4458" s="24"/>
    </row>
    <row r="4459" spans="1:5" s="10" customFormat="1" x14ac:dyDescent="0.3">
      <c r="A4459" s="23"/>
      <c r="B4459" s="23"/>
      <c r="D4459" s="23"/>
      <c r="E4459" s="24"/>
    </row>
    <row r="4460" spans="1:5" s="10" customFormat="1" x14ac:dyDescent="0.3">
      <c r="A4460" s="23"/>
      <c r="B4460" s="23"/>
      <c r="D4460" s="23"/>
      <c r="E4460" s="24"/>
    </row>
    <row r="4461" spans="1:5" s="10" customFormat="1" x14ac:dyDescent="0.3">
      <c r="A4461" s="23"/>
      <c r="B4461" s="23"/>
      <c r="D4461" s="23"/>
      <c r="E4461" s="24"/>
    </row>
    <row r="4462" spans="1:5" s="10" customFormat="1" x14ac:dyDescent="0.3">
      <c r="A4462" s="23"/>
      <c r="B4462" s="23"/>
      <c r="D4462" s="23"/>
      <c r="E4462" s="24"/>
    </row>
    <row r="4463" spans="1:5" s="10" customFormat="1" x14ac:dyDescent="0.3">
      <c r="A4463" s="23"/>
      <c r="B4463" s="23"/>
      <c r="D4463" s="23"/>
      <c r="E4463" s="24"/>
    </row>
    <row r="4464" spans="1:5" s="10" customFormat="1" x14ac:dyDescent="0.3">
      <c r="A4464" s="23"/>
      <c r="B4464" s="23"/>
      <c r="D4464" s="23"/>
      <c r="E4464" s="24"/>
    </row>
    <row r="4465" spans="1:5" s="10" customFormat="1" x14ac:dyDescent="0.3">
      <c r="A4465" s="23"/>
      <c r="B4465" s="23"/>
      <c r="D4465" s="23"/>
      <c r="E4465" s="24"/>
    </row>
    <row r="4466" spans="1:5" s="10" customFormat="1" x14ac:dyDescent="0.3">
      <c r="A4466" s="23"/>
      <c r="B4466" s="23"/>
      <c r="D4466" s="23"/>
      <c r="E4466" s="24"/>
    </row>
    <row r="4467" spans="1:5" s="10" customFormat="1" x14ac:dyDescent="0.3">
      <c r="A4467" s="23"/>
      <c r="B4467" s="23"/>
      <c r="D4467" s="23"/>
      <c r="E4467" s="24"/>
    </row>
    <row r="4468" spans="1:5" s="10" customFormat="1" x14ac:dyDescent="0.3">
      <c r="A4468" s="23"/>
      <c r="B4468" s="23"/>
      <c r="D4468" s="23"/>
      <c r="E4468" s="24"/>
    </row>
    <row r="4469" spans="1:5" s="10" customFormat="1" x14ac:dyDescent="0.3">
      <c r="A4469" s="23"/>
      <c r="B4469" s="23"/>
      <c r="D4469" s="23"/>
      <c r="E4469" s="24"/>
    </row>
    <row r="4470" spans="1:5" s="10" customFormat="1" x14ac:dyDescent="0.3">
      <c r="A4470" s="23"/>
      <c r="B4470" s="23"/>
      <c r="D4470" s="23"/>
      <c r="E4470" s="24"/>
    </row>
    <row r="4471" spans="1:5" s="10" customFormat="1" x14ac:dyDescent="0.3">
      <c r="A4471" s="23"/>
      <c r="B4471" s="23"/>
      <c r="D4471" s="23"/>
      <c r="E4471" s="24"/>
    </row>
    <row r="4472" spans="1:5" s="10" customFormat="1" x14ac:dyDescent="0.3">
      <c r="A4472" s="23"/>
      <c r="B4472" s="23"/>
      <c r="D4472" s="23"/>
      <c r="E4472" s="24"/>
    </row>
    <row r="4473" spans="1:5" s="10" customFormat="1" x14ac:dyDescent="0.3">
      <c r="A4473" s="23"/>
      <c r="B4473" s="23"/>
      <c r="D4473" s="23"/>
      <c r="E4473" s="24"/>
    </row>
    <row r="4474" spans="1:5" s="10" customFormat="1" x14ac:dyDescent="0.3">
      <c r="A4474" s="23"/>
      <c r="B4474" s="23"/>
      <c r="D4474" s="23"/>
      <c r="E4474" s="24"/>
    </row>
    <row r="4475" spans="1:5" s="10" customFormat="1" x14ac:dyDescent="0.3">
      <c r="A4475" s="23"/>
      <c r="B4475" s="23"/>
      <c r="D4475" s="23"/>
      <c r="E4475" s="24"/>
    </row>
    <row r="4476" spans="1:5" s="10" customFormat="1" x14ac:dyDescent="0.3">
      <c r="A4476" s="23"/>
      <c r="B4476" s="23"/>
      <c r="D4476" s="23"/>
      <c r="E4476" s="24"/>
    </row>
    <row r="4477" spans="1:5" s="10" customFormat="1" x14ac:dyDescent="0.3">
      <c r="A4477" s="23"/>
      <c r="B4477" s="23"/>
      <c r="D4477" s="23"/>
      <c r="E4477" s="24"/>
    </row>
    <row r="4478" spans="1:5" s="10" customFormat="1" x14ac:dyDescent="0.3">
      <c r="A4478" s="23"/>
      <c r="B4478" s="23"/>
      <c r="D4478" s="23"/>
      <c r="E4478" s="24"/>
    </row>
    <row r="4479" spans="1:5" s="10" customFormat="1" x14ac:dyDescent="0.3">
      <c r="A4479" s="23"/>
      <c r="B4479" s="23"/>
      <c r="D4479" s="23"/>
      <c r="E4479" s="24"/>
    </row>
    <row r="4480" spans="1:5" s="10" customFormat="1" x14ac:dyDescent="0.3">
      <c r="A4480" s="23"/>
      <c r="B4480" s="23"/>
      <c r="D4480" s="23"/>
      <c r="E4480" s="24"/>
    </row>
    <row r="4481" spans="1:5" s="10" customFormat="1" x14ac:dyDescent="0.3">
      <c r="A4481" s="23"/>
      <c r="B4481" s="23"/>
      <c r="D4481" s="23"/>
      <c r="E4481" s="24"/>
    </row>
    <row r="4482" spans="1:5" s="10" customFormat="1" x14ac:dyDescent="0.3">
      <c r="A4482" s="23"/>
      <c r="B4482" s="23"/>
      <c r="D4482" s="23"/>
      <c r="E4482" s="24"/>
    </row>
    <row r="4483" spans="1:5" s="10" customFormat="1" x14ac:dyDescent="0.3">
      <c r="A4483" s="23"/>
      <c r="B4483" s="23"/>
      <c r="D4483" s="23"/>
      <c r="E4483" s="24"/>
    </row>
    <row r="4484" spans="1:5" s="10" customFormat="1" x14ac:dyDescent="0.3">
      <c r="A4484" s="23"/>
      <c r="B4484" s="23"/>
      <c r="D4484" s="23"/>
      <c r="E4484" s="24"/>
    </row>
    <row r="4485" spans="1:5" s="10" customFormat="1" x14ac:dyDescent="0.3">
      <c r="A4485" s="23"/>
      <c r="B4485" s="23"/>
      <c r="D4485" s="23"/>
      <c r="E4485" s="24"/>
    </row>
    <row r="4486" spans="1:5" s="10" customFormat="1" x14ac:dyDescent="0.3">
      <c r="A4486" s="23"/>
      <c r="B4486" s="23"/>
      <c r="D4486" s="23"/>
      <c r="E4486" s="24"/>
    </row>
    <row r="4487" spans="1:5" s="10" customFormat="1" x14ac:dyDescent="0.3">
      <c r="A4487" s="23"/>
      <c r="B4487" s="23"/>
      <c r="D4487" s="23"/>
      <c r="E4487" s="24"/>
    </row>
    <row r="4488" spans="1:5" s="10" customFormat="1" x14ac:dyDescent="0.3">
      <c r="A4488" s="23"/>
      <c r="B4488" s="23"/>
      <c r="D4488" s="23"/>
      <c r="E4488" s="24"/>
    </row>
    <row r="4489" spans="1:5" s="10" customFormat="1" x14ac:dyDescent="0.3">
      <c r="A4489" s="23"/>
      <c r="B4489" s="23"/>
      <c r="D4489" s="23"/>
      <c r="E4489" s="24"/>
    </row>
    <row r="4490" spans="1:5" s="10" customFormat="1" x14ac:dyDescent="0.3">
      <c r="A4490" s="23"/>
      <c r="B4490" s="23"/>
      <c r="D4490" s="23"/>
      <c r="E4490" s="24"/>
    </row>
    <row r="4491" spans="1:5" s="10" customFormat="1" x14ac:dyDescent="0.3">
      <c r="A4491" s="23"/>
      <c r="B4491" s="23"/>
      <c r="D4491" s="23"/>
      <c r="E4491" s="24"/>
    </row>
    <row r="4492" spans="1:5" s="10" customFormat="1" x14ac:dyDescent="0.3">
      <c r="A4492" s="23"/>
      <c r="B4492" s="23"/>
      <c r="D4492" s="23"/>
      <c r="E4492" s="24"/>
    </row>
    <row r="4493" spans="1:5" s="10" customFormat="1" x14ac:dyDescent="0.3">
      <c r="A4493" s="23"/>
      <c r="B4493" s="23"/>
      <c r="D4493" s="23"/>
      <c r="E4493" s="24"/>
    </row>
    <row r="4494" spans="1:5" s="10" customFormat="1" x14ac:dyDescent="0.3">
      <c r="A4494" s="23"/>
      <c r="B4494" s="23"/>
      <c r="D4494" s="23"/>
      <c r="E4494" s="24"/>
    </row>
    <row r="4495" spans="1:5" s="10" customFormat="1" x14ac:dyDescent="0.3">
      <c r="A4495" s="23"/>
      <c r="B4495" s="23"/>
      <c r="D4495" s="23"/>
      <c r="E4495" s="24"/>
    </row>
    <row r="4496" spans="1:5" s="10" customFormat="1" x14ac:dyDescent="0.3">
      <c r="A4496" s="23"/>
      <c r="B4496" s="23"/>
      <c r="D4496" s="23"/>
      <c r="E4496" s="24"/>
    </row>
    <row r="4497" spans="1:5" s="10" customFormat="1" x14ac:dyDescent="0.3">
      <c r="A4497" s="23"/>
      <c r="B4497" s="23"/>
      <c r="D4497" s="23"/>
      <c r="E4497" s="24"/>
    </row>
    <row r="4498" spans="1:5" s="10" customFormat="1" x14ac:dyDescent="0.3">
      <c r="A4498" s="23"/>
      <c r="B4498" s="23"/>
      <c r="D4498" s="23"/>
      <c r="E4498" s="24"/>
    </row>
    <row r="4499" spans="1:5" s="10" customFormat="1" x14ac:dyDescent="0.3">
      <c r="A4499" s="23"/>
      <c r="B4499" s="23"/>
      <c r="D4499" s="23"/>
      <c r="E4499" s="24"/>
    </row>
    <row r="4500" spans="1:5" s="10" customFormat="1" x14ac:dyDescent="0.3">
      <c r="A4500" s="23"/>
      <c r="B4500" s="23"/>
      <c r="D4500" s="23"/>
      <c r="E4500" s="24"/>
    </row>
    <row r="4501" spans="1:5" s="10" customFormat="1" x14ac:dyDescent="0.3">
      <c r="A4501" s="23"/>
      <c r="B4501" s="23"/>
      <c r="D4501" s="23"/>
      <c r="E4501" s="24"/>
    </row>
    <row r="4502" spans="1:5" s="10" customFormat="1" x14ac:dyDescent="0.3">
      <c r="A4502" s="23"/>
      <c r="B4502" s="23"/>
      <c r="D4502" s="23"/>
      <c r="E4502" s="24"/>
    </row>
    <row r="4503" spans="1:5" s="10" customFormat="1" x14ac:dyDescent="0.3">
      <c r="A4503" s="23"/>
      <c r="B4503" s="23"/>
      <c r="D4503" s="23"/>
      <c r="E4503" s="24"/>
    </row>
    <row r="4504" spans="1:5" s="10" customFormat="1" x14ac:dyDescent="0.3">
      <c r="A4504" s="23"/>
      <c r="B4504" s="23"/>
      <c r="D4504" s="23"/>
      <c r="E4504" s="24"/>
    </row>
    <row r="4505" spans="1:5" s="10" customFormat="1" x14ac:dyDescent="0.3">
      <c r="A4505" s="23"/>
      <c r="B4505" s="23"/>
      <c r="D4505" s="23"/>
      <c r="E4505" s="24"/>
    </row>
    <row r="4506" spans="1:5" s="10" customFormat="1" x14ac:dyDescent="0.3">
      <c r="A4506" s="23"/>
      <c r="B4506" s="23"/>
      <c r="D4506" s="23"/>
      <c r="E4506" s="24"/>
    </row>
    <row r="4507" spans="1:5" s="10" customFormat="1" x14ac:dyDescent="0.3">
      <c r="A4507" s="23"/>
      <c r="B4507" s="23"/>
      <c r="D4507" s="23"/>
      <c r="E4507" s="24"/>
    </row>
    <row r="4508" spans="1:5" s="10" customFormat="1" x14ac:dyDescent="0.3">
      <c r="A4508" s="23"/>
      <c r="B4508" s="23"/>
      <c r="D4508" s="23"/>
      <c r="E4508" s="24"/>
    </row>
    <row r="4509" spans="1:5" s="10" customFormat="1" x14ac:dyDescent="0.3">
      <c r="A4509" s="23"/>
      <c r="B4509" s="23"/>
      <c r="D4509" s="23"/>
      <c r="E4509" s="24"/>
    </row>
    <row r="4510" spans="1:5" s="10" customFormat="1" x14ac:dyDescent="0.3">
      <c r="A4510" s="23"/>
      <c r="B4510" s="23"/>
      <c r="D4510" s="23"/>
      <c r="E4510" s="24"/>
    </row>
    <row r="4511" spans="1:5" s="10" customFormat="1" x14ac:dyDescent="0.3">
      <c r="A4511" s="23"/>
      <c r="B4511" s="23"/>
      <c r="D4511" s="23"/>
      <c r="E4511" s="24"/>
    </row>
    <row r="4512" spans="1:5" s="10" customFormat="1" x14ac:dyDescent="0.3">
      <c r="A4512" s="23"/>
      <c r="B4512" s="23"/>
      <c r="D4512" s="23"/>
      <c r="E4512" s="24"/>
    </row>
    <row r="4513" spans="1:5" s="10" customFormat="1" x14ac:dyDescent="0.3">
      <c r="A4513" s="23"/>
      <c r="B4513" s="23"/>
      <c r="D4513" s="23"/>
      <c r="E4513" s="24"/>
    </row>
    <row r="4514" spans="1:5" s="10" customFormat="1" x14ac:dyDescent="0.3">
      <c r="A4514" s="23"/>
      <c r="B4514" s="23"/>
      <c r="D4514" s="23"/>
      <c r="E4514" s="24"/>
    </row>
    <row r="4515" spans="1:5" s="10" customFormat="1" x14ac:dyDescent="0.3">
      <c r="A4515" s="23"/>
      <c r="B4515" s="23"/>
      <c r="D4515" s="23"/>
      <c r="E4515" s="24"/>
    </row>
    <row r="4516" spans="1:5" s="10" customFormat="1" x14ac:dyDescent="0.3">
      <c r="A4516" s="23"/>
      <c r="B4516" s="23"/>
      <c r="D4516" s="23"/>
      <c r="E4516" s="24"/>
    </row>
    <row r="4517" spans="1:5" s="10" customFormat="1" x14ac:dyDescent="0.3">
      <c r="A4517" s="23"/>
      <c r="B4517" s="23"/>
      <c r="D4517" s="23"/>
      <c r="E4517" s="24"/>
    </row>
    <row r="4518" spans="1:5" s="10" customFormat="1" x14ac:dyDescent="0.3">
      <c r="A4518" s="23"/>
      <c r="B4518" s="23"/>
      <c r="D4518" s="23"/>
      <c r="E4518" s="24"/>
    </row>
    <row r="4519" spans="1:5" s="10" customFormat="1" x14ac:dyDescent="0.3">
      <c r="A4519" s="23"/>
      <c r="B4519" s="23"/>
      <c r="D4519" s="23"/>
      <c r="E4519" s="24"/>
    </row>
    <row r="4520" spans="1:5" s="10" customFormat="1" x14ac:dyDescent="0.3">
      <c r="A4520" s="23"/>
      <c r="B4520" s="23"/>
      <c r="D4520" s="23"/>
      <c r="E4520" s="24"/>
    </row>
    <row r="4521" spans="1:5" s="10" customFormat="1" x14ac:dyDescent="0.3">
      <c r="A4521" s="23"/>
      <c r="B4521" s="23"/>
      <c r="D4521" s="23"/>
      <c r="E4521" s="24"/>
    </row>
    <row r="4522" spans="1:5" s="10" customFormat="1" x14ac:dyDescent="0.3">
      <c r="A4522" s="23"/>
      <c r="B4522" s="23"/>
      <c r="D4522" s="23"/>
      <c r="E4522" s="24"/>
    </row>
    <row r="4523" spans="1:5" s="10" customFormat="1" x14ac:dyDescent="0.3">
      <c r="A4523" s="23"/>
      <c r="B4523" s="23"/>
      <c r="D4523" s="23"/>
      <c r="E4523" s="24"/>
    </row>
    <row r="4524" spans="1:5" s="10" customFormat="1" x14ac:dyDescent="0.3">
      <c r="A4524" s="23"/>
      <c r="B4524" s="23"/>
      <c r="D4524" s="23"/>
      <c r="E4524" s="24"/>
    </row>
    <row r="4525" spans="1:5" s="10" customFormat="1" x14ac:dyDescent="0.3">
      <c r="A4525" s="23"/>
      <c r="B4525" s="23"/>
      <c r="D4525" s="23"/>
      <c r="E4525" s="24"/>
    </row>
    <row r="4526" spans="1:5" s="10" customFormat="1" x14ac:dyDescent="0.3">
      <c r="A4526" s="23"/>
      <c r="B4526" s="23"/>
      <c r="D4526" s="23"/>
      <c r="E4526" s="24"/>
    </row>
    <row r="4527" spans="1:5" s="10" customFormat="1" x14ac:dyDescent="0.3">
      <c r="A4527" s="23"/>
      <c r="B4527" s="23"/>
      <c r="D4527" s="23"/>
      <c r="E4527" s="24"/>
    </row>
    <row r="4528" spans="1:5" s="10" customFormat="1" x14ac:dyDescent="0.3">
      <c r="A4528" s="23"/>
      <c r="B4528" s="23"/>
      <c r="D4528" s="23"/>
      <c r="E4528" s="24"/>
    </row>
    <row r="4529" spans="1:5" s="10" customFormat="1" x14ac:dyDescent="0.3">
      <c r="A4529" s="23"/>
      <c r="B4529" s="23"/>
      <c r="D4529" s="23"/>
      <c r="E4529" s="24"/>
    </row>
    <row r="4530" spans="1:5" s="10" customFormat="1" x14ac:dyDescent="0.3">
      <c r="A4530" s="23"/>
      <c r="B4530" s="23"/>
      <c r="D4530" s="23"/>
      <c r="E4530" s="24"/>
    </row>
    <row r="4531" spans="1:5" s="10" customFormat="1" x14ac:dyDescent="0.3">
      <c r="A4531" s="23"/>
      <c r="B4531" s="23"/>
      <c r="D4531" s="23"/>
      <c r="E4531" s="24"/>
    </row>
    <row r="4532" spans="1:5" s="10" customFormat="1" x14ac:dyDescent="0.3">
      <c r="A4532" s="23"/>
      <c r="B4532" s="23"/>
      <c r="D4532" s="23"/>
      <c r="E4532" s="24"/>
    </row>
    <row r="4533" spans="1:5" s="10" customFormat="1" x14ac:dyDescent="0.3">
      <c r="A4533" s="23"/>
      <c r="B4533" s="23"/>
      <c r="D4533" s="23"/>
      <c r="E4533" s="24"/>
    </row>
    <row r="4534" spans="1:5" s="10" customFormat="1" x14ac:dyDescent="0.3">
      <c r="A4534" s="23"/>
      <c r="B4534" s="23"/>
      <c r="D4534" s="23"/>
      <c r="E4534" s="24"/>
    </row>
    <row r="4535" spans="1:5" s="10" customFormat="1" x14ac:dyDescent="0.3">
      <c r="A4535" s="23"/>
      <c r="B4535" s="23"/>
      <c r="D4535" s="23"/>
      <c r="E4535" s="24"/>
    </row>
    <row r="4536" spans="1:5" s="10" customFormat="1" x14ac:dyDescent="0.3">
      <c r="A4536" s="23"/>
      <c r="B4536" s="23"/>
      <c r="D4536" s="23"/>
      <c r="E4536" s="24"/>
    </row>
    <row r="4537" spans="1:5" s="10" customFormat="1" x14ac:dyDescent="0.3">
      <c r="A4537" s="23"/>
      <c r="B4537" s="23"/>
      <c r="D4537" s="23"/>
      <c r="E4537" s="24"/>
    </row>
    <row r="4538" spans="1:5" s="10" customFormat="1" x14ac:dyDescent="0.3">
      <c r="A4538" s="23"/>
      <c r="B4538" s="23"/>
      <c r="D4538" s="23"/>
      <c r="E4538" s="24"/>
    </row>
    <row r="4539" spans="1:5" s="10" customFormat="1" x14ac:dyDescent="0.3">
      <c r="A4539" s="23"/>
      <c r="B4539" s="23"/>
      <c r="D4539" s="23"/>
      <c r="E4539" s="24"/>
    </row>
    <row r="4540" spans="1:5" s="10" customFormat="1" x14ac:dyDescent="0.3">
      <c r="A4540" s="23"/>
      <c r="B4540" s="23"/>
      <c r="D4540" s="23"/>
      <c r="E4540" s="24"/>
    </row>
    <row r="4541" spans="1:5" s="10" customFormat="1" x14ac:dyDescent="0.3">
      <c r="A4541" s="23"/>
      <c r="B4541" s="23"/>
      <c r="D4541" s="23"/>
      <c r="E4541" s="24"/>
    </row>
    <row r="4542" spans="1:5" s="10" customFormat="1" x14ac:dyDescent="0.3">
      <c r="A4542" s="23"/>
      <c r="B4542" s="23"/>
      <c r="D4542" s="23"/>
      <c r="E4542" s="24"/>
    </row>
    <row r="4543" spans="1:5" s="10" customFormat="1" x14ac:dyDescent="0.3">
      <c r="A4543" s="23"/>
      <c r="B4543" s="23"/>
      <c r="D4543" s="23"/>
      <c r="E4543" s="24"/>
    </row>
    <row r="4544" spans="1:5" s="10" customFormat="1" x14ac:dyDescent="0.3">
      <c r="A4544" s="23"/>
      <c r="B4544" s="23"/>
      <c r="D4544" s="23"/>
      <c r="E4544" s="24"/>
    </row>
    <row r="4545" spans="1:5" s="10" customFormat="1" x14ac:dyDescent="0.3">
      <c r="A4545" s="23"/>
      <c r="B4545" s="23"/>
      <c r="D4545" s="23"/>
      <c r="E4545" s="24"/>
    </row>
    <row r="4546" spans="1:5" s="10" customFormat="1" x14ac:dyDescent="0.3">
      <c r="A4546" s="23"/>
      <c r="B4546" s="23"/>
      <c r="D4546" s="23"/>
      <c r="E4546" s="24"/>
    </row>
    <row r="4547" spans="1:5" s="10" customFormat="1" x14ac:dyDescent="0.3">
      <c r="A4547" s="23"/>
      <c r="B4547" s="23"/>
      <c r="D4547" s="23"/>
      <c r="E4547" s="24"/>
    </row>
    <row r="4548" spans="1:5" s="10" customFormat="1" x14ac:dyDescent="0.3">
      <c r="A4548" s="23"/>
      <c r="B4548" s="23"/>
      <c r="D4548" s="23"/>
      <c r="E4548" s="24"/>
    </row>
    <row r="4549" spans="1:5" s="10" customFormat="1" x14ac:dyDescent="0.3">
      <c r="A4549" s="23"/>
      <c r="B4549" s="23"/>
      <c r="D4549" s="23"/>
      <c r="E4549" s="24"/>
    </row>
    <row r="4550" spans="1:5" s="10" customFormat="1" x14ac:dyDescent="0.3">
      <c r="A4550" s="23"/>
      <c r="B4550" s="23"/>
      <c r="D4550" s="23"/>
      <c r="E4550" s="24"/>
    </row>
    <row r="4551" spans="1:5" s="10" customFormat="1" x14ac:dyDescent="0.3">
      <c r="A4551" s="23"/>
      <c r="B4551" s="23"/>
      <c r="D4551" s="23"/>
      <c r="E4551" s="24"/>
    </row>
    <row r="4552" spans="1:5" s="10" customFormat="1" x14ac:dyDescent="0.3">
      <c r="A4552" s="23"/>
      <c r="B4552" s="23"/>
      <c r="D4552" s="23"/>
      <c r="E4552" s="24"/>
    </row>
    <row r="4553" spans="1:5" s="10" customFormat="1" x14ac:dyDescent="0.3">
      <c r="A4553" s="23"/>
      <c r="B4553" s="23"/>
      <c r="D4553" s="23"/>
      <c r="E4553" s="24"/>
    </row>
    <row r="4554" spans="1:5" s="10" customFormat="1" x14ac:dyDescent="0.3">
      <c r="A4554" s="23"/>
      <c r="B4554" s="23"/>
      <c r="D4554" s="23"/>
      <c r="E4554" s="24"/>
    </row>
    <row r="4555" spans="1:5" s="10" customFormat="1" x14ac:dyDescent="0.3">
      <c r="A4555" s="23"/>
      <c r="B4555" s="23"/>
      <c r="D4555" s="23"/>
      <c r="E4555" s="24"/>
    </row>
    <row r="4556" spans="1:5" s="10" customFormat="1" x14ac:dyDescent="0.3">
      <c r="A4556" s="23"/>
      <c r="B4556" s="23"/>
      <c r="D4556" s="23"/>
      <c r="E4556" s="24"/>
    </row>
    <row r="4557" spans="1:5" s="10" customFormat="1" x14ac:dyDescent="0.3">
      <c r="A4557" s="23"/>
      <c r="B4557" s="23"/>
      <c r="D4557" s="23"/>
      <c r="E4557" s="24"/>
    </row>
    <row r="4558" spans="1:5" s="10" customFormat="1" x14ac:dyDescent="0.3">
      <c r="A4558" s="23"/>
      <c r="B4558" s="23"/>
      <c r="D4558" s="23"/>
      <c r="E4558" s="24"/>
    </row>
    <row r="4559" spans="1:5" s="10" customFormat="1" x14ac:dyDescent="0.3">
      <c r="A4559" s="23"/>
      <c r="B4559" s="23"/>
      <c r="D4559" s="23"/>
      <c r="E4559" s="24"/>
    </row>
    <row r="4560" spans="1:5" s="10" customFormat="1" x14ac:dyDescent="0.3">
      <c r="A4560" s="23"/>
      <c r="B4560" s="23"/>
      <c r="D4560" s="23"/>
      <c r="E4560" s="24"/>
    </row>
    <row r="4561" spans="1:5" s="10" customFormat="1" x14ac:dyDescent="0.3">
      <c r="A4561" s="23"/>
      <c r="B4561" s="23"/>
      <c r="D4561" s="23"/>
      <c r="E4561" s="24"/>
    </row>
    <row r="4562" spans="1:5" s="10" customFormat="1" x14ac:dyDescent="0.3">
      <c r="A4562" s="23"/>
      <c r="B4562" s="23"/>
      <c r="D4562" s="23"/>
      <c r="E4562" s="24"/>
    </row>
    <row r="4563" spans="1:5" s="10" customFormat="1" x14ac:dyDescent="0.3">
      <c r="A4563" s="23"/>
      <c r="B4563" s="23"/>
      <c r="D4563" s="23"/>
      <c r="E4563" s="24"/>
    </row>
    <row r="4564" spans="1:5" s="10" customFormat="1" x14ac:dyDescent="0.3">
      <c r="A4564" s="23"/>
      <c r="B4564" s="23"/>
      <c r="D4564" s="23"/>
      <c r="E4564" s="24"/>
    </row>
    <row r="4565" spans="1:5" s="10" customFormat="1" x14ac:dyDescent="0.3">
      <c r="A4565" s="23"/>
      <c r="B4565" s="23"/>
      <c r="D4565" s="23"/>
      <c r="E4565" s="24"/>
    </row>
    <row r="4566" spans="1:5" s="10" customFormat="1" x14ac:dyDescent="0.3">
      <c r="A4566" s="23"/>
      <c r="B4566" s="23"/>
      <c r="D4566" s="23"/>
      <c r="E4566" s="24"/>
    </row>
    <row r="4567" spans="1:5" s="10" customFormat="1" x14ac:dyDescent="0.3">
      <c r="A4567" s="23"/>
      <c r="B4567" s="23"/>
      <c r="D4567" s="23"/>
      <c r="E4567" s="24"/>
    </row>
    <row r="4568" spans="1:5" s="10" customFormat="1" x14ac:dyDescent="0.3">
      <c r="A4568" s="23"/>
      <c r="B4568" s="23"/>
      <c r="D4568" s="23"/>
      <c r="E4568" s="24"/>
    </row>
    <row r="4569" spans="1:5" s="10" customFormat="1" x14ac:dyDescent="0.3">
      <c r="A4569" s="23"/>
      <c r="B4569" s="23"/>
      <c r="D4569" s="23"/>
      <c r="E4569" s="24"/>
    </row>
    <row r="4570" spans="1:5" s="10" customFormat="1" x14ac:dyDescent="0.3">
      <c r="A4570" s="23"/>
      <c r="B4570" s="23"/>
      <c r="D4570" s="23"/>
      <c r="E4570" s="24"/>
    </row>
    <row r="4571" spans="1:5" s="10" customFormat="1" x14ac:dyDescent="0.3">
      <c r="A4571" s="23"/>
      <c r="B4571" s="23"/>
      <c r="D4571" s="23"/>
      <c r="E4571" s="24"/>
    </row>
    <row r="4572" spans="1:5" s="10" customFormat="1" x14ac:dyDescent="0.3">
      <c r="A4572" s="23"/>
      <c r="B4572" s="23"/>
      <c r="D4572" s="23"/>
      <c r="E4572" s="24"/>
    </row>
    <row r="4573" spans="1:5" s="10" customFormat="1" x14ac:dyDescent="0.3">
      <c r="A4573" s="23"/>
      <c r="B4573" s="23"/>
      <c r="D4573" s="23"/>
      <c r="E4573" s="24"/>
    </row>
    <row r="4574" spans="1:5" s="10" customFormat="1" x14ac:dyDescent="0.3">
      <c r="A4574" s="23"/>
      <c r="B4574" s="23"/>
      <c r="D4574" s="23"/>
      <c r="E4574" s="24"/>
    </row>
    <row r="4575" spans="1:5" s="10" customFormat="1" x14ac:dyDescent="0.3">
      <c r="A4575" s="23"/>
      <c r="B4575" s="23"/>
      <c r="D4575" s="23"/>
      <c r="E4575" s="24"/>
    </row>
    <row r="4576" spans="1:5" s="10" customFormat="1" x14ac:dyDescent="0.3">
      <c r="A4576" s="23"/>
      <c r="B4576" s="23"/>
      <c r="D4576" s="23"/>
      <c r="E4576" s="24"/>
    </row>
    <row r="4577" spans="1:5" s="10" customFormat="1" x14ac:dyDescent="0.3">
      <c r="A4577" s="23"/>
      <c r="B4577" s="23"/>
      <c r="D4577" s="23"/>
      <c r="E4577" s="24"/>
    </row>
    <row r="4578" spans="1:5" s="10" customFormat="1" x14ac:dyDescent="0.3">
      <c r="A4578" s="23"/>
      <c r="B4578" s="23"/>
      <c r="D4578" s="23"/>
      <c r="E4578" s="24"/>
    </row>
    <row r="4579" spans="1:5" s="10" customFormat="1" x14ac:dyDescent="0.3">
      <c r="A4579" s="23"/>
      <c r="B4579" s="23"/>
      <c r="D4579" s="23"/>
      <c r="E4579" s="24"/>
    </row>
    <row r="4580" spans="1:5" s="10" customFormat="1" x14ac:dyDescent="0.3">
      <c r="A4580" s="23"/>
      <c r="B4580" s="23"/>
      <c r="D4580" s="23"/>
      <c r="E4580" s="24"/>
    </row>
    <row r="4581" spans="1:5" s="10" customFormat="1" x14ac:dyDescent="0.3">
      <c r="A4581" s="23"/>
      <c r="B4581" s="23"/>
      <c r="D4581" s="23"/>
      <c r="E4581" s="24"/>
    </row>
    <row r="4582" spans="1:5" s="10" customFormat="1" x14ac:dyDescent="0.3">
      <c r="A4582" s="23"/>
      <c r="B4582" s="23"/>
      <c r="D4582" s="23"/>
      <c r="E4582" s="24"/>
    </row>
    <row r="4583" spans="1:5" s="10" customFormat="1" x14ac:dyDescent="0.3">
      <c r="A4583" s="23"/>
      <c r="B4583" s="23"/>
      <c r="D4583" s="23"/>
      <c r="E4583" s="24"/>
    </row>
    <row r="4584" spans="1:5" s="10" customFormat="1" x14ac:dyDescent="0.3">
      <c r="A4584" s="23"/>
      <c r="B4584" s="23"/>
      <c r="D4584" s="23"/>
      <c r="E4584" s="24"/>
    </row>
    <row r="4585" spans="1:5" s="10" customFormat="1" x14ac:dyDescent="0.3">
      <c r="A4585" s="23"/>
      <c r="B4585" s="23"/>
      <c r="D4585" s="23"/>
      <c r="E4585" s="24"/>
    </row>
    <row r="4586" spans="1:5" s="10" customFormat="1" x14ac:dyDescent="0.3">
      <c r="A4586" s="23"/>
      <c r="B4586" s="23"/>
      <c r="D4586" s="23"/>
      <c r="E4586" s="24"/>
    </row>
    <row r="4587" spans="1:5" s="10" customFormat="1" x14ac:dyDescent="0.3">
      <c r="A4587" s="23"/>
      <c r="B4587" s="23"/>
      <c r="D4587" s="23"/>
      <c r="E4587" s="24"/>
    </row>
    <row r="4588" spans="1:5" s="10" customFormat="1" x14ac:dyDescent="0.3">
      <c r="A4588" s="23"/>
      <c r="B4588" s="23"/>
      <c r="D4588" s="23"/>
      <c r="E4588" s="24"/>
    </row>
    <row r="4589" spans="1:5" s="10" customFormat="1" x14ac:dyDescent="0.3">
      <c r="A4589" s="23"/>
      <c r="B4589" s="23"/>
      <c r="D4589" s="23"/>
      <c r="E4589" s="24"/>
    </row>
    <row r="4590" spans="1:5" s="10" customFormat="1" x14ac:dyDescent="0.3">
      <c r="A4590" s="23"/>
      <c r="B4590" s="23"/>
      <c r="D4590" s="23"/>
      <c r="E4590" s="24"/>
    </row>
    <row r="4591" spans="1:5" s="10" customFormat="1" x14ac:dyDescent="0.3">
      <c r="A4591" s="23"/>
      <c r="B4591" s="23"/>
      <c r="D4591" s="23"/>
      <c r="E4591" s="24"/>
    </row>
    <row r="4592" spans="1:5" s="10" customFormat="1" x14ac:dyDescent="0.3">
      <c r="A4592" s="23"/>
      <c r="B4592" s="23"/>
      <c r="D4592" s="23"/>
      <c r="E4592" s="24"/>
    </row>
    <row r="4593" spans="1:5" s="10" customFormat="1" x14ac:dyDescent="0.3">
      <c r="A4593" s="23"/>
      <c r="B4593" s="23"/>
      <c r="D4593" s="23"/>
      <c r="E4593" s="24"/>
    </row>
    <row r="4594" spans="1:5" s="10" customFormat="1" x14ac:dyDescent="0.3">
      <c r="A4594" s="23"/>
      <c r="B4594" s="23"/>
      <c r="D4594" s="23"/>
      <c r="E4594" s="24"/>
    </row>
    <row r="4595" spans="1:5" s="10" customFormat="1" x14ac:dyDescent="0.3">
      <c r="A4595" s="23"/>
      <c r="B4595" s="23"/>
      <c r="D4595" s="23"/>
      <c r="E4595" s="24"/>
    </row>
    <row r="4596" spans="1:5" s="10" customFormat="1" x14ac:dyDescent="0.3">
      <c r="A4596" s="23"/>
      <c r="B4596" s="23"/>
      <c r="D4596" s="23"/>
      <c r="E4596" s="24"/>
    </row>
    <row r="4597" spans="1:5" s="10" customFormat="1" x14ac:dyDescent="0.3">
      <c r="A4597" s="23"/>
      <c r="B4597" s="23"/>
      <c r="D4597" s="23"/>
      <c r="E4597" s="24"/>
    </row>
    <row r="4598" spans="1:5" s="10" customFormat="1" x14ac:dyDescent="0.3">
      <c r="A4598" s="23"/>
      <c r="B4598" s="23"/>
      <c r="D4598" s="23"/>
      <c r="E4598" s="24"/>
    </row>
    <row r="4599" spans="1:5" s="10" customFormat="1" x14ac:dyDescent="0.3">
      <c r="A4599" s="23"/>
      <c r="B4599" s="23"/>
      <c r="D4599" s="23"/>
      <c r="E4599" s="24"/>
    </row>
    <row r="4600" spans="1:5" s="10" customFormat="1" x14ac:dyDescent="0.3">
      <c r="A4600" s="23"/>
      <c r="B4600" s="23"/>
      <c r="D4600" s="23"/>
      <c r="E4600" s="24"/>
    </row>
    <row r="4601" spans="1:5" s="10" customFormat="1" x14ac:dyDescent="0.3">
      <c r="A4601" s="23"/>
      <c r="B4601" s="23"/>
      <c r="D4601" s="23"/>
      <c r="E4601" s="24"/>
    </row>
    <row r="4602" spans="1:5" s="10" customFormat="1" x14ac:dyDescent="0.3">
      <c r="A4602" s="23"/>
      <c r="B4602" s="23"/>
      <c r="D4602" s="23"/>
      <c r="E4602" s="24"/>
    </row>
    <row r="4603" spans="1:5" s="10" customFormat="1" x14ac:dyDescent="0.3">
      <c r="A4603" s="23"/>
      <c r="B4603" s="23"/>
      <c r="D4603" s="23"/>
      <c r="E4603" s="24"/>
    </row>
    <row r="4604" spans="1:5" s="10" customFormat="1" x14ac:dyDescent="0.3">
      <c r="A4604" s="23"/>
      <c r="B4604" s="23"/>
      <c r="D4604" s="23"/>
      <c r="E4604" s="24"/>
    </row>
    <row r="4605" spans="1:5" s="10" customFormat="1" x14ac:dyDescent="0.3">
      <c r="A4605" s="23"/>
      <c r="B4605" s="23"/>
      <c r="D4605" s="23"/>
      <c r="E4605" s="24"/>
    </row>
    <row r="4606" spans="1:5" s="10" customFormat="1" x14ac:dyDescent="0.3">
      <c r="A4606" s="23"/>
      <c r="B4606" s="23"/>
      <c r="D4606" s="23"/>
      <c r="E4606" s="24"/>
    </row>
    <row r="4607" spans="1:5" s="10" customFormat="1" x14ac:dyDescent="0.3">
      <c r="A4607" s="23"/>
      <c r="B4607" s="23"/>
      <c r="D4607" s="23"/>
      <c r="E4607" s="24"/>
    </row>
    <row r="4608" spans="1:5" s="10" customFormat="1" x14ac:dyDescent="0.3">
      <c r="A4608" s="23"/>
      <c r="B4608" s="23"/>
      <c r="D4608" s="23"/>
      <c r="E4608" s="24"/>
    </row>
    <row r="4609" spans="1:5" s="10" customFormat="1" x14ac:dyDescent="0.3">
      <c r="A4609" s="23"/>
      <c r="B4609" s="23"/>
      <c r="D4609" s="23"/>
      <c r="E4609" s="24"/>
    </row>
    <row r="4610" spans="1:5" s="10" customFormat="1" x14ac:dyDescent="0.3">
      <c r="A4610" s="23"/>
      <c r="B4610" s="23"/>
      <c r="D4610" s="23"/>
      <c r="E4610" s="24"/>
    </row>
    <row r="4611" spans="1:5" s="10" customFormat="1" x14ac:dyDescent="0.3">
      <c r="A4611" s="23"/>
      <c r="B4611" s="23"/>
      <c r="D4611" s="23"/>
      <c r="E4611" s="24"/>
    </row>
    <row r="4612" spans="1:5" s="10" customFormat="1" x14ac:dyDescent="0.3">
      <c r="A4612" s="23"/>
      <c r="B4612" s="23"/>
      <c r="D4612" s="23"/>
      <c r="E4612" s="24"/>
    </row>
    <row r="4613" spans="1:5" s="10" customFormat="1" x14ac:dyDescent="0.3">
      <c r="A4613" s="23"/>
      <c r="B4613" s="23"/>
      <c r="D4613" s="23"/>
      <c r="E4613" s="24"/>
    </row>
    <row r="4614" spans="1:5" s="10" customFormat="1" x14ac:dyDescent="0.3">
      <c r="A4614" s="23"/>
      <c r="B4614" s="23"/>
      <c r="D4614" s="23"/>
      <c r="E4614" s="24"/>
    </row>
    <row r="4615" spans="1:5" s="10" customFormat="1" x14ac:dyDescent="0.3">
      <c r="A4615" s="23"/>
      <c r="B4615" s="23"/>
      <c r="D4615" s="23"/>
      <c r="E4615" s="24"/>
    </row>
    <row r="4616" spans="1:5" s="10" customFormat="1" x14ac:dyDescent="0.3">
      <c r="A4616" s="23"/>
      <c r="B4616" s="23"/>
      <c r="D4616" s="23"/>
      <c r="E4616" s="24"/>
    </row>
    <row r="4617" spans="1:5" s="10" customFormat="1" x14ac:dyDescent="0.3">
      <c r="A4617" s="23"/>
      <c r="B4617" s="23"/>
      <c r="D4617" s="23"/>
      <c r="E4617" s="24"/>
    </row>
    <row r="4618" spans="1:5" s="10" customFormat="1" x14ac:dyDescent="0.3">
      <c r="A4618" s="23"/>
      <c r="B4618" s="23"/>
      <c r="D4618" s="23"/>
      <c r="E4618" s="24"/>
    </row>
    <row r="4619" spans="1:5" s="10" customFormat="1" x14ac:dyDescent="0.3">
      <c r="A4619" s="23"/>
      <c r="B4619" s="23"/>
      <c r="D4619" s="23"/>
      <c r="E4619" s="24"/>
    </row>
    <row r="4620" spans="1:5" s="10" customFormat="1" x14ac:dyDescent="0.3">
      <c r="A4620" s="23"/>
      <c r="B4620" s="23"/>
      <c r="D4620" s="23"/>
      <c r="E4620" s="24"/>
    </row>
    <row r="4621" spans="1:5" s="10" customFormat="1" x14ac:dyDescent="0.3">
      <c r="A4621" s="23"/>
      <c r="B4621" s="23"/>
      <c r="D4621" s="23"/>
      <c r="E4621" s="24"/>
    </row>
    <row r="4622" spans="1:5" s="10" customFormat="1" x14ac:dyDescent="0.3">
      <c r="A4622" s="23"/>
      <c r="B4622" s="23"/>
      <c r="D4622" s="23"/>
      <c r="E4622" s="24"/>
    </row>
    <row r="4623" spans="1:5" s="10" customFormat="1" x14ac:dyDescent="0.3">
      <c r="A4623" s="23"/>
      <c r="B4623" s="23"/>
      <c r="D4623" s="23"/>
      <c r="E4623" s="24"/>
    </row>
    <row r="4624" spans="1:5" s="10" customFormat="1" x14ac:dyDescent="0.3">
      <c r="A4624" s="23"/>
      <c r="B4624" s="23"/>
      <c r="D4624" s="23"/>
      <c r="E4624" s="24"/>
    </row>
    <row r="4625" spans="1:5" s="10" customFormat="1" x14ac:dyDescent="0.3">
      <c r="A4625" s="23"/>
      <c r="B4625" s="23"/>
      <c r="D4625" s="23"/>
      <c r="E4625" s="24"/>
    </row>
    <row r="4626" spans="1:5" s="10" customFormat="1" x14ac:dyDescent="0.3">
      <c r="A4626" s="23"/>
      <c r="B4626" s="23"/>
      <c r="D4626" s="23"/>
      <c r="E4626" s="24"/>
    </row>
    <row r="4627" spans="1:5" s="10" customFormat="1" x14ac:dyDescent="0.3">
      <c r="A4627" s="23"/>
      <c r="B4627" s="23"/>
      <c r="D4627" s="23"/>
      <c r="E4627" s="24"/>
    </row>
    <row r="4628" spans="1:5" s="10" customFormat="1" x14ac:dyDescent="0.3">
      <c r="A4628" s="23"/>
      <c r="B4628" s="23"/>
      <c r="D4628" s="23"/>
      <c r="E4628" s="24"/>
    </row>
    <row r="4629" spans="1:5" s="10" customFormat="1" x14ac:dyDescent="0.3">
      <c r="A4629" s="23"/>
      <c r="B4629" s="23"/>
      <c r="D4629" s="23"/>
      <c r="E4629" s="24"/>
    </row>
    <row r="4630" spans="1:5" s="10" customFormat="1" x14ac:dyDescent="0.3">
      <c r="A4630" s="23"/>
      <c r="B4630" s="23"/>
      <c r="D4630" s="23"/>
      <c r="E4630" s="24"/>
    </row>
    <row r="4631" spans="1:5" s="10" customFormat="1" x14ac:dyDescent="0.3">
      <c r="A4631" s="23"/>
      <c r="B4631" s="23"/>
      <c r="D4631" s="23"/>
      <c r="E4631" s="24"/>
    </row>
    <row r="4632" spans="1:5" s="10" customFormat="1" x14ac:dyDescent="0.3">
      <c r="A4632" s="23"/>
      <c r="B4632" s="23"/>
      <c r="D4632" s="23"/>
      <c r="E4632" s="24"/>
    </row>
    <row r="4633" spans="1:5" s="10" customFormat="1" x14ac:dyDescent="0.3">
      <c r="A4633" s="23"/>
      <c r="B4633" s="23"/>
      <c r="D4633" s="23"/>
      <c r="E4633" s="24"/>
    </row>
    <row r="4634" spans="1:5" s="10" customFormat="1" x14ac:dyDescent="0.3">
      <c r="A4634" s="23"/>
      <c r="B4634" s="23"/>
      <c r="D4634" s="23"/>
      <c r="E4634" s="24"/>
    </row>
    <row r="4635" spans="1:5" s="10" customFormat="1" x14ac:dyDescent="0.3">
      <c r="A4635" s="23"/>
      <c r="B4635" s="23"/>
      <c r="D4635" s="23"/>
      <c r="E4635" s="24"/>
    </row>
    <row r="4636" spans="1:5" s="10" customFormat="1" x14ac:dyDescent="0.3">
      <c r="A4636" s="23"/>
      <c r="B4636" s="23"/>
      <c r="D4636" s="23"/>
      <c r="E4636" s="24"/>
    </row>
    <row r="4637" spans="1:5" s="10" customFormat="1" x14ac:dyDescent="0.3">
      <c r="A4637" s="23"/>
      <c r="B4637" s="23"/>
      <c r="D4637" s="23"/>
      <c r="E4637" s="24"/>
    </row>
    <row r="4638" spans="1:5" s="10" customFormat="1" x14ac:dyDescent="0.3">
      <c r="A4638" s="23"/>
      <c r="B4638" s="23"/>
      <c r="D4638" s="23"/>
      <c r="E4638" s="24"/>
    </row>
    <row r="4639" spans="1:5" s="10" customFormat="1" x14ac:dyDescent="0.3">
      <c r="A4639" s="23"/>
      <c r="B4639" s="23"/>
      <c r="D4639" s="23"/>
      <c r="E4639" s="24"/>
    </row>
    <row r="4640" spans="1:5" s="10" customFormat="1" x14ac:dyDescent="0.3">
      <c r="A4640" s="23"/>
      <c r="B4640" s="23"/>
      <c r="D4640" s="23"/>
      <c r="E4640" s="24"/>
    </row>
    <row r="4641" spans="1:5" s="10" customFormat="1" x14ac:dyDescent="0.3">
      <c r="A4641" s="23"/>
      <c r="B4641" s="23"/>
      <c r="D4641" s="23"/>
      <c r="E4641" s="24"/>
    </row>
    <row r="4642" spans="1:5" s="10" customFormat="1" x14ac:dyDescent="0.3">
      <c r="A4642" s="23"/>
      <c r="B4642" s="23"/>
      <c r="D4642" s="23"/>
      <c r="E4642" s="24"/>
    </row>
    <row r="4643" spans="1:5" s="10" customFormat="1" x14ac:dyDescent="0.3">
      <c r="A4643" s="23"/>
      <c r="B4643" s="23"/>
      <c r="D4643" s="23"/>
      <c r="E4643" s="24"/>
    </row>
    <row r="4644" spans="1:5" s="10" customFormat="1" x14ac:dyDescent="0.3">
      <c r="A4644" s="23"/>
      <c r="B4644" s="23"/>
      <c r="D4644" s="23"/>
      <c r="E4644" s="24"/>
    </row>
    <row r="4645" spans="1:5" s="10" customFormat="1" x14ac:dyDescent="0.3">
      <c r="A4645" s="23"/>
      <c r="B4645" s="23"/>
      <c r="D4645" s="23"/>
      <c r="E4645" s="24"/>
    </row>
    <row r="4646" spans="1:5" s="10" customFormat="1" x14ac:dyDescent="0.3">
      <c r="A4646" s="23"/>
      <c r="B4646" s="23"/>
      <c r="D4646" s="23"/>
      <c r="E4646" s="24"/>
    </row>
    <row r="4647" spans="1:5" s="10" customFormat="1" x14ac:dyDescent="0.3">
      <c r="A4647" s="23"/>
      <c r="B4647" s="23"/>
      <c r="D4647" s="23"/>
      <c r="E4647" s="24"/>
    </row>
    <row r="4648" spans="1:5" s="10" customFormat="1" x14ac:dyDescent="0.3">
      <c r="A4648" s="23"/>
      <c r="B4648" s="23"/>
      <c r="D4648" s="23"/>
      <c r="E4648" s="24"/>
    </row>
    <row r="4649" spans="1:5" s="10" customFormat="1" x14ac:dyDescent="0.3">
      <c r="A4649" s="23"/>
      <c r="B4649" s="23"/>
      <c r="D4649" s="23"/>
      <c r="E4649" s="24"/>
    </row>
    <row r="4650" spans="1:5" s="10" customFormat="1" x14ac:dyDescent="0.3">
      <c r="A4650" s="23"/>
      <c r="B4650" s="23"/>
      <c r="D4650" s="23"/>
      <c r="E4650" s="24"/>
    </row>
    <row r="4651" spans="1:5" s="10" customFormat="1" x14ac:dyDescent="0.3">
      <c r="A4651" s="23"/>
      <c r="B4651" s="23"/>
      <c r="D4651" s="23"/>
      <c r="E4651" s="24"/>
    </row>
    <row r="4652" spans="1:5" s="10" customFormat="1" x14ac:dyDescent="0.3">
      <c r="A4652" s="23"/>
      <c r="B4652" s="23"/>
      <c r="D4652" s="23"/>
      <c r="E4652" s="24"/>
    </row>
    <row r="4653" spans="1:5" s="10" customFormat="1" x14ac:dyDescent="0.3">
      <c r="A4653" s="23"/>
      <c r="B4653" s="23"/>
      <c r="D4653" s="23"/>
      <c r="E4653" s="24"/>
    </row>
    <row r="4654" spans="1:5" s="10" customFormat="1" x14ac:dyDescent="0.3">
      <c r="A4654" s="23"/>
      <c r="B4654" s="23"/>
      <c r="D4654" s="23"/>
      <c r="E4654" s="24"/>
    </row>
    <row r="4655" spans="1:5" s="10" customFormat="1" x14ac:dyDescent="0.3">
      <c r="A4655" s="23"/>
      <c r="B4655" s="23"/>
      <c r="D4655" s="23"/>
      <c r="E4655" s="24"/>
    </row>
    <row r="4656" spans="1:5" s="10" customFormat="1" x14ac:dyDescent="0.3">
      <c r="A4656" s="23"/>
      <c r="B4656" s="23"/>
      <c r="D4656" s="23"/>
      <c r="E4656" s="24"/>
    </row>
    <row r="4657" spans="1:5" s="10" customFormat="1" x14ac:dyDescent="0.3">
      <c r="A4657" s="23"/>
      <c r="B4657" s="23"/>
      <c r="D4657" s="23"/>
      <c r="E4657" s="24"/>
    </row>
    <row r="4658" spans="1:5" s="10" customFormat="1" x14ac:dyDescent="0.3">
      <c r="A4658" s="23"/>
      <c r="B4658" s="23"/>
      <c r="D4658" s="23"/>
      <c r="E4658" s="24"/>
    </row>
    <row r="4659" spans="1:5" s="10" customFormat="1" x14ac:dyDescent="0.3">
      <c r="A4659" s="23"/>
      <c r="B4659" s="23"/>
      <c r="D4659" s="23"/>
      <c r="E4659" s="24"/>
    </row>
    <row r="4660" spans="1:5" s="10" customFormat="1" x14ac:dyDescent="0.3">
      <c r="A4660" s="23"/>
      <c r="B4660" s="23"/>
      <c r="D4660" s="23"/>
      <c r="E4660" s="24"/>
    </row>
    <row r="4661" spans="1:5" s="10" customFormat="1" x14ac:dyDescent="0.3">
      <c r="A4661" s="23"/>
      <c r="B4661" s="23"/>
      <c r="D4661" s="23"/>
      <c r="E4661" s="24"/>
    </row>
    <row r="4662" spans="1:5" s="10" customFormat="1" x14ac:dyDescent="0.3">
      <c r="A4662" s="23"/>
      <c r="B4662" s="23"/>
      <c r="D4662" s="23"/>
      <c r="E4662" s="24"/>
    </row>
    <row r="4663" spans="1:5" s="10" customFormat="1" x14ac:dyDescent="0.3">
      <c r="A4663" s="23"/>
      <c r="B4663" s="23"/>
      <c r="D4663" s="23"/>
      <c r="E4663" s="24"/>
    </row>
    <row r="4664" spans="1:5" s="10" customFormat="1" x14ac:dyDescent="0.3">
      <c r="A4664" s="23"/>
      <c r="B4664" s="23"/>
      <c r="D4664" s="23"/>
      <c r="E4664" s="24"/>
    </row>
    <row r="4665" spans="1:5" s="10" customFormat="1" x14ac:dyDescent="0.3">
      <c r="A4665" s="23"/>
      <c r="B4665" s="23"/>
      <c r="D4665" s="23"/>
      <c r="E4665" s="24"/>
    </row>
    <row r="4666" spans="1:5" s="10" customFormat="1" x14ac:dyDescent="0.3">
      <c r="A4666" s="23"/>
      <c r="B4666" s="23"/>
      <c r="D4666" s="23"/>
      <c r="E4666" s="24"/>
    </row>
    <row r="4667" spans="1:5" s="10" customFormat="1" x14ac:dyDescent="0.3">
      <c r="A4667" s="23"/>
      <c r="B4667" s="23"/>
      <c r="D4667" s="23"/>
      <c r="E4667" s="24"/>
    </row>
    <row r="4668" spans="1:5" s="10" customFormat="1" x14ac:dyDescent="0.3">
      <c r="A4668" s="23"/>
      <c r="B4668" s="23"/>
      <c r="D4668" s="23"/>
      <c r="E4668" s="24"/>
    </row>
    <row r="4669" spans="1:5" s="10" customFormat="1" x14ac:dyDescent="0.3">
      <c r="A4669" s="23"/>
      <c r="B4669" s="23"/>
      <c r="D4669" s="23"/>
      <c r="E4669" s="24"/>
    </row>
    <row r="4670" spans="1:5" s="10" customFormat="1" x14ac:dyDescent="0.3">
      <c r="A4670" s="23"/>
      <c r="B4670" s="23"/>
      <c r="D4670" s="23"/>
      <c r="E4670" s="24"/>
    </row>
    <row r="4671" spans="1:5" s="10" customFormat="1" x14ac:dyDescent="0.3">
      <c r="A4671" s="23"/>
      <c r="B4671" s="23"/>
      <c r="D4671" s="23"/>
      <c r="E4671" s="24"/>
    </row>
    <row r="4672" spans="1:5" s="10" customFormat="1" x14ac:dyDescent="0.3">
      <c r="A4672" s="23"/>
      <c r="B4672" s="23"/>
      <c r="D4672" s="23"/>
      <c r="E4672" s="24"/>
    </row>
    <row r="4673" spans="1:5" s="10" customFormat="1" x14ac:dyDescent="0.3">
      <c r="A4673" s="23"/>
      <c r="B4673" s="23"/>
      <c r="D4673" s="23"/>
      <c r="E4673" s="24"/>
    </row>
    <row r="4674" spans="1:5" s="10" customFormat="1" x14ac:dyDescent="0.3">
      <c r="A4674" s="23"/>
      <c r="B4674" s="23"/>
      <c r="D4674" s="23"/>
      <c r="E4674" s="24"/>
    </row>
    <row r="4675" spans="1:5" s="10" customFormat="1" x14ac:dyDescent="0.3">
      <c r="A4675" s="23"/>
      <c r="B4675" s="23"/>
      <c r="D4675" s="23"/>
      <c r="E4675" s="24"/>
    </row>
    <row r="4676" spans="1:5" s="10" customFormat="1" x14ac:dyDescent="0.3">
      <c r="A4676" s="23"/>
      <c r="B4676" s="23"/>
      <c r="D4676" s="23"/>
      <c r="E4676" s="24"/>
    </row>
    <row r="4677" spans="1:5" s="10" customFormat="1" x14ac:dyDescent="0.3">
      <c r="A4677" s="23"/>
      <c r="B4677" s="23"/>
      <c r="D4677" s="23"/>
      <c r="E4677" s="24"/>
    </row>
    <row r="4678" spans="1:5" s="10" customFormat="1" x14ac:dyDescent="0.3">
      <c r="A4678" s="23"/>
      <c r="B4678" s="23"/>
      <c r="D4678" s="23"/>
      <c r="E4678" s="24"/>
    </row>
    <row r="4679" spans="1:5" s="10" customFormat="1" x14ac:dyDescent="0.3">
      <c r="A4679" s="23"/>
      <c r="B4679" s="23"/>
      <c r="D4679" s="23"/>
      <c r="E4679" s="24"/>
    </row>
    <row r="4680" spans="1:5" s="10" customFormat="1" x14ac:dyDescent="0.3">
      <c r="A4680" s="23"/>
      <c r="B4680" s="23"/>
      <c r="D4680" s="23"/>
      <c r="E4680" s="24"/>
    </row>
    <row r="4681" spans="1:5" s="10" customFormat="1" x14ac:dyDescent="0.3">
      <c r="A4681" s="23"/>
      <c r="B4681" s="23"/>
      <c r="D4681" s="23"/>
      <c r="E4681" s="24"/>
    </row>
    <row r="4682" spans="1:5" s="10" customFormat="1" x14ac:dyDescent="0.3">
      <c r="A4682" s="23"/>
      <c r="B4682" s="23"/>
      <c r="D4682" s="23"/>
      <c r="E4682" s="24"/>
    </row>
    <row r="4683" spans="1:5" s="10" customFormat="1" x14ac:dyDescent="0.3">
      <c r="A4683" s="23"/>
      <c r="B4683" s="23"/>
      <c r="D4683" s="23"/>
      <c r="E4683" s="24"/>
    </row>
    <row r="4684" spans="1:5" s="10" customFormat="1" x14ac:dyDescent="0.3">
      <c r="A4684" s="23"/>
      <c r="B4684" s="23"/>
      <c r="D4684" s="23"/>
      <c r="E4684" s="24"/>
    </row>
    <row r="4685" spans="1:5" s="10" customFormat="1" x14ac:dyDescent="0.3">
      <c r="A4685" s="23"/>
      <c r="B4685" s="23"/>
      <c r="D4685" s="23"/>
      <c r="E4685" s="24"/>
    </row>
    <row r="4686" spans="1:5" s="10" customFormat="1" x14ac:dyDescent="0.3">
      <c r="A4686" s="23"/>
      <c r="B4686" s="23"/>
      <c r="D4686" s="23"/>
      <c r="E4686" s="24"/>
    </row>
    <row r="4687" spans="1:5" s="10" customFormat="1" x14ac:dyDescent="0.3">
      <c r="A4687" s="23"/>
      <c r="B4687" s="23"/>
      <c r="D4687" s="23"/>
      <c r="E4687" s="24"/>
    </row>
    <row r="4688" spans="1:5" s="10" customFormat="1" x14ac:dyDescent="0.3">
      <c r="A4688" s="23"/>
      <c r="B4688" s="23"/>
      <c r="D4688" s="23"/>
      <c r="E4688" s="24"/>
    </row>
    <row r="4689" spans="1:5" s="10" customFormat="1" x14ac:dyDescent="0.3">
      <c r="A4689" s="23"/>
      <c r="B4689" s="23"/>
      <c r="D4689" s="23"/>
      <c r="E4689" s="24"/>
    </row>
    <row r="4690" spans="1:5" s="10" customFormat="1" x14ac:dyDescent="0.3">
      <c r="A4690" s="23"/>
      <c r="B4690" s="23"/>
      <c r="D4690" s="23"/>
      <c r="E4690" s="24"/>
    </row>
    <row r="4691" spans="1:5" s="10" customFormat="1" x14ac:dyDescent="0.3">
      <c r="A4691" s="23"/>
      <c r="B4691" s="23"/>
      <c r="D4691" s="23"/>
      <c r="E4691" s="24"/>
    </row>
    <row r="4692" spans="1:5" s="10" customFormat="1" x14ac:dyDescent="0.3">
      <c r="A4692" s="23"/>
      <c r="B4692" s="23"/>
      <c r="D4692" s="23"/>
      <c r="E4692" s="24"/>
    </row>
    <row r="4693" spans="1:5" s="10" customFormat="1" x14ac:dyDescent="0.3">
      <c r="A4693" s="23"/>
      <c r="B4693" s="23"/>
      <c r="D4693" s="23"/>
      <c r="E4693" s="24"/>
    </row>
    <row r="4694" spans="1:5" s="10" customFormat="1" x14ac:dyDescent="0.3">
      <c r="A4694" s="23"/>
      <c r="B4694" s="23"/>
      <c r="D4694" s="23"/>
      <c r="E4694" s="24"/>
    </row>
    <row r="4695" spans="1:5" s="10" customFormat="1" x14ac:dyDescent="0.3">
      <c r="A4695" s="23"/>
      <c r="B4695" s="23"/>
      <c r="D4695" s="23"/>
      <c r="E4695" s="24"/>
    </row>
    <row r="4696" spans="1:5" s="10" customFormat="1" x14ac:dyDescent="0.3">
      <c r="A4696" s="23"/>
      <c r="B4696" s="23"/>
      <c r="D4696" s="23"/>
      <c r="E4696" s="24"/>
    </row>
    <row r="4697" spans="1:5" s="10" customFormat="1" x14ac:dyDescent="0.3">
      <c r="A4697" s="23"/>
      <c r="B4697" s="23"/>
      <c r="D4697" s="23"/>
      <c r="E4697" s="24"/>
    </row>
    <row r="4698" spans="1:5" s="10" customFormat="1" x14ac:dyDescent="0.3">
      <c r="A4698" s="23"/>
      <c r="B4698" s="23"/>
      <c r="D4698" s="23"/>
      <c r="E4698" s="24"/>
    </row>
    <row r="4699" spans="1:5" s="10" customFormat="1" x14ac:dyDescent="0.3">
      <c r="A4699" s="23"/>
      <c r="B4699" s="23"/>
      <c r="D4699" s="23"/>
      <c r="E4699" s="24"/>
    </row>
    <row r="4700" spans="1:5" s="10" customFormat="1" x14ac:dyDescent="0.3">
      <c r="A4700" s="23"/>
      <c r="B4700" s="23"/>
      <c r="D4700" s="23"/>
      <c r="E4700" s="24"/>
    </row>
    <row r="4701" spans="1:5" s="10" customFormat="1" x14ac:dyDescent="0.3">
      <c r="A4701" s="23"/>
      <c r="B4701" s="23"/>
      <c r="D4701" s="23"/>
      <c r="E4701" s="24"/>
    </row>
    <row r="4702" spans="1:5" s="10" customFormat="1" x14ac:dyDescent="0.3">
      <c r="A4702" s="23"/>
      <c r="B4702" s="23"/>
      <c r="D4702" s="23"/>
      <c r="E4702" s="24"/>
    </row>
    <row r="4703" spans="1:5" s="10" customFormat="1" x14ac:dyDescent="0.3">
      <c r="A4703" s="23"/>
      <c r="B4703" s="23"/>
      <c r="D4703" s="23"/>
      <c r="E4703" s="24"/>
    </row>
    <row r="4704" spans="1:5" s="10" customFormat="1" x14ac:dyDescent="0.3">
      <c r="A4704" s="23"/>
      <c r="B4704" s="23"/>
      <c r="D4704" s="23"/>
      <c r="E4704" s="24"/>
    </row>
    <row r="4705" spans="1:5" s="10" customFormat="1" x14ac:dyDescent="0.3">
      <c r="A4705" s="23"/>
      <c r="B4705" s="23"/>
      <c r="D4705" s="23"/>
      <c r="E4705" s="24"/>
    </row>
    <row r="4706" spans="1:5" s="10" customFormat="1" x14ac:dyDescent="0.3">
      <c r="A4706" s="23"/>
      <c r="B4706" s="23"/>
      <c r="D4706" s="23"/>
      <c r="E4706" s="24"/>
    </row>
    <row r="4707" spans="1:5" s="10" customFormat="1" x14ac:dyDescent="0.3">
      <c r="A4707" s="23"/>
      <c r="B4707" s="23"/>
      <c r="D4707" s="23"/>
      <c r="E4707" s="24"/>
    </row>
    <row r="4708" spans="1:5" s="10" customFormat="1" x14ac:dyDescent="0.3">
      <c r="A4708" s="23"/>
      <c r="B4708" s="23"/>
      <c r="D4708" s="23"/>
      <c r="E4708" s="24"/>
    </row>
    <row r="4709" spans="1:5" s="10" customFormat="1" x14ac:dyDescent="0.3">
      <c r="A4709" s="23"/>
      <c r="B4709" s="23"/>
      <c r="D4709" s="23"/>
      <c r="E4709" s="24"/>
    </row>
    <row r="4710" spans="1:5" s="10" customFormat="1" x14ac:dyDescent="0.3">
      <c r="A4710" s="23"/>
      <c r="B4710" s="23"/>
      <c r="D4710" s="23"/>
      <c r="E4710" s="24"/>
    </row>
    <row r="4711" spans="1:5" s="10" customFormat="1" x14ac:dyDescent="0.3">
      <c r="A4711" s="23"/>
      <c r="B4711" s="23"/>
      <c r="D4711" s="23"/>
      <c r="E4711" s="24"/>
    </row>
    <row r="4712" spans="1:5" s="10" customFormat="1" x14ac:dyDescent="0.3">
      <c r="A4712" s="23"/>
      <c r="B4712" s="23"/>
      <c r="D4712" s="23"/>
      <c r="E4712" s="24"/>
    </row>
    <row r="4713" spans="1:5" s="10" customFormat="1" x14ac:dyDescent="0.3">
      <c r="A4713" s="23"/>
      <c r="B4713" s="23"/>
      <c r="D4713" s="23"/>
      <c r="E4713" s="24"/>
    </row>
    <row r="4714" spans="1:5" s="10" customFormat="1" x14ac:dyDescent="0.3">
      <c r="A4714" s="23"/>
      <c r="B4714" s="23"/>
      <c r="D4714" s="23"/>
      <c r="E4714" s="24"/>
    </row>
    <row r="4715" spans="1:5" s="10" customFormat="1" x14ac:dyDescent="0.3">
      <c r="A4715" s="23"/>
      <c r="B4715" s="23"/>
      <c r="D4715" s="23"/>
      <c r="E4715" s="24"/>
    </row>
    <row r="4716" spans="1:5" s="10" customFormat="1" x14ac:dyDescent="0.3">
      <c r="A4716" s="23"/>
      <c r="B4716" s="23"/>
      <c r="D4716" s="23"/>
      <c r="E4716" s="24"/>
    </row>
    <row r="4717" spans="1:5" s="10" customFormat="1" x14ac:dyDescent="0.3">
      <c r="A4717" s="23"/>
      <c r="B4717" s="23"/>
      <c r="D4717" s="23"/>
      <c r="E4717" s="24"/>
    </row>
    <row r="4718" spans="1:5" s="10" customFormat="1" x14ac:dyDescent="0.3">
      <c r="A4718" s="23"/>
      <c r="B4718" s="23"/>
      <c r="D4718" s="23"/>
      <c r="E4718" s="24"/>
    </row>
    <row r="4719" spans="1:5" s="10" customFormat="1" x14ac:dyDescent="0.3">
      <c r="A4719" s="23"/>
      <c r="B4719" s="23"/>
      <c r="D4719" s="23"/>
      <c r="E4719" s="24"/>
    </row>
    <row r="4720" spans="1:5" s="10" customFormat="1" x14ac:dyDescent="0.3">
      <c r="A4720" s="23"/>
      <c r="B4720" s="23"/>
      <c r="D4720" s="23"/>
      <c r="E4720" s="24"/>
    </row>
    <row r="4721" spans="1:5" s="10" customFormat="1" x14ac:dyDescent="0.3">
      <c r="A4721" s="23"/>
      <c r="B4721" s="23"/>
      <c r="D4721" s="23"/>
      <c r="E4721" s="24"/>
    </row>
    <row r="4722" spans="1:5" s="10" customFormat="1" x14ac:dyDescent="0.3">
      <c r="A4722" s="23"/>
      <c r="B4722" s="23"/>
      <c r="D4722" s="23"/>
      <c r="E4722" s="24"/>
    </row>
    <row r="4723" spans="1:5" s="10" customFormat="1" x14ac:dyDescent="0.3">
      <c r="A4723" s="23"/>
      <c r="B4723" s="23"/>
      <c r="D4723" s="23"/>
      <c r="E4723" s="24"/>
    </row>
    <row r="4724" spans="1:5" s="10" customFormat="1" x14ac:dyDescent="0.3">
      <c r="A4724" s="23"/>
      <c r="B4724" s="23"/>
      <c r="D4724" s="23"/>
      <c r="E4724" s="24"/>
    </row>
    <row r="4725" spans="1:5" s="10" customFormat="1" x14ac:dyDescent="0.3">
      <c r="A4725" s="23"/>
      <c r="B4725" s="23"/>
      <c r="D4725" s="23"/>
      <c r="E4725" s="24"/>
    </row>
    <row r="4726" spans="1:5" s="10" customFormat="1" x14ac:dyDescent="0.3">
      <c r="A4726" s="23"/>
      <c r="B4726" s="23"/>
      <c r="D4726" s="23"/>
      <c r="E4726" s="24"/>
    </row>
    <row r="4727" spans="1:5" s="10" customFormat="1" x14ac:dyDescent="0.3">
      <c r="A4727" s="23"/>
      <c r="B4727" s="23"/>
      <c r="D4727" s="23"/>
      <c r="E4727" s="24"/>
    </row>
    <row r="4728" spans="1:5" s="10" customFormat="1" x14ac:dyDescent="0.3">
      <c r="A4728" s="23"/>
      <c r="B4728" s="23"/>
      <c r="D4728" s="23"/>
      <c r="E4728" s="24"/>
    </row>
    <row r="4729" spans="1:5" s="10" customFormat="1" x14ac:dyDescent="0.3">
      <c r="A4729" s="23"/>
      <c r="B4729" s="23"/>
      <c r="D4729" s="23"/>
      <c r="E4729" s="24"/>
    </row>
    <row r="4730" spans="1:5" s="10" customFormat="1" x14ac:dyDescent="0.3">
      <c r="A4730" s="23"/>
      <c r="B4730" s="23"/>
      <c r="D4730" s="23"/>
      <c r="E4730" s="24"/>
    </row>
    <row r="4731" spans="1:5" s="10" customFormat="1" x14ac:dyDescent="0.3">
      <c r="A4731" s="23"/>
      <c r="B4731" s="23"/>
      <c r="D4731" s="23"/>
      <c r="E4731" s="24"/>
    </row>
    <row r="4732" spans="1:5" s="10" customFormat="1" x14ac:dyDescent="0.3">
      <c r="A4732" s="23"/>
      <c r="B4732" s="23"/>
      <c r="D4732" s="23"/>
      <c r="E4732" s="24"/>
    </row>
    <row r="4733" spans="1:5" s="10" customFormat="1" x14ac:dyDescent="0.3">
      <c r="A4733" s="23"/>
      <c r="B4733" s="23"/>
      <c r="D4733" s="23"/>
      <c r="E4733" s="24"/>
    </row>
    <row r="4734" spans="1:5" s="10" customFormat="1" x14ac:dyDescent="0.3">
      <c r="A4734" s="23"/>
      <c r="B4734" s="23"/>
      <c r="D4734" s="23"/>
      <c r="E4734" s="24"/>
    </row>
    <row r="4735" spans="1:5" s="10" customFormat="1" x14ac:dyDescent="0.3">
      <c r="A4735" s="23"/>
      <c r="B4735" s="23"/>
      <c r="D4735" s="23"/>
      <c r="E4735" s="24"/>
    </row>
    <row r="4736" spans="1:5" s="10" customFormat="1" x14ac:dyDescent="0.3">
      <c r="A4736" s="23"/>
      <c r="B4736" s="23"/>
      <c r="D4736" s="23"/>
      <c r="E4736" s="24"/>
    </row>
    <row r="4737" spans="1:5" s="10" customFormat="1" x14ac:dyDescent="0.3">
      <c r="A4737" s="23"/>
      <c r="B4737" s="23"/>
      <c r="D4737" s="23"/>
      <c r="E4737" s="24"/>
    </row>
    <row r="4738" spans="1:5" s="10" customFormat="1" x14ac:dyDescent="0.3">
      <c r="A4738" s="23"/>
      <c r="B4738" s="23"/>
      <c r="D4738" s="23"/>
      <c r="E4738" s="24"/>
    </row>
    <row r="4739" spans="1:5" s="10" customFormat="1" x14ac:dyDescent="0.3">
      <c r="A4739" s="23"/>
      <c r="B4739" s="23"/>
      <c r="D4739" s="23"/>
      <c r="E4739" s="24"/>
    </row>
    <row r="4740" spans="1:5" s="10" customFormat="1" x14ac:dyDescent="0.3">
      <c r="A4740" s="23"/>
      <c r="B4740" s="23"/>
      <c r="D4740" s="23"/>
      <c r="E4740" s="24"/>
    </row>
    <row r="4741" spans="1:5" s="10" customFormat="1" x14ac:dyDescent="0.3">
      <c r="A4741" s="23"/>
      <c r="B4741" s="23"/>
      <c r="D4741" s="23"/>
      <c r="E4741" s="24"/>
    </row>
    <row r="4742" spans="1:5" s="10" customFormat="1" x14ac:dyDescent="0.3">
      <c r="A4742" s="23"/>
      <c r="B4742" s="23"/>
      <c r="D4742" s="23"/>
      <c r="E4742" s="24"/>
    </row>
    <row r="4743" spans="1:5" s="10" customFormat="1" x14ac:dyDescent="0.3">
      <c r="A4743" s="23"/>
      <c r="B4743" s="23"/>
      <c r="D4743" s="23"/>
      <c r="E4743" s="24"/>
    </row>
    <row r="4744" spans="1:5" s="10" customFormat="1" x14ac:dyDescent="0.3">
      <c r="A4744" s="23"/>
      <c r="B4744" s="23"/>
      <c r="D4744" s="23"/>
      <c r="E4744" s="24"/>
    </row>
    <row r="4745" spans="1:5" s="10" customFormat="1" x14ac:dyDescent="0.3">
      <c r="A4745" s="23"/>
      <c r="B4745" s="23"/>
      <c r="D4745" s="23"/>
      <c r="E4745" s="24"/>
    </row>
    <row r="4746" spans="1:5" s="10" customFormat="1" x14ac:dyDescent="0.3">
      <c r="A4746" s="23"/>
      <c r="B4746" s="23"/>
      <c r="D4746" s="23"/>
      <c r="E4746" s="24"/>
    </row>
    <row r="4747" spans="1:5" s="10" customFormat="1" x14ac:dyDescent="0.3">
      <c r="A4747" s="23"/>
      <c r="B4747" s="23"/>
      <c r="D4747" s="23"/>
      <c r="E4747" s="24"/>
    </row>
    <row r="4748" spans="1:5" s="10" customFormat="1" x14ac:dyDescent="0.3">
      <c r="A4748" s="23"/>
      <c r="B4748" s="23"/>
      <c r="D4748" s="23"/>
      <c r="E4748" s="24"/>
    </row>
    <row r="4749" spans="1:5" s="10" customFormat="1" x14ac:dyDescent="0.3">
      <c r="A4749" s="23"/>
      <c r="B4749" s="23"/>
      <c r="D4749" s="23"/>
      <c r="E4749" s="24"/>
    </row>
    <row r="4750" spans="1:5" s="10" customFormat="1" x14ac:dyDescent="0.3">
      <c r="A4750" s="23"/>
      <c r="B4750" s="23"/>
      <c r="D4750" s="23"/>
      <c r="E4750" s="24"/>
    </row>
    <row r="4751" spans="1:5" s="10" customFormat="1" x14ac:dyDescent="0.3">
      <c r="A4751" s="23"/>
      <c r="B4751" s="23"/>
      <c r="D4751" s="23"/>
      <c r="E4751" s="24"/>
    </row>
    <row r="4752" spans="1:5" s="10" customFormat="1" x14ac:dyDescent="0.3">
      <c r="A4752" s="23"/>
      <c r="B4752" s="23"/>
      <c r="D4752" s="23"/>
      <c r="E4752" s="24"/>
    </row>
    <row r="4753" spans="1:5" s="10" customFormat="1" x14ac:dyDescent="0.3">
      <c r="A4753" s="23"/>
      <c r="B4753" s="23"/>
      <c r="D4753" s="23"/>
      <c r="E4753" s="24"/>
    </row>
    <row r="4754" spans="1:5" s="10" customFormat="1" x14ac:dyDescent="0.3">
      <c r="A4754" s="23"/>
      <c r="B4754" s="23"/>
      <c r="D4754" s="23"/>
      <c r="E4754" s="24"/>
    </row>
    <row r="4755" spans="1:5" s="10" customFormat="1" x14ac:dyDescent="0.3">
      <c r="A4755" s="23"/>
      <c r="B4755" s="23"/>
      <c r="D4755" s="23"/>
      <c r="E4755" s="24"/>
    </row>
    <row r="4756" spans="1:5" s="10" customFormat="1" x14ac:dyDescent="0.3">
      <c r="A4756" s="23"/>
      <c r="B4756" s="23"/>
      <c r="D4756" s="23"/>
      <c r="E4756" s="24"/>
    </row>
    <row r="4757" spans="1:5" s="10" customFormat="1" x14ac:dyDescent="0.3">
      <c r="A4757" s="23"/>
      <c r="B4757" s="23"/>
      <c r="D4757" s="23"/>
      <c r="E4757" s="24"/>
    </row>
    <row r="4758" spans="1:5" s="10" customFormat="1" x14ac:dyDescent="0.3">
      <c r="A4758" s="23"/>
      <c r="B4758" s="23"/>
      <c r="D4758" s="23"/>
      <c r="E4758" s="24"/>
    </row>
    <row r="4759" spans="1:5" s="10" customFormat="1" x14ac:dyDescent="0.3">
      <c r="A4759" s="23"/>
      <c r="B4759" s="23"/>
      <c r="D4759" s="23"/>
      <c r="E4759" s="24"/>
    </row>
    <row r="4760" spans="1:5" s="10" customFormat="1" x14ac:dyDescent="0.3">
      <c r="A4760" s="23"/>
      <c r="B4760" s="23"/>
      <c r="D4760" s="23"/>
      <c r="E4760" s="24"/>
    </row>
    <row r="4761" spans="1:5" s="10" customFormat="1" x14ac:dyDescent="0.3">
      <c r="A4761" s="23"/>
      <c r="B4761" s="23"/>
      <c r="D4761" s="23"/>
      <c r="E4761" s="24"/>
    </row>
    <row r="4762" spans="1:5" s="10" customFormat="1" x14ac:dyDescent="0.3">
      <c r="A4762" s="23"/>
      <c r="B4762" s="23"/>
      <c r="D4762" s="23"/>
      <c r="E4762" s="24"/>
    </row>
    <row r="4763" spans="1:5" s="10" customFormat="1" x14ac:dyDescent="0.3">
      <c r="A4763" s="23"/>
      <c r="B4763" s="23"/>
      <c r="D4763" s="23"/>
      <c r="E4763" s="24"/>
    </row>
    <row r="4764" spans="1:5" s="10" customFormat="1" x14ac:dyDescent="0.3">
      <c r="A4764" s="23"/>
      <c r="B4764" s="23"/>
      <c r="D4764" s="23"/>
      <c r="E4764" s="24"/>
    </row>
    <row r="4765" spans="1:5" s="10" customFormat="1" x14ac:dyDescent="0.3">
      <c r="A4765" s="23"/>
      <c r="B4765" s="23"/>
      <c r="D4765" s="23"/>
      <c r="E4765" s="24"/>
    </row>
    <row r="4766" spans="1:5" s="10" customFormat="1" x14ac:dyDescent="0.3">
      <c r="A4766" s="23"/>
      <c r="B4766" s="23"/>
      <c r="D4766" s="23"/>
      <c r="E4766" s="24"/>
    </row>
    <row r="4767" spans="1:5" s="10" customFormat="1" x14ac:dyDescent="0.3">
      <c r="A4767" s="23"/>
      <c r="B4767" s="23"/>
      <c r="D4767" s="23"/>
      <c r="E4767" s="24"/>
    </row>
    <row r="4768" spans="1:5" s="10" customFormat="1" x14ac:dyDescent="0.3">
      <c r="A4768" s="23"/>
      <c r="B4768" s="23"/>
      <c r="D4768" s="23"/>
      <c r="E4768" s="24"/>
    </row>
    <row r="4769" spans="1:5" s="10" customFormat="1" x14ac:dyDescent="0.3">
      <c r="A4769" s="23"/>
      <c r="B4769" s="23"/>
      <c r="D4769" s="23"/>
      <c r="E4769" s="24"/>
    </row>
    <row r="4770" spans="1:5" s="10" customFormat="1" x14ac:dyDescent="0.3">
      <c r="A4770" s="23"/>
      <c r="B4770" s="23"/>
      <c r="D4770" s="23"/>
      <c r="E4770" s="24"/>
    </row>
    <row r="4771" spans="1:5" s="10" customFormat="1" x14ac:dyDescent="0.3">
      <c r="A4771" s="23"/>
      <c r="B4771" s="23"/>
      <c r="D4771" s="23"/>
      <c r="E4771" s="24"/>
    </row>
    <row r="4772" spans="1:5" s="10" customFormat="1" x14ac:dyDescent="0.3">
      <c r="A4772" s="23"/>
      <c r="B4772" s="23"/>
      <c r="D4772" s="23"/>
      <c r="E4772" s="24"/>
    </row>
    <row r="4773" spans="1:5" s="10" customFormat="1" x14ac:dyDescent="0.3">
      <c r="A4773" s="23"/>
      <c r="B4773" s="23"/>
      <c r="D4773" s="23"/>
      <c r="E4773" s="24"/>
    </row>
    <row r="4774" spans="1:5" s="10" customFormat="1" x14ac:dyDescent="0.3">
      <c r="A4774" s="23"/>
      <c r="B4774" s="23"/>
      <c r="D4774" s="23"/>
      <c r="E4774" s="24"/>
    </row>
    <row r="4775" spans="1:5" s="10" customFormat="1" x14ac:dyDescent="0.3">
      <c r="A4775" s="23"/>
      <c r="B4775" s="23"/>
      <c r="D4775" s="23"/>
      <c r="E4775" s="24"/>
    </row>
    <row r="4776" spans="1:5" s="10" customFormat="1" x14ac:dyDescent="0.3">
      <c r="A4776" s="23"/>
      <c r="B4776" s="23"/>
      <c r="D4776" s="23"/>
      <c r="E4776" s="24"/>
    </row>
    <row r="4777" spans="1:5" s="10" customFormat="1" x14ac:dyDescent="0.3">
      <c r="A4777" s="23"/>
      <c r="B4777" s="23"/>
      <c r="D4777" s="23"/>
      <c r="E4777" s="24"/>
    </row>
    <row r="4778" spans="1:5" s="10" customFormat="1" x14ac:dyDescent="0.3">
      <c r="A4778" s="23"/>
      <c r="B4778" s="23"/>
      <c r="D4778" s="23"/>
      <c r="E4778" s="24"/>
    </row>
    <row r="4779" spans="1:5" s="10" customFormat="1" x14ac:dyDescent="0.3">
      <c r="A4779" s="23"/>
      <c r="B4779" s="23"/>
      <c r="D4779" s="23"/>
      <c r="E4779" s="24"/>
    </row>
    <row r="4780" spans="1:5" s="10" customFormat="1" x14ac:dyDescent="0.3">
      <c r="A4780" s="23"/>
      <c r="B4780" s="23"/>
      <c r="D4780" s="23"/>
      <c r="E4780" s="24"/>
    </row>
    <row r="4781" spans="1:5" s="10" customFormat="1" x14ac:dyDescent="0.3">
      <c r="A4781" s="23"/>
      <c r="B4781" s="23"/>
      <c r="D4781" s="23"/>
      <c r="E4781" s="24"/>
    </row>
    <row r="4782" spans="1:5" s="10" customFormat="1" x14ac:dyDescent="0.3">
      <c r="A4782" s="23"/>
      <c r="B4782" s="23"/>
      <c r="D4782" s="23"/>
      <c r="E4782" s="24"/>
    </row>
    <row r="4783" spans="1:5" s="10" customFormat="1" x14ac:dyDescent="0.3">
      <c r="A4783" s="23"/>
      <c r="B4783" s="23"/>
      <c r="D4783" s="23"/>
      <c r="E4783" s="24"/>
    </row>
    <row r="4784" spans="1:5" s="10" customFormat="1" x14ac:dyDescent="0.3">
      <c r="A4784" s="23"/>
      <c r="B4784" s="23"/>
      <c r="D4784" s="23"/>
      <c r="E4784" s="24"/>
    </row>
    <row r="4785" spans="1:5" s="10" customFormat="1" x14ac:dyDescent="0.3">
      <c r="A4785" s="23"/>
      <c r="B4785" s="23"/>
      <c r="D4785" s="23"/>
      <c r="E4785" s="24"/>
    </row>
    <row r="4786" spans="1:5" s="10" customFormat="1" x14ac:dyDescent="0.3">
      <c r="A4786" s="23"/>
      <c r="B4786" s="23"/>
      <c r="D4786" s="23"/>
      <c r="E4786" s="24"/>
    </row>
    <row r="4787" spans="1:5" s="10" customFormat="1" x14ac:dyDescent="0.3">
      <c r="A4787" s="23"/>
      <c r="B4787" s="23"/>
      <c r="D4787" s="23"/>
      <c r="E4787" s="24"/>
    </row>
    <row r="4788" spans="1:5" s="10" customFormat="1" x14ac:dyDescent="0.3">
      <c r="A4788" s="23"/>
      <c r="B4788" s="23"/>
      <c r="D4788" s="23"/>
      <c r="E4788" s="24"/>
    </row>
    <row r="4789" spans="1:5" s="10" customFormat="1" x14ac:dyDescent="0.3">
      <c r="A4789" s="23"/>
      <c r="B4789" s="23"/>
      <c r="D4789" s="23"/>
      <c r="E4789" s="24"/>
    </row>
    <row r="4790" spans="1:5" s="10" customFormat="1" x14ac:dyDescent="0.3">
      <c r="A4790" s="23"/>
      <c r="B4790" s="23"/>
      <c r="D4790" s="23"/>
      <c r="E4790" s="24"/>
    </row>
    <row r="4791" spans="1:5" s="10" customFormat="1" x14ac:dyDescent="0.3">
      <c r="A4791" s="23"/>
      <c r="B4791" s="23"/>
      <c r="D4791" s="23"/>
      <c r="E4791" s="24"/>
    </row>
    <row r="4792" spans="1:5" s="10" customFormat="1" x14ac:dyDescent="0.3">
      <c r="A4792" s="23"/>
      <c r="B4792" s="23"/>
      <c r="D4792" s="23"/>
      <c r="E4792" s="24"/>
    </row>
    <row r="4793" spans="1:5" s="10" customFormat="1" x14ac:dyDescent="0.3">
      <c r="A4793" s="23"/>
      <c r="B4793" s="23"/>
      <c r="D4793" s="23"/>
      <c r="E4793" s="24"/>
    </row>
    <row r="4794" spans="1:5" s="10" customFormat="1" x14ac:dyDescent="0.3">
      <c r="A4794" s="23"/>
      <c r="B4794" s="23"/>
      <c r="D4794" s="23"/>
      <c r="E4794" s="24"/>
    </row>
    <row r="4795" spans="1:5" s="10" customFormat="1" x14ac:dyDescent="0.3">
      <c r="A4795" s="23"/>
      <c r="B4795" s="23"/>
      <c r="D4795" s="23"/>
      <c r="E4795" s="24"/>
    </row>
    <row r="4796" spans="1:5" s="10" customFormat="1" x14ac:dyDescent="0.3">
      <c r="A4796" s="23"/>
      <c r="B4796" s="23"/>
      <c r="D4796" s="23"/>
      <c r="E4796" s="24"/>
    </row>
    <row r="4797" spans="1:5" s="10" customFormat="1" x14ac:dyDescent="0.3">
      <c r="A4797" s="23"/>
      <c r="B4797" s="23"/>
      <c r="D4797" s="23"/>
      <c r="E4797" s="24"/>
    </row>
    <row r="4798" spans="1:5" s="10" customFormat="1" x14ac:dyDescent="0.3">
      <c r="A4798" s="23"/>
      <c r="B4798" s="23"/>
      <c r="D4798" s="23"/>
      <c r="E4798" s="24"/>
    </row>
    <row r="4799" spans="1:5" s="10" customFormat="1" x14ac:dyDescent="0.3">
      <c r="A4799" s="23"/>
      <c r="B4799" s="23"/>
      <c r="D4799" s="23"/>
      <c r="E4799" s="24"/>
    </row>
    <row r="4800" spans="1:5" s="10" customFormat="1" x14ac:dyDescent="0.3">
      <c r="A4800" s="23"/>
      <c r="B4800" s="23"/>
      <c r="D4800" s="23"/>
      <c r="E4800" s="24"/>
    </row>
    <row r="4801" spans="1:5" s="10" customFormat="1" x14ac:dyDescent="0.3">
      <c r="A4801" s="23"/>
      <c r="B4801" s="23"/>
      <c r="D4801" s="23"/>
      <c r="E4801" s="24"/>
    </row>
    <row r="4802" spans="1:5" s="10" customFormat="1" x14ac:dyDescent="0.3">
      <c r="A4802" s="23"/>
      <c r="B4802" s="23"/>
      <c r="D4802" s="23"/>
      <c r="E4802" s="24"/>
    </row>
    <row r="4803" spans="1:5" s="10" customFormat="1" x14ac:dyDescent="0.3">
      <c r="A4803" s="23"/>
      <c r="B4803" s="23"/>
      <c r="D4803" s="23"/>
      <c r="E4803" s="24"/>
    </row>
    <row r="4804" spans="1:5" s="10" customFormat="1" x14ac:dyDescent="0.3">
      <c r="A4804" s="23"/>
      <c r="B4804" s="23"/>
      <c r="D4804" s="23"/>
      <c r="E4804" s="24"/>
    </row>
    <row r="4805" spans="1:5" s="10" customFormat="1" x14ac:dyDescent="0.3">
      <c r="A4805" s="23"/>
      <c r="B4805" s="23"/>
      <c r="D4805" s="23"/>
      <c r="E4805" s="24"/>
    </row>
    <row r="4806" spans="1:5" s="10" customFormat="1" x14ac:dyDescent="0.3">
      <c r="A4806" s="23"/>
      <c r="B4806" s="23"/>
      <c r="D4806" s="23"/>
      <c r="E4806" s="24"/>
    </row>
    <row r="4807" spans="1:5" s="10" customFormat="1" x14ac:dyDescent="0.3">
      <c r="A4807" s="23"/>
      <c r="B4807" s="23"/>
      <c r="D4807" s="23"/>
      <c r="E4807" s="24"/>
    </row>
    <row r="4808" spans="1:5" s="10" customFormat="1" x14ac:dyDescent="0.3">
      <c r="A4808" s="23"/>
      <c r="B4808" s="23"/>
      <c r="D4808" s="23"/>
      <c r="E4808" s="24"/>
    </row>
    <row r="4809" spans="1:5" s="10" customFormat="1" x14ac:dyDescent="0.3">
      <c r="A4809" s="23"/>
      <c r="B4809" s="23"/>
      <c r="D4809" s="23"/>
      <c r="E4809" s="24"/>
    </row>
    <row r="4810" spans="1:5" s="10" customFormat="1" x14ac:dyDescent="0.3">
      <c r="A4810" s="23"/>
      <c r="B4810" s="23"/>
      <c r="D4810" s="23"/>
      <c r="E4810" s="24"/>
    </row>
    <row r="4811" spans="1:5" s="10" customFormat="1" x14ac:dyDescent="0.3">
      <c r="A4811" s="23"/>
      <c r="B4811" s="23"/>
      <c r="D4811" s="23"/>
      <c r="E4811" s="24"/>
    </row>
    <row r="4812" spans="1:5" s="10" customFormat="1" x14ac:dyDescent="0.3">
      <c r="A4812" s="23"/>
      <c r="B4812" s="23"/>
      <c r="D4812" s="23"/>
      <c r="E4812" s="24"/>
    </row>
    <row r="4813" spans="1:5" s="10" customFormat="1" x14ac:dyDescent="0.3">
      <c r="A4813" s="23"/>
      <c r="B4813" s="23"/>
      <c r="D4813" s="23"/>
      <c r="E4813" s="24"/>
    </row>
    <row r="4814" spans="1:5" s="10" customFormat="1" x14ac:dyDescent="0.3">
      <c r="A4814" s="23"/>
      <c r="B4814" s="23"/>
      <c r="D4814" s="23"/>
      <c r="E4814" s="24"/>
    </row>
    <row r="4815" spans="1:5" s="10" customFormat="1" x14ac:dyDescent="0.3">
      <c r="A4815" s="23"/>
      <c r="B4815" s="23"/>
      <c r="D4815" s="23"/>
      <c r="E4815" s="24"/>
    </row>
    <row r="4816" spans="1:5" s="10" customFormat="1" x14ac:dyDescent="0.3">
      <c r="A4816" s="23"/>
      <c r="B4816" s="23"/>
      <c r="D4816" s="23"/>
      <c r="E4816" s="24"/>
    </row>
    <row r="4817" spans="1:5" s="10" customFormat="1" x14ac:dyDescent="0.3">
      <c r="A4817" s="23"/>
      <c r="B4817" s="23"/>
      <c r="D4817" s="23"/>
      <c r="E4817" s="24"/>
    </row>
    <row r="4818" spans="1:5" s="10" customFormat="1" x14ac:dyDescent="0.3">
      <c r="A4818" s="23"/>
      <c r="B4818" s="23"/>
      <c r="D4818" s="23"/>
      <c r="E4818" s="24"/>
    </row>
    <row r="4819" spans="1:5" s="10" customFormat="1" x14ac:dyDescent="0.3">
      <c r="A4819" s="23"/>
      <c r="B4819" s="23"/>
      <c r="D4819" s="23"/>
      <c r="E4819" s="24"/>
    </row>
    <row r="4820" spans="1:5" s="10" customFormat="1" x14ac:dyDescent="0.3">
      <c r="A4820" s="23"/>
      <c r="B4820" s="23"/>
      <c r="D4820" s="23"/>
      <c r="E4820" s="24"/>
    </row>
    <row r="4821" spans="1:5" s="10" customFormat="1" x14ac:dyDescent="0.3">
      <c r="A4821" s="23"/>
      <c r="B4821" s="23"/>
      <c r="D4821" s="23"/>
      <c r="E4821" s="24"/>
    </row>
    <row r="4822" spans="1:5" s="10" customFormat="1" x14ac:dyDescent="0.3">
      <c r="A4822" s="23"/>
      <c r="B4822" s="23"/>
      <c r="D4822" s="23"/>
      <c r="E4822" s="24"/>
    </row>
    <row r="4823" spans="1:5" s="10" customFormat="1" x14ac:dyDescent="0.3">
      <c r="A4823" s="23"/>
      <c r="B4823" s="23"/>
      <c r="D4823" s="23"/>
      <c r="E4823" s="24"/>
    </row>
    <row r="4824" spans="1:5" s="10" customFormat="1" x14ac:dyDescent="0.3">
      <c r="A4824" s="23"/>
      <c r="B4824" s="23"/>
      <c r="D4824" s="23"/>
      <c r="E4824" s="24"/>
    </row>
    <row r="4825" spans="1:5" s="10" customFormat="1" x14ac:dyDescent="0.3">
      <c r="A4825" s="23"/>
      <c r="B4825" s="23"/>
      <c r="D4825" s="23"/>
      <c r="E4825" s="24"/>
    </row>
    <row r="4826" spans="1:5" s="10" customFormat="1" x14ac:dyDescent="0.3">
      <c r="A4826" s="23"/>
      <c r="B4826" s="23"/>
      <c r="D4826" s="23"/>
      <c r="E4826" s="24"/>
    </row>
    <row r="4827" spans="1:5" s="10" customFormat="1" x14ac:dyDescent="0.3">
      <c r="A4827" s="23"/>
      <c r="B4827" s="23"/>
      <c r="D4827" s="23"/>
      <c r="E4827" s="24"/>
    </row>
    <row r="4828" spans="1:5" s="10" customFormat="1" x14ac:dyDescent="0.3">
      <c r="A4828" s="23"/>
      <c r="B4828" s="23"/>
      <c r="D4828" s="23"/>
      <c r="E4828" s="24"/>
    </row>
    <row r="4829" spans="1:5" s="10" customFormat="1" x14ac:dyDescent="0.3">
      <c r="A4829" s="23"/>
      <c r="B4829" s="23"/>
      <c r="D4829" s="23"/>
      <c r="E4829" s="24"/>
    </row>
    <row r="4830" spans="1:5" s="10" customFormat="1" x14ac:dyDescent="0.3">
      <c r="A4830" s="23"/>
      <c r="B4830" s="23"/>
      <c r="D4830" s="23"/>
      <c r="E4830" s="24"/>
    </row>
    <row r="4831" spans="1:5" s="10" customFormat="1" x14ac:dyDescent="0.3">
      <c r="A4831" s="23"/>
      <c r="B4831" s="23"/>
      <c r="D4831" s="23"/>
      <c r="E4831" s="24"/>
    </row>
    <row r="4832" spans="1:5" s="10" customFormat="1" x14ac:dyDescent="0.3">
      <c r="A4832" s="23"/>
      <c r="B4832" s="23"/>
      <c r="D4832" s="23"/>
      <c r="E4832" s="24"/>
    </row>
    <row r="4833" spans="1:5" s="10" customFormat="1" x14ac:dyDescent="0.3">
      <c r="A4833" s="23"/>
      <c r="B4833" s="23"/>
      <c r="D4833" s="23"/>
      <c r="E4833" s="24"/>
    </row>
    <row r="4834" spans="1:5" s="10" customFormat="1" x14ac:dyDescent="0.3">
      <c r="A4834" s="23"/>
      <c r="B4834" s="23"/>
      <c r="D4834" s="23"/>
      <c r="E4834" s="24"/>
    </row>
    <row r="4835" spans="1:5" s="10" customFormat="1" x14ac:dyDescent="0.3">
      <c r="A4835" s="23"/>
      <c r="B4835" s="23"/>
      <c r="D4835" s="23"/>
      <c r="E4835" s="24"/>
    </row>
    <row r="4836" spans="1:5" s="10" customFormat="1" x14ac:dyDescent="0.3">
      <c r="A4836" s="23"/>
      <c r="B4836" s="23"/>
      <c r="D4836" s="23"/>
      <c r="E4836" s="24"/>
    </row>
    <row r="4837" spans="1:5" s="10" customFormat="1" x14ac:dyDescent="0.3">
      <c r="A4837" s="23"/>
      <c r="B4837" s="23"/>
      <c r="D4837" s="23"/>
      <c r="E4837" s="24"/>
    </row>
    <row r="4838" spans="1:5" s="10" customFormat="1" x14ac:dyDescent="0.3">
      <c r="A4838" s="23"/>
      <c r="B4838" s="23"/>
      <c r="D4838" s="23"/>
      <c r="E4838" s="24"/>
    </row>
    <row r="4839" spans="1:5" s="10" customFormat="1" x14ac:dyDescent="0.3">
      <c r="A4839" s="23"/>
      <c r="B4839" s="23"/>
      <c r="D4839" s="23"/>
      <c r="E4839" s="24"/>
    </row>
    <row r="4840" spans="1:5" s="10" customFormat="1" x14ac:dyDescent="0.3">
      <c r="A4840" s="23"/>
      <c r="B4840" s="23"/>
      <c r="D4840" s="23"/>
      <c r="E4840" s="24"/>
    </row>
    <row r="4841" spans="1:5" s="10" customFormat="1" x14ac:dyDescent="0.3">
      <c r="A4841" s="23"/>
      <c r="B4841" s="23"/>
      <c r="D4841" s="23"/>
      <c r="E4841" s="24"/>
    </row>
    <row r="4842" spans="1:5" s="10" customFormat="1" x14ac:dyDescent="0.3">
      <c r="A4842" s="23"/>
      <c r="B4842" s="23"/>
      <c r="D4842" s="23"/>
      <c r="E4842" s="24"/>
    </row>
    <row r="4843" spans="1:5" s="10" customFormat="1" x14ac:dyDescent="0.3">
      <c r="A4843" s="23"/>
      <c r="B4843" s="23"/>
      <c r="D4843" s="23"/>
      <c r="E4843" s="24"/>
    </row>
    <row r="4844" spans="1:5" s="10" customFormat="1" x14ac:dyDescent="0.3">
      <c r="A4844" s="23"/>
      <c r="B4844" s="23"/>
      <c r="D4844" s="23"/>
      <c r="E4844" s="24"/>
    </row>
    <row r="4845" spans="1:5" s="10" customFormat="1" x14ac:dyDescent="0.3">
      <c r="A4845" s="23"/>
      <c r="B4845" s="23"/>
      <c r="D4845" s="23"/>
      <c r="E4845" s="24"/>
    </row>
    <row r="4846" spans="1:5" s="10" customFormat="1" x14ac:dyDescent="0.3">
      <c r="A4846" s="23"/>
      <c r="B4846" s="23"/>
      <c r="D4846" s="23"/>
      <c r="E4846" s="24"/>
    </row>
    <row r="4847" spans="1:5" s="10" customFormat="1" x14ac:dyDescent="0.3">
      <c r="A4847" s="23"/>
      <c r="B4847" s="23"/>
      <c r="D4847" s="23"/>
      <c r="E4847" s="24"/>
    </row>
    <row r="4848" spans="1:5" s="10" customFormat="1" x14ac:dyDescent="0.3">
      <c r="A4848" s="23"/>
      <c r="B4848" s="23"/>
      <c r="D4848" s="23"/>
      <c r="E4848" s="24"/>
    </row>
    <row r="4849" spans="1:5" s="10" customFormat="1" x14ac:dyDescent="0.3">
      <c r="A4849" s="23"/>
      <c r="B4849" s="23"/>
      <c r="D4849" s="23"/>
      <c r="E4849" s="24"/>
    </row>
    <row r="4850" spans="1:5" s="10" customFormat="1" x14ac:dyDescent="0.3">
      <c r="A4850" s="23"/>
      <c r="B4850" s="23"/>
      <c r="D4850" s="23"/>
      <c r="E4850" s="24"/>
    </row>
    <row r="4851" spans="1:5" s="10" customFormat="1" x14ac:dyDescent="0.3">
      <c r="A4851" s="23"/>
      <c r="B4851" s="23"/>
      <c r="D4851" s="23"/>
      <c r="E4851" s="24"/>
    </row>
    <row r="4852" spans="1:5" s="10" customFormat="1" x14ac:dyDescent="0.3">
      <c r="A4852" s="23"/>
      <c r="B4852" s="23"/>
      <c r="D4852" s="23"/>
      <c r="E4852" s="24"/>
    </row>
    <row r="4853" spans="1:5" s="10" customFormat="1" x14ac:dyDescent="0.3">
      <c r="A4853" s="23"/>
      <c r="B4853" s="23"/>
      <c r="D4853" s="23"/>
      <c r="E4853" s="24"/>
    </row>
    <row r="4854" spans="1:5" s="10" customFormat="1" x14ac:dyDescent="0.3">
      <c r="A4854" s="23"/>
      <c r="B4854" s="23"/>
      <c r="D4854" s="23"/>
      <c r="E4854" s="24"/>
    </row>
    <row r="4855" spans="1:5" s="10" customFormat="1" x14ac:dyDescent="0.3">
      <c r="A4855" s="23"/>
      <c r="B4855" s="23"/>
      <c r="D4855" s="23"/>
      <c r="E4855" s="24"/>
    </row>
    <row r="4856" spans="1:5" s="10" customFormat="1" x14ac:dyDescent="0.3">
      <c r="A4856" s="23"/>
      <c r="B4856" s="23"/>
      <c r="D4856" s="23"/>
      <c r="E4856" s="24"/>
    </row>
    <row r="4857" spans="1:5" s="10" customFormat="1" x14ac:dyDescent="0.3">
      <c r="A4857" s="23"/>
      <c r="B4857" s="23"/>
      <c r="D4857" s="23"/>
      <c r="E4857" s="24"/>
    </row>
    <row r="4858" spans="1:5" s="10" customFormat="1" x14ac:dyDescent="0.3">
      <c r="A4858" s="23"/>
      <c r="B4858" s="23"/>
      <c r="D4858" s="23"/>
      <c r="E4858" s="24"/>
    </row>
    <row r="4859" spans="1:5" s="10" customFormat="1" x14ac:dyDescent="0.3">
      <c r="A4859" s="23"/>
      <c r="B4859" s="23"/>
      <c r="D4859" s="23"/>
      <c r="E4859" s="24"/>
    </row>
    <row r="4860" spans="1:5" s="10" customFormat="1" x14ac:dyDescent="0.3">
      <c r="A4860" s="23"/>
      <c r="B4860" s="23"/>
      <c r="D4860" s="23"/>
      <c r="E4860" s="24"/>
    </row>
    <row r="4861" spans="1:5" s="10" customFormat="1" x14ac:dyDescent="0.3">
      <c r="A4861" s="23"/>
      <c r="B4861" s="23"/>
      <c r="D4861" s="23"/>
      <c r="E4861" s="24"/>
    </row>
    <row r="4862" spans="1:5" s="10" customFormat="1" x14ac:dyDescent="0.3">
      <c r="A4862" s="23"/>
      <c r="B4862" s="23"/>
      <c r="D4862" s="23"/>
      <c r="E4862" s="24"/>
    </row>
    <row r="4863" spans="1:5" s="10" customFormat="1" x14ac:dyDescent="0.3">
      <c r="A4863" s="23"/>
      <c r="B4863" s="23"/>
      <c r="D4863" s="23"/>
      <c r="E4863" s="24"/>
    </row>
    <row r="4864" spans="1:5" s="10" customFormat="1" x14ac:dyDescent="0.3">
      <c r="A4864" s="23"/>
      <c r="B4864" s="23"/>
      <c r="D4864" s="23"/>
      <c r="E4864" s="24"/>
    </row>
    <row r="4865" spans="1:5" s="10" customFormat="1" x14ac:dyDescent="0.3">
      <c r="A4865" s="23"/>
      <c r="B4865" s="23"/>
      <c r="D4865" s="23"/>
      <c r="E4865" s="24"/>
    </row>
    <row r="4866" spans="1:5" s="10" customFormat="1" x14ac:dyDescent="0.3">
      <c r="A4866" s="23"/>
      <c r="B4866" s="23"/>
      <c r="D4866" s="23"/>
      <c r="E4866" s="24"/>
    </row>
    <row r="4867" spans="1:5" s="10" customFormat="1" x14ac:dyDescent="0.3">
      <c r="A4867" s="23"/>
      <c r="B4867" s="23"/>
      <c r="D4867" s="23"/>
      <c r="E4867" s="24"/>
    </row>
    <row r="4868" spans="1:5" s="10" customFormat="1" x14ac:dyDescent="0.3">
      <c r="A4868" s="23"/>
      <c r="B4868" s="23"/>
      <c r="D4868" s="23"/>
      <c r="E4868" s="24"/>
    </row>
    <row r="4869" spans="1:5" s="10" customFormat="1" x14ac:dyDescent="0.3">
      <c r="A4869" s="23"/>
      <c r="B4869" s="23"/>
      <c r="D4869" s="23"/>
      <c r="E4869" s="24"/>
    </row>
    <row r="4870" spans="1:5" s="10" customFormat="1" x14ac:dyDescent="0.3">
      <c r="A4870" s="23"/>
      <c r="B4870" s="23"/>
      <c r="D4870" s="23"/>
      <c r="E4870" s="24"/>
    </row>
    <row r="4871" spans="1:5" s="10" customFormat="1" x14ac:dyDescent="0.3">
      <c r="A4871" s="23"/>
      <c r="B4871" s="23"/>
      <c r="D4871" s="23"/>
      <c r="E4871" s="24"/>
    </row>
    <row r="4872" spans="1:5" s="10" customFormat="1" x14ac:dyDescent="0.3">
      <c r="A4872" s="23"/>
      <c r="B4872" s="23"/>
      <c r="D4872" s="23"/>
      <c r="E4872" s="24"/>
    </row>
    <row r="4873" spans="1:5" s="10" customFormat="1" x14ac:dyDescent="0.3">
      <c r="A4873" s="23"/>
      <c r="B4873" s="23"/>
      <c r="D4873" s="23"/>
      <c r="E4873" s="24"/>
    </row>
    <row r="4874" spans="1:5" s="10" customFormat="1" x14ac:dyDescent="0.3">
      <c r="A4874" s="23"/>
      <c r="B4874" s="23"/>
      <c r="D4874" s="23"/>
      <c r="E4874" s="24"/>
    </row>
    <row r="4875" spans="1:5" s="10" customFormat="1" x14ac:dyDescent="0.3">
      <c r="A4875" s="23"/>
      <c r="B4875" s="23"/>
      <c r="D4875" s="23"/>
      <c r="E4875" s="24"/>
    </row>
    <row r="4876" spans="1:5" s="10" customFormat="1" x14ac:dyDescent="0.3">
      <c r="A4876" s="23"/>
      <c r="B4876" s="23"/>
      <c r="D4876" s="23"/>
      <c r="E4876" s="24"/>
    </row>
    <row r="4877" spans="1:5" s="10" customFormat="1" x14ac:dyDescent="0.3">
      <c r="A4877" s="23"/>
      <c r="B4877" s="23"/>
      <c r="D4877" s="23"/>
      <c r="E4877" s="24"/>
    </row>
    <row r="4878" spans="1:5" s="10" customFormat="1" x14ac:dyDescent="0.3">
      <c r="A4878" s="23"/>
      <c r="B4878" s="23"/>
      <c r="D4878" s="23"/>
      <c r="E4878" s="24"/>
    </row>
    <row r="4879" spans="1:5" s="10" customFormat="1" x14ac:dyDescent="0.3">
      <c r="A4879" s="23"/>
      <c r="B4879" s="23"/>
      <c r="D4879" s="23"/>
      <c r="E4879" s="24"/>
    </row>
    <row r="4880" spans="1:5" s="10" customFormat="1" x14ac:dyDescent="0.3">
      <c r="A4880" s="23"/>
      <c r="B4880" s="23"/>
      <c r="D4880" s="23"/>
      <c r="E4880" s="24"/>
    </row>
    <row r="4881" spans="1:5" s="10" customFormat="1" x14ac:dyDescent="0.3">
      <c r="A4881" s="23"/>
      <c r="B4881" s="23"/>
      <c r="D4881" s="23"/>
      <c r="E4881" s="24"/>
    </row>
    <row r="4882" spans="1:5" s="10" customFormat="1" x14ac:dyDescent="0.3">
      <c r="A4882" s="23"/>
      <c r="B4882" s="23"/>
      <c r="D4882" s="23"/>
      <c r="E4882" s="24"/>
    </row>
    <row r="4883" spans="1:5" s="10" customFormat="1" x14ac:dyDescent="0.3">
      <c r="A4883" s="23"/>
      <c r="B4883" s="23"/>
      <c r="D4883" s="23"/>
      <c r="E4883" s="24"/>
    </row>
    <row r="4884" spans="1:5" s="10" customFormat="1" x14ac:dyDescent="0.3">
      <c r="A4884" s="23"/>
      <c r="B4884" s="23"/>
      <c r="D4884" s="23"/>
      <c r="E4884" s="24"/>
    </row>
    <row r="4885" spans="1:5" s="10" customFormat="1" x14ac:dyDescent="0.3">
      <c r="A4885" s="23"/>
      <c r="B4885" s="23"/>
      <c r="D4885" s="23"/>
      <c r="E4885" s="24"/>
    </row>
    <row r="4886" spans="1:5" s="10" customFormat="1" x14ac:dyDescent="0.3">
      <c r="A4886" s="23"/>
      <c r="B4886" s="23"/>
      <c r="D4886" s="23"/>
      <c r="E4886" s="24"/>
    </row>
    <row r="4887" spans="1:5" s="10" customFormat="1" x14ac:dyDescent="0.3">
      <c r="A4887" s="23"/>
      <c r="B4887" s="23"/>
      <c r="D4887" s="23"/>
      <c r="E4887" s="24"/>
    </row>
    <row r="4888" spans="1:5" s="10" customFormat="1" x14ac:dyDescent="0.3">
      <c r="A4888" s="23"/>
      <c r="B4888" s="23"/>
      <c r="D4888" s="23"/>
      <c r="E4888" s="24"/>
    </row>
    <row r="4889" spans="1:5" s="10" customFormat="1" x14ac:dyDescent="0.3">
      <c r="A4889" s="23"/>
      <c r="B4889" s="23"/>
      <c r="D4889" s="23"/>
      <c r="E4889" s="24"/>
    </row>
    <row r="4890" spans="1:5" s="10" customFormat="1" x14ac:dyDescent="0.3">
      <c r="A4890" s="23"/>
      <c r="B4890" s="23"/>
      <c r="D4890" s="23"/>
      <c r="E4890" s="24"/>
    </row>
    <row r="4891" spans="1:5" s="10" customFormat="1" x14ac:dyDescent="0.3">
      <c r="A4891" s="23"/>
      <c r="B4891" s="23"/>
      <c r="D4891" s="23"/>
      <c r="E4891" s="24"/>
    </row>
    <row r="4892" spans="1:5" s="10" customFormat="1" x14ac:dyDescent="0.3">
      <c r="A4892" s="23"/>
      <c r="B4892" s="23"/>
      <c r="D4892" s="23"/>
      <c r="E4892" s="24"/>
    </row>
    <row r="4893" spans="1:5" s="10" customFormat="1" x14ac:dyDescent="0.3">
      <c r="A4893" s="23"/>
      <c r="B4893" s="23"/>
      <c r="D4893" s="23"/>
      <c r="E4893" s="24"/>
    </row>
    <row r="4894" spans="1:5" s="10" customFormat="1" x14ac:dyDescent="0.3">
      <c r="A4894" s="23"/>
      <c r="B4894" s="23"/>
      <c r="D4894" s="23"/>
      <c r="E4894" s="24"/>
    </row>
    <row r="4895" spans="1:5" s="10" customFormat="1" x14ac:dyDescent="0.3">
      <c r="A4895" s="23"/>
      <c r="B4895" s="23"/>
      <c r="D4895" s="23"/>
      <c r="E4895" s="24"/>
    </row>
    <row r="4896" spans="1:5" s="10" customFormat="1" x14ac:dyDescent="0.3">
      <c r="A4896" s="23"/>
      <c r="B4896" s="23"/>
      <c r="D4896" s="23"/>
      <c r="E4896" s="24"/>
    </row>
    <row r="4897" spans="1:5" s="10" customFormat="1" x14ac:dyDescent="0.3">
      <c r="A4897" s="23"/>
      <c r="B4897" s="23"/>
      <c r="D4897" s="23"/>
      <c r="E4897" s="24"/>
    </row>
    <row r="4898" spans="1:5" s="10" customFormat="1" x14ac:dyDescent="0.3">
      <c r="A4898" s="23"/>
      <c r="B4898" s="23"/>
      <c r="D4898" s="23"/>
      <c r="E4898" s="24"/>
    </row>
    <row r="4899" spans="1:5" s="10" customFormat="1" x14ac:dyDescent="0.3">
      <c r="A4899" s="23"/>
      <c r="B4899" s="23"/>
      <c r="D4899" s="23"/>
      <c r="E4899" s="24"/>
    </row>
    <row r="4900" spans="1:5" s="10" customFormat="1" x14ac:dyDescent="0.3">
      <c r="A4900" s="23"/>
      <c r="B4900" s="23"/>
      <c r="D4900" s="23"/>
      <c r="E4900" s="24"/>
    </row>
    <row r="4901" spans="1:5" s="10" customFormat="1" x14ac:dyDescent="0.3">
      <c r="A4901" s="23"/>
      <c r="B4901" s="23"/>
      <c r="D4901" s="23"/>
      <c r="E4901" s="24"/>
    </row>
    <row r="4902" spans="1:5" s="10" customFormat="1" x14ac:dyDescent="0.3">
      <c r="A4902" s="23"/>
      <c r="B4902" s="23"/>
      <c r="D4902" s="23"/>
      <c r="E4902" s="24"/>
    </row>
    <row r="4903" spans="1:5" s="10" customFormat="1" x14ac:dyDescent="0.3">
      <c r="A4903" s="23"/>
      <c r="B4903" s="23"/>
      <c r="D4903" s="23"/>
      <c r="E4903" s="24"/>
    </row>
    <row r="4904" spans="1:5" s="10" customFormat="1" x14ac:dyDescent="0.3">
      <c r="A4904" s="23"/>
      <c r="B4904" s="23"/>
      <c r="D4904" s="23"/>
      <c r="E4904" s="24"/>
    </row>
    <row r="4905" spans="1:5" s="10" customFormat="1" x14ac:dyDescent="0.3">
      <c r="A4905" s="23"/>
      <c r="B4905" s="23"/>
      <c r="D4905" s="23"/>
      <c r="E4905" s="24"/>
    </row>
    <row r="4906" spans="1:5" s="10" customFormat="1" x14ac:dyDescent="0.3">
      <c r="A4906" s="23"/>
      <c r="B4906" s="23"/>
      <c r="D4906" s="23"/>
      <c r="E4906" s="24"/>
    </row>
    <row r="4907" spans="1:5" s="10" customFormat="1" x14ac:dyDescent="0.3">
      <c r="A4907" s="23"/>
      <c r="B4907" s="23"/>
      <c r="D4907" s="23"/>
      <c r="E4907" s="24"/>
    </row>
    <row r="4908" spans="1:5" s="10" customFormat="1" x14ac:dyDescent="0.3">
      <c r="A4908" s="23"/>
      <c r="B4908" s="23"/>
      <c r="D4908" s="23"/>
      <c r="E4908" s="24"/>
    </row>
    <row r="4909" spans="1:5" s="10" customFormat="1" x14ac:dyDescent="0.3">
      <c r="A4909" s="23"/>
      <c r="B4909" s="23"/>
      <c r="D4909" s="23"/>
      <c r="E4909" s="24"/>
    </row>
    <row r="4910" spans="1:5" s="10" customFormat="1" x14ac:dyDescent="0.3">
      <c r="A4910" s="23"/>
      <c r="B4910" s="23"/>
      <c r="D4910" s="23"/>
      <c r="E4910" s="24"/>
    </row>
    <row r="4911" spans="1:5" s="10" customFormat="1" x14ac:dyDescent="0.3">
      <c r="A4911" s="23"/>
      <c r="B4911" s="23"/>
      <c r="D4911" s="23"/>
      <c r="E4911" s="24"/>
    </row>
    <row r="4912" spans="1:5" s="10" customFormat="1" x14ac:dyDescent="0.3">
      <c r="A4912" s="23"/>
      <c r="B4912" s="23"/>
      <c r="D4912" s="23"/>
      <c r="E4912" s="24"/>
    </row>
    <row r="4913" spans="1:5" s="10" customFormat="1" x14ac:dyDescent="0.3">
      <c r="A4913" s="23"/>
      <c r="B4913" s="23"/>
      <c r="D4913" s="23"/>
      <c r="E4913" s="24"/>
    </row>
    <row r="4914" spans="1:5" s="10" customFormat="1" x14ac:dyDescent="0.3">
      <c r="A4914" s="23"/>
      <c r="B4914" s="23"/>
      <c r="D4914" s="23"/>
      <c r="E4914" s="24"/>
    </row>
    <row r="4915" spans="1:5" s="10" customFormat="1" x14ac:dyDescent="0.3">
      <c r="A4915" s="23"/>
      <c r="B4915" s="23"/>
      <c r="D4915" s="23"/>
      <c r="E4915" s="24"/>
    </row>
    <row r="4916" spans="1:5" s="10" customFormat="1" x14ac:dyDescent="0.3">
      <c r="A4916" s="23"/>
      <c r="B4916" s="23"/>
      <c r="D4916" s="23"/>
      <c r="E4916" s="24"/>
    </row>
    <row r="4917" spans="1:5" s="10" customFormat="1" x14ac:dyDescent="0.3">
      <c r="A4917" s="23"/>
      <c r="B4917" s="23"/>
      <c r="D4917" s="23"/>
      <c r="E4917" s="24"/>
    </row>
    <row r="4918" spans="1:5" s="10" customFormat="1" x14ac:dyDescent="0.3">
      <c r="A4918" s="23"/>
      <c r="B4918" s="23"/>
      <c r="D4918" s="23"/>
      <c r="E4918" s="24"/>
    </row>
    <row r="4919" spans="1:5" s="10" customFormat="1" x14ac:dyDescent="0.3">
      <c r="A4919" s="23"/>
      <c r="B4919" s="23"/>
      <c r="D4919" s="23"/>
      <c r="E4919" s="24"/>
    </row>
    <row r="4920" spans="1:5" s="10" customFormat="1" x14ac:dyDescent="0.3">
      <c r="A4920" s="23"/>
      <c r="B4920" s="23"/>
      <c r="D4920" s="23"/>
      <c r="E4920" s="24"/>
    </row>
    <row r="4921" spans="1:5" s="10" customFormat="1" x14ac:dyDescent="0.3">
      <c r="A4921" s="23"/>
      <c r="B4921" s="23"/>
      <c r="D4921" s="23"/>
      <c r="E4921" s="24"/>
    </row>
    <row r="4922" spans="1:5" s="10" customFormat="1" x14ac:dyDescent="0.3">
      <c r="A4922" s="23"/>
      <c r="B4922" s="23"/>
      <c r="D4922" s="23"/>
      <c r="E4922" s="24"/>
    </row>
    <row r="4923" spans="1:5" s="10" customFormat="1" x14ac:dyDescent="0.3">
      <c r="A4923" s="23"/>
      <c r="B4923" s="23"/>
      <c r="D4923" s="23"/>
      <c r="E4923" s="24"/>
    </row>
    <row r="4924" spans="1:5" s="10" customFormat="1" x14ac:dyDescent="0.3">
      <c r="A4924" s="23"/>
      <c r="B4924" s="23"/>
      <c r="D4924" s="23"/>
      <c r="E4924" s="24"/>
    </row>
    <row r="4925" spans="1:5" s="10" customFormat="1" x14ac:dyDescent="0.3">
      <c r="A4925" s="23"/>
      <c r="B4925" s="23"/>
      <c r="D4925" s="23"/>
      <c r="E4925" s="24"/>
    </row>
    <row r="4926" spans="1:5" s="10" customFormat="1" x14ac:dyDescent="0.3">
      <c r="A4926" s="23"/>
      <c r="B4926" s="23"/>
      <c r="D4926" s="23"/>
      <c r="E4926" s="24"/>
    </row>
    <row r="4927" spans="1:5" s="10" customFormat="1" x14ac:dyDescent="0.3">
      <c r="A4927" s="23"/>
      <c r="B4927" s="23"/>
      <c r="D4927" s="23"/>
      <c r="E4927" s="24"/>
    </row>
    <row r="4928" spans="1:5" s="10" customFormat="1" x14ac:dyDescent="0.3">
      <c r="A4928" s="23"/>
      <c r="B4928" s="23"/>
      <c r="D4928" s="23"/>
      <c r="E4928" s="24"/>
    </row>
    <row r="4929" spans="1:5" s="10" customFormat="1" x14ac:dyDescent="0.3">
      <c r="A4929" s="23"/>
      <c r="B4929" s="23"/>
      <c r="D4929" s="23"/>
      <c r="E4929" s="24"/>
    </row>
    <row r="4930" spans="1:5" s="10" customFormat="1" x14ac:dyDescent="0.3">
      <c r="A4930" s="23"/>
      <c r="B4930" s="23"/>
      <c r="D4930" s="23"/>
      <c r="E4930" s="24"/>
    </row>
    <row r="4931" spans="1:5" s="10" customFormat="1" x14ac:dyDescent="0.3">
      <c r="A4931" s="23"/>
      <c r="B4931" s="23"/>
      <c r="D4931" s="23"/>
      <c r="E4931" s="24"/>
    </row>
    <row r="4932" spans="1:5" s="10" customFormat="1" x14ac:dyDescent="0.3">
      <c r="A4932" s="23"/>
      <c r="B4932" s="23"/>
      <c r="D4932" s="23"/>
      <c r="E4932" s="24"/>
    </row>
    <row r="4933" spans="1:5" s="10" customFormat="1" x14ac:dyDescent="0.3">
      <c r="A4933" s="23"/>
      <c r="B4933" s="23"/>
      <c r="D4933" s="23"/>
      <c r="E4933" s="24"/>
    </row>
    <row r="4934" spans="1:5" s="10" customFormat="1" x14ac:dyDescent="0.3">
      <c r="A4934" s="23"/>
      <c r="B4934" s="23"/>
      <c r="D4934" s="23"/>
      <c r="E4934" s="24"/>
    </row>
    <row r="4935" spans="1:5" s="10" customFormat="1" x14ac:dyDescent="0.3">
      <c r="A4935" s="23"/>
      <c r="B4935" s="23"/>
      <c r="D4935" s="23"/>
      <c r="E4935" s="24"/>
    </row>
    <row r="4936" spans="1:5" s="10" customFormat="1" x14ac:dyDescent="0.3">
      <c r="A4936" s="23"/>
      <c r="B4936" s="23"/>
      <c r="D4936" s="23"/>
      <c r="E4936" s="24"/>
    </row>
    <row r="4937" spans="1:5" s="10" customFormat="1" x14ac:dyDescent="0.3">
      <c r="A4937" s="23"/>
      <c r="B4937" s="23"/>
      <c r="D4937" s="23"/>
      <c r="E4937" s="24"/>
    </row>
    <row r="4938" spans="1:5" s="10" customFormat="1" x14ac:dyDescent="0.3">
      <c r="A4938" s="23"/>
      <c r="B4938" s="23"/>
      <c r="D4938" s="23"/>
      <c r="E4938" s="24"/>
    </row>
    <row r="4939" spans="1:5" s="10" customFormat="1" x14ac:dyDescent="0.3">
      <c r="A4939" s="23"/>
      <c r="B4939" s="23"/>
      <c r="D4939" s="23"/>
      <c r="E4939" s="24"/>
    </row>
    <row r="4940" spans="1:5" s="10" customFormat="1" x14ac:dyDescent="0.3">
      <c r="A4940" s="23"/>
      <c r="B4940" s="23"/>
      <c r="D4940" s="23"/>
      <c r="E4940" s="24"/>
    </row>
    <row r="4941" spans="1:5" s="10" customFormat="1" x14ac:dyDescent="0.3">
      <c r="A4941" s="23"/>
      <c r="B4941" s="23"/>
      <c r="D4941" s="23"/>
      <c r="E4941" s="24"/>
    </row>
    <row r="4942" spans="1:5" s="10" customFormat="1" x14ac:dyDescent="0.3">
      <c r="A4942" s="23"/>
      <c r="B4942" s="23"/>
      <c r="D4942" s="23"/>
      <c r="E4942" s="24"/>
    </row>
    <row r="4943" spans="1:5" s="10" customFormat="1" x14ac:dyDescent="0.3">
      <c r="A4943" s="23"/>
      <c r="B4943" s="23"/>
      <c r="D4943" s="23"/>
      <c r="E4943" s="24"/>
    </row>
    <row r="4944" spans="1:5" s="10" customFormat="1" x14ac:dyDescent="0.3">
      <c r="A4944" s="23"/>
      <c r="B4944" s="23"/>
      <c r="D4944" s="23"/>
      <c r="E4944" s="24"/>
    </row>
    <row r="4945" spans="1:5" s="10" customFormat="1" x14ac:dyDescent="0.3">
      <c r="A4945" s="23"/>
      <c r="B4945" s="23"/>
      <c r="D4945" s="23"/>
      <c r="E4945" s="24"/>
    </row>
    <row r="4946" spans="1:5" s="10" customFormat="1" x14ac:dyDescent="0.3">
      <c r="A4946" s="23"/>
      <c r="B4946" s="23"/>
      <c r="D4946" s="23"/>
      <c r="E4946" s="24"/>
    </row>
    <row r="4947" spans="1:5" s="10" customFormat="1" x14ac:dyDescent="0.3">
      <c r="A4947" s="23"/>
      <c r="B4947" s="23"/>
      <c r="D4947" s="23"/>
      <c r="E4947" s="24"/>
    </row>
    <row r="4948" spans="1:5" s="10" customFormat="1" x14ac:dyDescent="0.3">
      <c r="A4948" s="23"/>
      <c r="B4948" s="23"/>
      <c r="D4948" s="23"/>
      <c r="E4948" s="24"/>
    </row>
    <row r="4949" spans="1:5" s="10" customFormat="1" x14ac:dyDescent="0.3">
      <c r="A4949" s="23"/>
      <c r="B4949" s="23"/>
      <c r="D4949" s="23"/>
      <c r="E4949" s="24"/>
    </row>
    <row r="4950" spans="1:5" s="10" customFormat="1" x14ac:dyDescent="0.3">
      <c r="A4950" s="23"/>
      <c r="B4950" s="23"/>
      <c r="D4950" s="23"/>
      <c r="E4950" s="24"/>
    </row>
    <row r="4951" spans="1:5" s="10" customFormat="1" x14ac:dyDescent="0.3">
      <c r="A4951" s="23"/>
      <c r="B4951" s="23"/>
      <c r="D4951" s="23"/>
      <c r="E4951" s="24"/>
    </row>
    <row r="4952" spans="1:5" s="10" customFormat="1" x14ac:dyDescent="0.3">
      <c r="A4952" s="23"/>
      <c r="B4952" s="23"/>
      <c r="D4952" s="23"/>
      <c r="E4952" s="24"/>
    </row>
    <row r="4953" spans="1:5" s="10" customFormat="1" x14ac:dyDescent="0.3">
      <c r="A4953" s="23"/>
      <c r="B4953" s="23"/>
      <c r="D4953" s="23"/>
      <c r="E4953" s="24"/>
    </row>
    <row r="4954" spans="1:5" s="10" customFormat="1" x14ac:dyDescent="0.3">
      <c r="A4954" s="23"/>
      <c r="B4954" s="23"/>
      <c r="D4954" s="23"/>
      <c r="E4954" s="24"/>
    </row>
    <row r="4955" spans="1:5" s="10" customFormat="1" x14ac:dyDescent="0.3">
      <c r="A4955" s="23"/>
      <c r="B4955" s="23"/>
      <c r="D4955" s="23"/>
      <c r="E4955" s="24"/>
    </row>
    <row r="4956" spans="1:5" s="10" customFormat="1" x14ac:dyDescent="0.3">
      <c r="A4956" s="23"/>
      <c r="B4956" s="23"/>
      <c r="D4956" s="23"/>
      <c r="E4956" s="24"/>
    </row>
    <row r="4957" spans="1:5" s="10" customFormat="1" x14ac:dyDescent="0.3">
      <c r="A4957" s="23"/>
      <c r="B4957" s="23"/>
      <c r="D4957" s="23"/>
      <c r="E4957" s="24"/>
    </row>
    <row r="4958" spans="1:5" s="10" customFormat="1" x14ac:dyDescent="0.3">
      <c r="A4958" s="23"/>
      <c r="B4958" s="23"/>
      <c r="D4958" s="23"/>
      <c r="E4958" s="24"/>
    </row>
    <row r="4959" spans="1:5" s="10" customFormat="1" x14ac:dyDescent="0.3">
      <c r="A4959" s="23"/>
      <c r="B4959" s="23"/>
      <c r="D4959" s="23"/>
      <c r="E4959" s="24"/>
    </row>
    <row r="4960" spans="1:5" s="10" customFormat="1" x14ac:dyDescent="0.3">
      <c r="A4960" s="23"/>
      <c r="B4960" s="23"/>
      <c r="D4960" s="23"/>
      <c r="E4960" s="24"/>
    </row>
    <row r="4961" spans="1:5" s="10" customFormat="1" x14ac:dyDescent="0.3">
      <c r="A4961" s="23"/>
      <c r="B4961" s="23"/>
      <c r="D4961" s="23"/>
      <c r="E4961" s="24"/>
    </row>
    <row r="4962" spans="1:5" s="10" customFormat="1" x14ac:dyDescent="0.3">
      <c r="A4962" s="23"/>
      <c r="B4962" s="23"/>
      <c r="D4962" s="23"/>
      <c r="E4962" s="24"/>
    </row>
    <row r="4963" spans="1:5" s="10" customFormat="1" x14ac:dyDescent="0.3">
      <c r="A4963" s="23"/>
      <c r="B4963" s="23"/>
      <c r="D4963" s="23"/>
      <c r="E4963" s="24"/>
    </row>
    <row r="4964" spans="1:5" s="10" customFormat="1" x14ac:dyDescent="0.3">
      <c r="A4964" s="23"/>
      <c r="B4964" s="23"/>
      <c r="D4964" s="23"/>
      <c r="E4964" s="24"/>
    </row>
    <row r="4965" spans="1:5" s="10" customFormat="1" x14ac:dyDescent="0.3">
      <c r="A4965" s="23"/>
      <c r="B4965" s="23"/>
      <c r="D4965" s="23"/>
      <c r="E4965" s="24"/>
    </row>
    <row r="4966" spans="1:5" s="10" customFormat="1" x14ac:dyDescent="0.3">
      <c r="A4966" s="23"/>
      <c r="B4966" s="23"/>
      <c r="D4966" s="23"/>
      <c r="E4966" s="24"/>
    </row>
    <row r="4967" spans="1:5" s="10" customFormat="1" x14ac:dyDescent="0.3">
      <c r="A4967" s="23"/>
      <c r="B4967" s="23"/>
      <c r="D4967" s="23"/>
      <c r="E4967" s="24"/>
    </row>
    <row r="4968" spans="1:5" s="10" customFormat="1" x14ac:dyDescent="0.3">
      <c r="A4968" s="23"/>
      <c r="B4968" s="23"/>
      <c r="D4968" s="23"/>
      <c r="E4968" s="24"/>
    </row>
    <row r="4969" spans="1:5" s="10" customFormat="1" x14ac:dyDescent="0.3">
      <c r="A4969" s="23"/>
      <c r="B4969" s="23"/>
      <c r="D4969" s="23"/>
      <c r="E4969" s="24"/>
    </row>
    <row r="4970" spans="1:5" s="10" customFormat="1" x14ac:dyDescent="0.3">
      <c r="A4970" s="23"/>
      <c r="B4970" s="23"/>
      <c r="D4970" s="23"/>
      <c r="E4970" s="24"/>
    </row>
    <row r="4971" spans="1:5" s="10" customFormat="1" x14ac:dyDescent="0.3">
      <c r="A4971" s="23"/>
      <c r="B4971" s="23"/>
      <c r="D4971" s="23"/>
      <c r="E4971" s="24"/>
    </row>
    <row r="4972" spans="1:5" s="10" customFormat="1" x14ac:dyDescent="0.3">
      <c r="A4972" s="23"/>
      <c r="B4972" s="23"/>
      <c r="D4972" s="23"/>
      <c r="E4972" s="24"/>
    </row>
    <row r="4973" spans="1:5" s="10" customFormat="1" x14ac:dyDescent="0.3">
      <c r="A4973" s="23"/>
      <c r="B4973" s="23"/>
      <c r="D4973" s="23"/>
      <c r="E4973" s="24"/>
    </row>
    <row r="4974" spans="1:5" s="10" customFormat="1" x14ac:dyDescent="0.3">
      <c r="A4974" s="23"/>
      <c r="B4974" s="23"/>
      <c r="D4974" s="23"/>
      <c r="E4974" s="24"/>
    </row>
    <row r="4975" spans="1:5" s="10" customFormat="1" x14ac:dyDescent="0.3">
      <c r="A4975" s="23"/>
      <c r="B4975" s="23"/>
      <c r="D4975" s="23"/>
      <c r="E4975" s="24"/>
    </row>
    <row r="4976" spans="1:5" s="10" customFormat="1" x14ac:dyDescent="0.3">
      <c r="A4976" s="23"/>
      <c r="B4976" s="23"/>
      <c r="D4976" s="23"/>
      <c r="E4976" s="24"/>
    </row>
    <row r="4977" spans="1:5" s="10" customFormat="1" x14ac:dyDescent="0.3">
      <c r="A4977" s="23"/>
      <c r="B4977" s="23"/>
      <c r="D4977" s="23"/>
      <c r="E4977" s="24"/>
    </row>
    <row r="4978" spans="1:5" s="10" customFormat="1" x14ac:dyDescent="0.3">
      <c r="A4978" s="23"/>
      <c r="B4978" s="23"/>
      <c r="D4978" s="23"/>
      <c r="E4978" s="24"/>
    </row>
    <row r="4979" spans="1:5" s="10" customFormat="1" x14ac:dyDescent="0.3">
      <c r="A4979" s="23"/>
      <c r="B4979" s="23"/>
      <c r="D4979" s="23"/>
      <c r="E4979" s="24"/>
    </row>
    <row r="4980" spans="1:5" s="10" customFormat="1" x14ac:dyDescent="0.3">
      <c r="A4980" s="23"/>
      <c r="B4980" s="23"/>
      <c r="D4980" s="23"/>
      <c r="E4980" s="24"/>
    </row>
    <row r="4981" spans="1:5" s="10" customFormat="1" x14ac:dyDescent="0.3">
      <c r="A4981" s="23"/>
      <c r="B4981" s="23"/>
      <c r="D4981" s="23"/>
      <c r="E4981" s="24"/>
    </row>
    <row r="4982" spans="1:5" s="10" customFormat="1" x14ac:dyDescent="0.3">
      <c r="A4982" s="23"/>
      <c r="B4982" s="23"/>
      <c r="D4982" s="23"/>
      <c r="E4982" s="24"/>
    </row>
    <row r="4983" spans="1:5" s="10" customFormat="1" x14ac:dyDescent="0.3">
      <c r="A4983" s="23"/>
      <c r="B4983" s="23"/>
      <c r="D4983" s="23"/>
      <c r="E4983" s="24"/>
    </row>
    <row r="4984" spans="1:5" s="10" customFormat="1" x14ac:dyDescent="0.3">
      <c r="A4984" s="23"/>
      <c r="B4984" s="23"/>
      <c r="D4984" s="23"/>
      <c r="E4984" s="24"/>
    </row>
    <row r="4985" spans="1:5" s="10" customFormat="1" x14ac:dyDescent="0.3">
      <c r="A4985" s="23"/>
      <c r="B4985" s="23"/>
      <c r="D4985" s="23"/>
      <c r="E4985" s="24"/>
    </row>
    <row r="4986" spans="1:5" s="10" customFormat="1" x14ac:dyDescent="0.3">
      <c r="A4986" s="23"/>
      <c r="B4986" s="23"/>
      <c r="D4986" s="23"/>
      <c r="E4986" s="24"/>
    </row>
    <row r="4987" spans="1:5" s="10" customFormat="1" x14ac:dyDescent="0.3">
      <c r="A4987" s="23"/>
      <c r="B4987" s="23"/>
      <c r="D4987" s="23"/>
      <c r="E4987" s="24"/>
    </row>
    <row r="4988" spans="1:5" s="10" customFormat="1" x14ac:dyDescent="0.3">
      <c r="A4988" s="23"/>
      <c r="B4988" s="23"/>
      <c r="D4988" s="23"/>
      <c r="E4988" s="24"/>
    </row>
    <row r="4989" spans="1:5" s="10" customFormat="1" x14ac:dyDescent="0.3">
      <c r="A4989" s="23"/>
      <c r="B4989" s="23"/>
      <c r="D4989" s="23"/>
      <c r="E4989" s="24"/>
    </row>
    <row r="4990" spans="1:5" s="10" customFormat="1" x14ac:dyDescent="0.3">
      <c r="A4990" s="23"/>
      <c r="B4990" s="23"/>
      <c r="D4990" s="23"/>
      <c r="E4990" s="24"/>
    </row>
    <row r="4991" spans="1:5" s="10" customFormat="1" x14ac:dyDescent="0.3">
      <c r="A4991" s="23"/>
      <c r="B4991" s="23"/>
      <c r="D4991" s="23"/>
      <c r="E4991" s="24"/>
    </row>
    <row r="4992" spans="1:5" s="10" customFormat="1" x14ac:dyDescent="0.3">
      <c r="A4992" s="23"/>
      <c r="B4992" s="23"/>
      <c r="D4992" s="23"/>
      <c r="E4992" s="24"/>
    </row>
    <row r="4993" spans="1:5" s="10" customFormat="1" x14ac:dyDescent="0.3">
      <c r="A4993" s="23"/>
      <c r="B4993" s="23"/>
      <c r="D4993" s="23"/>
      <c r="E4993" s="24"/>
    </row>
    <row r="4994" spans="1:5" s="10" customFormat="1" x14ac:dyDescent="0.3">
      <c r="A4994" s="23"/>
      <c r="B4994" s="23"/>
      <c r="D4994" s="23"/>
      <c r="E4994" s="24"/>
    </row>
    <row r="4995" spans="1:5" s="10" customFormat="1" x14ac:dyDescent="0.3">
      <c r="A4995" s="23"/>
      <c r="B4995" s="23"/>
      <c r="D4995" s="23"/>
      <c r="E4995" s="24"/>
    </row>
    <row r="4996" spans="1:5" s="10" customFormat="1" x14ac:dyDescent="0.3">
      <c r="A4996" s="23"/>
      <c r="B4996" s="23"/>
      <c r="D4996" s="23"/>
      <c r="E4996" s="24"/>
    </row>
    <row r="4997" spans="1:5" s="10" customFormat="1" x14ac:dyDescent="0.3">
      <c r="A4997" s="23"/>
      <c r="B4997" s="23"/>
      <c r="D4997" s="23"/>
      <c r="E4997" s="24"/>
    </row>
    <row r="4998" spans="1:5" s="10" customFormat="1" x14ac:dyDescent="0.3">
      <c r="A4998" s="23"/>
      <c r="B4998" s="23"/>
      <c r="D4998" s="23"/>
      <c r="E4998" s="24"/>
    </row>
    <row r="4999" spans="1:5" s="10" customFormat="1" x14ac:dyDescent="0.3">
      <c r="A4999" s="23"/>
      <c r="B4999" s="23"/>
      <c r="D4999" s="23"/>
      <c r="E4999" s="24"/>
    </row>
    <row r="5000" spans="1:5" s="10" customFormat="1" x14ac:dyDescent="0.3">
      <c r="A5000" s="23"/>
      <c r="B5000" s="23"/>
      <c r="D5000" s="23"/>
      <c r="E5000" s="24"/>
    </row>
    <row r="5001" spans="1:5" s="10" customFormat="1" x14ac:dyDescent="0.3">
      <c r="A5001" s="23"/>
      <c r="B5001" s="23"/>
      <c r="D5001" s="23"/>
      <c r="E5001" s="24"/>
    </row>
    <row r="5002" spans="1:5" s="10" customFormat="1" x14ac:dyDescent="0.3">
      <c r="A5002" s="23"/>
      <c r="B5002" s="23"/>
      <c r="D5002" s="23"/>
      <c r="E5002" s="24"/>
    </row>
    <row r="5003" spans="1:5" s="10" customFormat="1" x14ac:dyDescent="0.3">
      <c r="A5003" s="23"/>
      <c r="B5003" s="23"/>
      <c r="D5003" s="23"/>
      <c r="E5003" s="24"/>
    </row>
    <row r="5004" spans="1:5" s="10" customFormat="1" x14ac:dyDescent="0.3">
      <c r="A5004" s="23"/>
      <c r="B5004" s="23"/>
      <c r="D5004" s="23"/>
      <c r="E5004" s="24"/>
    </row>
    <row r="5005" spans="1:5" s="10" customFormat="1" x14ac:dyDescent="0.3">
      <c r="A5005" s="23"/>
      <c r="B5005" s="23"/>
      <c r="D5005" s="23"/>
      <c r="E5005" s="24"/>
    </row>
    <row r="5006" spans="1:5" s="10" customFormat="1" x14ac:dyDescent="0.3">
      <c r="A5006" s="23"/>
      <c r="B5006" s="23"/>
      <c r="D5006" s="23"/>
      <c r="E5006" s="24"/>
    </row>
    <row r="5007" spans="1:5" s="10" customFormat="1" x14ac:dyDescent="0.3">
      <c r="A5007" s="23"/>
      <c r="B5007" s="23"/>
      <c r="D5007" s="23"/>
      <c r="E5007" s="24"/>
    </row>
    <row r="5008" spans="1:5" s="10" customFormat="1" x14ac:dyDescent="0.3">
      <c r="A5008" s="23"/>
      <c r="B5008" s="23"/>
      <c r="D5008" s="23"/>
      <c r="E5008" s="24"/>
    </row>
    <row r="5009" spans="1:5" s="10" customFormat="1" x14ac:dyDescent="0.3">
      <c r="A5009" s="23"/>
      <c r="B5009" s="23"/>
      <c r="D5009" s="23"/>
      <c r="E5009" s="24"/>
    </row>
    <row r="5010" spans="1:5" s="10" customFormat="1" x14ac:dyDescent="0.3">
      <c r="A5010" s="23"/>
      <c r="B5010" s="23"/>
      <c r="D5010" s="23"/>
      <c r="E5010" s="24"/>
    </row>
    <row r="5011" spans="1:5" s="10" customFormat="1" x14ac:dyDescent="0.3">
      <c r="A5011" s="23"/>
      <c r="B5011" s="23"/>
      <c r="D5011" s="23"/>
      <c r="E5011" s="24"/>
    </row>
    <row r="5012" spans="1:5" s="10" customFormat="1" x14ac:dyDescent="0.3">
      <c r="A5012" s="23"/>
      <c r="B5012" s="23"/>
      <c r="D5012" s="23"/>
      <c r="E5012" s="24"/>
    </row>
    <row r="5013" spans="1:5" s="10" customFormat="1" x14ac:dyDescent="0.3">
      <c r="A5013" s="23"/>
      <c r="B5013" s="23"/>
      <c r="D5013" s="23"/>
      <c r="E5013" s="24"/>
    </row>
    <row r="5014" spans="1:5" s="10" customFormat="1" x14ac:dyDescent="0.3">
      <c r="A5014" s="23"/>
      <c r="B5014" s="23"/>
      <c r="D5014" s="23"/>
      <c r="E5014" s="24"/>
    </row>
    <row r="5015" spans="1:5" s="10" customFormat="1" x14ac:dyDescent="0.3">
      <c r="A5015" s="23"/>
      <c r="B5015" s="23"/>
      <c r="D5015" s="23"/>
      <c r="E5015" s="24"/>
    </row>
    <row r="5016" spans="1:5" s="10" customFormat="1" x14ac:dyDescent="0.3">
      <c r="A5016" s="23"/>
      <c r="B5016" s="23"/>
      <c r="D5016" s="23"/>
      <c r="E5016" s="24"/>
    </row>
    <row r="5017" spans="1:5" s="10" customFormat="1" x14ac:dyDescent="0.3">
      <c r="A5017" s="23"/>
      <c r="B5017" s="23"/>
      <c r="D5017" s="23"/>
      <c r="E5017" s="24"/>
    </row>
    <row r="5018" spans="1:5" s="10" customFormat="1" x14ac:dyDescent="0.3">
      <c r="A5018" s="23"/>
      <c r="B5018" s="23"/>
      <c r="D5018" s="23"/>
      <c r="E5018" s="24"/>
    </row>
    <row r="5019" spans="1:5" s="10" customFormat="1" x14ac:dyDescent="0.3">
      <c r="A5019" s="23"/>
      <c r="B5019" s="23"/>
      <c r="D5019" s="23"/>
      <c r="E5019" s="24"/>
    </row>
    <row r="5020" spans="1:5" s="10" customFormat="1" x14ac:dyDescent="0.3">
      <c r="A5020" s="23"/>
      <c r="B5020" s="23"/>
      <c r="D5020" s="23"/>
      <c r="E5020" s="24"/>
    </row>
    <row r="5021" spans="1:5" s="10" customFormat="1" x14ac:dyDescent="0.3">
      <c r="A5021" s="23"/>
      <c r="B5021" s="23"/>
      <c r="D5021" s="23"/>
      <c r="E5021" s="24"/>
    </row>
    <row r="5022" spans="1:5" s="10" customFormat="1" x14ac:dyDescent="0.3">
      <c r="A5022" s="23"/>
      <c r="B5022" s="23"/>
      <c r="D5022" s="23"/>
      <c r="E5022" s="24"/>
    </row>
    <row r="5023" spans="1:5" s="10" customFormat="1" x14ac:dyDescent="0.3">
      <c r="A5023" s="23"/>
      <c r="B5023" s="23"/>
      <c r="D5023" s="23"/>
      <c r="E5023" s="24"/>
    </row>
    <row r="5024" spans="1:5" s="10" customFormat="1" x14ac:dyDescent="0.3">
      <c r="A5024" s="23"/>
      <c r="B5024" s="23"/>
      <c r="D5024" s="23"/>
      <c r="E5024" s="24"/>
    </row>
    <row r="5025" spans="1:5" s="10" customFormat="1" x14ac:dyDescent="0.3">
      <c r="A5025" s="23"/>
      <c r="B5025" s="23"/>
      <c r="D5025" s="23"/>
      <c r="E5025" s="24"/>
    </row>
    <row r="5026" spans="1:5" s="10" customFormat="1" x14ac:dyDescent="0.3">
      <c r="A5026" s="23"/>
      <c r="B5026" s="23"/>
      <c r="D5026" s="23"/>
      <c r="E5026" s="24"/>
    </row>
    <row r="5027" spans="1:5" s="10" customFormat="1" x14ac:dyDescent="0.3">
      <c r="A5027" s="23"/>
      <c r="B5027" s="23"/>
      <c r="D5027" s="23"/>
      <c r="E5027" s="24"/>
    </row>
    <row r="5028" spans="1:5" s="10" customFormat="1" x14ac:dyDescent="0.3">
      <c r="A5028" s="23"/>
      <c r="B5028" s="23"/>
      <c r="D5028" s="23"/>
      <c r="E5028" s="24"/>
    </row>
    <row r="5029" spans="1:5" s="10" customFormat="1" x14ac:dyDescent="0.3">
      <c r="A5029" s="23"/>
      <c r="B5029" s="23"/>
      <c r="D5029" s="23"/>
      <c r="E5029" s="24"/>
    </row>
    <row r="5030" spans="1:5" s="10" customFormat="1" x14ac:dyDescent="0.3">
      <c r="A5030" s="23"/>
      <c r="B5030" s="23"/>
      <c r="D5030" s="23"/>
      <c r="E5030" s="24"/>
    </row>
    <row r="5031" spans="1:5" s="10" customFormat="1" x14ac:dyDescent="0.3">
      <c r="A5031" s="23"/>
      <c r="B5031" s="23"/>
      <c r="D5031" s="23"/>
      <c r="E5031" s="24"/>
    </row>
    <row r="5032" spans="1:5" s="10" customFormat="1" x14ac:dyDescent="0.3">
      <c r="A5032" s="23"/>
      <c r="B5032" s="23"/>
      <c r="D5032" s="23"/>
      <c r="E5032" s="24"/>
    </row>
    <row r="5033" spans="1:5" s="10" customFormat="1" x14ac:dyDescent="0.3">
      <c r="A5033" s="23"/>
      <c r="B5033" s="23"/>
      <c r="D5033" s="23"/>
      <c r="E5033" s="24"/>
    </row>
    <row r="5034" spans="1:5" s="10" customFormat="1" x14ac:dyDescent="0.3">
      <c r="A5034" s="23"/>
      <c r="B5034" s="23"/>
      <c r="D5034" s="23"/>
      <c r="E5034" s="24"/>
    </row>
    <row r="5035" spans="1:5" s="10" customFormat="1" x14ac:dyDescent="0.3">
      <c r="A5035" s="23"/>
      <c r="B5035" s="23"/>
      <c r="D5035" s="23"/>
      <c r="E5035" s="24"/>
    </row>
    <row r="5036" spans="1:5" s="10" customFormat="1" x14ac:dyDescent="0.3">
      <c r="A5036" s="23"/>
      <c r="B5036" s="23"/>
      <c r="D5036" s="23"/>
      <c r="E5036" s="24"/>
    </row>
    <row r="5037" spans="1:5" s="10" customFormat="1" x14ac:dyDescent="0.3">
      <c r="A5037" s="23"/>
      <c r="B5037" s="23"/>
      <c r="D5037" s="23"/>
      <c r="E5037" s="24"/>
    </row>
    <row r="5038" spans="1:5" s="10" customFormat="1" x14ac:dyDescent="0.3">
      <c r="A5038" s="23"/>
      <c r="B5038" s="23"/>
      <c r="D5038" s="23"/>
      <c r="E5038" s="24"/>
    </row>
    <row r="5039" spans="1:5" s="10" customFormat="1" x14ac:dyDescent="0.3">
      <c r="A5039" s="23"/>
      <c r="B5039" s="23"/>
      <c r="D5039" s="23"/>
      <c r="E5039" s="24"/>
    </row>
    <row r="5040" spans="1:5" s="10" customFormat="1" x14ac:dyDescent="0.3">
      <c r="A5040" s="23"/>
      <c r="B5040" s="23"/>
      <c r="D5040" s="23"/>
      <c r="E5040" s="24"/>
    </row>
    <row r="5041" spans="1:5" s="10" customFormat="1" x14ac:dyDescent="0.3">
      <c r="A5041" s="23"/>
      <c r="B5041" s="23"/>
      <c r="D5041" s="23"/>
      <c r="E5041" s="24"/>
    </row>
    <row r="5042" spans="1:5" s="10" customFormat="1" x14ac:dyDescent="0.3">
      <c r="A5042" s="23"/>
      <c r="B5042" s="23"/>
      <c r="D5042" s="23"/>
      <c r="E5042" s="24"/>
    </row>
    <row r="5043" spans="1:5" s="10" customFormat="1" x14ac:dyDescent="0.3">
      <c r="A5043" s="23"/>
      <c r="B5043" s="23"/>
      <c r="D5043" s="23"/>
      <c r="E5043" s="24"/>
    </row>
    <row r="5044" spans="1:5" s="10" customFormat="1" x14ac:dyDescent="0.3">
      <c r="A5044" s="23"/>
      <c r="B5044" s="23"/>
      <c r="D5044" s="23"/>
      <c r="E5044" s="24"/>
    </row>
    <row r="5045" spans="1:5" s="10" customFormat="1" x14ac:dyDescent="0.3">
      <c r="A5045" s="23"/>
      <c r="B5045" s="23"/>
      <c r="D5045" s="23"/>
      <c r="E5045" s="24"/>
    </row>
    <row r="5046" spans="1:5" s="10" customFormat="1" x14ac:dyDescent="0.3">
      <c r="A5046" s="23"/>
      <c r="B5046" s="23"/>
      <c r="D5046" s="23"/>
      <c r="E5046" s="24"/>
    </row>
    <row r="5047" spans="1:5" s="10" customFormat="1" x14ac:dyDescent="0.3">
      <c r="A5047" s="23"/>
      <c r="B5047" s="23"/>
      <c r="D5047" s="23"/>
      <c r="E5047" s="24"/>
    </row>
    <row r="5048" spans="1:5" s="10" customFormat="1" x14ac:dyDescent="0.3">
      <c r="A5048" s="23"/>
      <c r="B5048" s="23"/>
      <c r="D5048" s="23"/>
      <c r="E5048" s="24"/>
    </row>
    <row r="5049" spans="1:5" s="10" customFormat="1" x14ac:dyDescent="0.3">
      <c r="A5049" s="23"/>
      <c r="B5049" s="23"/>
      <c r="D5049" s="23"/>
      <c r="E5049" s="24"/>
    </row>
    <row r="5050" spans="1:5" s="10" customFormat="1" x14ac:dyDescent="0.3">
      <c r="A5050" s="23"/>
      <c r="B5050" s="23"/>
      <c r="D5050" s="23"/>
      <c r="E5050" s="24"/>
    </row>
    <row r="5051" spans="1:5" s="10" customFormat="1" x14ac:dyDescent="0.3">
      <c r="A5051" s="23"/>
      <c r="B5051" s="23"/>
      <c r="D5051" s="23"/>
      <c r="E5051" s="24"/>
    </row>
    <row r="5052" spans="1:5" s="10" customFormat="1" x14ac:dyDescent="0.3">
      <c r="A5052" s="23"/>
      <c r="B5052" s="23"/>
      <c r="D5052" s="23"/>
      <c r="E5052" s="24"/>
    </row>
    <row r="5053" spans="1:5" s="10" customFormat="1" x14ac:dyDescent="0.3">
      <c r="A5053" s="23"/>
      <c r="B5053" s="23"/>
      <c r="D5053" s="23"/>
      <c r="E5053" s="24"/>
    </row>
    <row r="5054" spans="1:5" s="10" customFormat="1" x14ac:dyDescent="0.3">
      <c r="A5054" s="23"/>
      <c r="B5054" s="23"/>
      <c r="D5054" s="23"/>
      <c r="E5054" s="24"/>
    </row>
    <row r="5055" spans="1:5" s="10" customFormat="1" x14ac:dyDescent="0.3">
      <c r="A5055" s="23"/>
      <c r="B5055" s="23"/>
      <c r="D5055" s="23"/>
      <c r="E5055" s="24"/>
    </row>
    <row r="5056" spans="1:5" s="10" customFormat="1" x14ac:dyDescent="0.3">
      <c r="A5056" s="23"/>
      <c r="B5056" s="23"/>
      <c r="D5056" s="23"/>
      <c r="E5056" s="24"/>
    </row>
    <row r="5057" spans="1:5" s="10" customFormat="1" x14ac:dyDescent="0.3">
      <c r="A5057" s="23"/>
      <c r="B5057" s="23"/>
      <c r="D5057" s="23"/>
      <c r="E5057" s="24"/>
    </row>
    <row r="5058" spans="1:5" s="10" customFormat="1" x14ac:dyDescent="0.3">
      <c r="A5058" s="23"/>
      <c r="B5058" s="23"/>
      <c r="D5058" s="23"/>
      <c r="E5058" s="24"/>
    </row>
    <row r="5059" spans="1:5" s="10" customFormat="1" x14ac:dyDescent="0.3">
      <c r="A5059" s="23"/>
      <c r="B5059" s="23"/>
      <c r="D5059" s="23"/>
      <c r="E5059" s="24"/>
    </row>
    <row r="5060" spans="1:5" s="10" customFormat="1" x14ac:dyDescent="0.3">
      <c r="A5060" s="23"/>
      <c r="B5060" s="23"/>
      <c r="D5060" s="23"/>
      <c r="E5060" s="24"/>
    </row>
    <row r="5061" spans="1:5" s="10" customFormat="1" x14ac:dyDescent="0.3">
      <c r="A5061" s="23"/>
      <c r="B5061" s="23"/>
      <c r="D5061" s="23"/>
      <c r="E5061" s="24"/>
    </row>
    <row r="5062" spans="1:5" s="10" customFormat="1" x14ac:dyDescent="0.3">
      <c r="A5062" s="23"/>
      <c r="B5062" s="23"/>
      <c r="D5062" s="23"/>
      <c r="E5062" s="24"/>
    </row>
    <row r="5063" spans="1:5" s="10" customFormat="1" x14ac:dyDescent="0.3">
      <c r="A5063" s="23"/>
      <c r="B5063" s="23"/>
      <c r="D5063" s="23"/>
      <c r="E5063" s="24"/>
    </row>
    <row r="5064" spans="1:5" s="10" customFormat="1" x14ac:dyDescent="0.3">
      <c r="A5064" s="23"/>
      <c r="B5064" s="23"/>
      <c r="D5064" s="23"/>
      <c r="E5064" s="24"/>
    </row>
    <row r="5065" spans="1:5" s="10" customFormat="1" x14ac:dyDescent="0.3">
      <c r="A5065" s="23"/>
      <c r="B5065" s="23"/>
      <c r="D5065" s="23"/>
      <c r="E5065" s="24"/>
    </row>
    <row r="5066" spans="1:5" s="10" customFormat="1" x14ac:dyDescent="0.3">
      <c r="A5066" s="23"/>
      <c r="B5066" s="23"/>
      <c r="D5066" s="23"/>
      <c r="E5066" s="24"/>
    </row>
    <row r="5067" spans="1:5" s="10" customFormat="1" x14ac:dyDescent="0.3">
      <c r="A5067" s="23"/>
      <c r="B5067" s="23"/>
      <c r="D5067" s="23"/>
      <c r="E5067" s="24"/>
    </row>
    <row r="5068" spans="1:5" s="10" customFormat="1" x14ac:dyDescent="0.3">
      <c r="A5068" s="23"/>
      <c r="B5068" s="23"/>
      <c r="D5068" s="23"/>
      <c r="E5068" s="24"/>
    </row>
    <row r="5069" spans="1:5" s="10" customFormat="1" x14ac:dyDescent="0.3">
      <c r="A5069" s="23"/>
      <c r="B5069" s="23"/>
      <c r="D5069" s="23"/>
      <c r="E5069" s="24"/>
    </row>
    <row r="5070" spans="1:5" s="10" customFormat="1" x14ac:dyDescent="0.3">
      <c r="A5070" s="23"/>
      <c r="B5070" s="23"/>
      <c r="D5070" s="23"/>
      <c r="E5070" s="24"/>
    </row>
    <row r="5071" spans="1:5" s="10" customFormat="1" x14ac:dyDescent="0.3">
      <c r="A5071" s="23"/>
      <c r="B5071" s="23"/>
      <c r="D5071" s="23"/>
      <c r="E5071" s="24"/>
    </row>
    <row r="5072" spans="1:5" s="10" customFormat="1" x14ac:dyDescent="0.3">
      <c r="A5072" s="23"/>
      <c r="B5072" s="23"/>
      <c r="D5072" s="23"/>
      <c r="E5072" s="24"/>
    </row>
    <row r="5073" spans="1:5" s="10" customFormat="1" x14ac:dyDescent="0.3">
      <c r="A5073" s="23"/>
      <c r="B5073" s="23"/>
      <c r="D5073" s="23"/>
      <c r="E5073" s="24"/>
    </row>
    <row r="5074" spans="1:5" s="10" customFormat="1" x14ac:dyDescent="0.3">
      <c r="A5074" s="23"/>
      <c r="B5074" s="23"/>
      <c r="D5074" s="23"/>
      <c r="E5074" s="24"/>
    </row>
    <row r="5075" spans="1:5" s="10" customFormat="1" x14ac:dyDescent="0.3">
      <c r="A5075" s="23"/>
      <c r="B5075" s="23"/>
      <c r="D5075" s="23"/>
      <c r="E5075" s="24"/>
    </row>
    <row r="5076" spans="1:5" s="10" customFormat="1" x14ac:dyDescent="0.3">
      <c r="A5076" s="23"/>
      <c r="B5076" s="23"/>
      <c r="D5076" s="23"/>
      <c r="E5076" s="24"/>
    </row>
    <row r="5077" spans="1:5" s="10" customFormat="1" x14ac:dyDescent="0.3">
      <c r="A5077" s="23"/>
      <c r="B5077" s="23"/>
      <c r="D5077" s="23"/>
      <c r="E5077" s="24"/>
    </row>
    <row r="5078" spans="1:5" s="10" customFormat="1" x14ac:dyDescent="0.3">
      <c r="A5078" s="23"/>
      <c r="B5078" s="23"/>
      <c r="D5078" s="23"/>
      <c r="E5078" s="24"/>
    </row>
    <row r="5079" spans="1:5" s="10" customFormat="1" x14ac:dyDescent="0.3">
      <c r="A5079" s="23"/>
      <c r="B5079" s="23"/>
      <c r="D5079" s="23"/>
      <c r="E5079" s="24"/>
    </row>
    <row r="5080" spans="1:5" s="10" customFormat="1" x14ac:dyDescent="0.3">
      <c r="A5080" s="23"/>
      <c r="B5080" s="23"/>
      <c r="D5080" s="23"/>
      <c r="E5080" s="24"/>
    </row>
    <row r="5081" spans="1:5" s="10" customFormat="1" x14ac:dyDescent="0.3">
      <c r="A5081" s="23"/>
      <c r="B5081" s="23"/>
      <c r="D5081" s="23"/>
      <c r="E5081" s="24"/>
    </row>
    <row r="5082" spans="1:5" s="10" customFormat="1" x14ac:dyDescent="0.3">
      <c r="A5082" s="23"/>
      <c r="B5082" s="23"/>
      <c r="D5082" s="23"/>
      <c r="E5082" s="24"/>
    </row>
    <row r="5083" spans="1:5" s="10" customFormat="1" x14ac:dyDescent="0.3">
      <c r="A5083" s="23"/>
      <c r="B5083" s="23"/>
      <c r="D5083" s="23"/>
      <c r="E5083" s="24"/>
    </row>
    <row r="5084" spans="1:5" s="10" customFormat="1" x14ac:dyDescent="0.3">
      <c r="A5084" s="23"/>
      <c r="B5084" s="23"/>
      <c r="D5084" s="23"/>
      <c r="E5084" s="24"/>
    </row>
    <row r="5085" spans="1:5" s="10" customFormat="1" x14ac:dyDescent="0.3">
      <c r="A5085" s="23"/>
      <c r="B5085" s="23"/>
      <c r="D5085" s="23"/>
      <c r="E5085" s="24"/>
    </row>
    <row r="5086" spans="1:5" s="10" customFormat="1" x14ac:dyDescent="0.3">
      <c r="A5086" s="23"/>
      <c r="B5086" s="23"/>
      <c r="D5086" s="23"/>
      <c r="E5086" s="24"/>
    </row>
    <row r="5087" spans="1:5" s="10" customFormat="1" x14ac:dyDescent="0.3">
      <c r="A5087" s="23"/>
      <c r="B5087" s="23"/>
      <c r="D5087" s="23"/>
      <c r="E5087" s="24"/>
    </row>
    <row r="5088" spans="1:5" s="10" customFormat="1" x14ac:dyDescent="0.3">
      <c r="A5088" s="23"/>
      <c r="B5088" s="23"/>
      <c r="D5088" s="23"/>
      <c r="E5088" s="24"/>
    </row>
    <row r="5089" spans="1:5" s="10" customFormat="1" x14ac:dyDescent="0.3">
      <c r="A5089" s="23"/>
      <c r="B5089" s="23"/>
      <c r="D5089" s="23"/>
      <c r="E5089" s="24"/>
    </row>
    <row r="5090" spans="1:5" s="10" customFormat="1" x14ac:dyDescent="0.3">
      <c r="A5090" s="23"/>
      <c r="B5090" s="23"/>
      <c r="D5090" s="23"/>
      <c r="E5090" s="24"/>
    </row>
    <row r="5091" spans="1:5" s="10" customFormat="1" x14ac:dyDescent="0.3">
      <c r="A5091" s="23"/>
      <c r="B5091" s="23"/>
      <c r="D5091" s="23"/>
      <c r="E5091" s="24"/>
    </row>
    <row r="5092" spans="1:5" s="10" customFormat="1" x14ac:dyDescent="0.3">
      <c r="A5092" s="23"/>
      <c r="B5092" s="23"/>
      <c r="D5092" s="23"/>
      <c r="E5092" s="24"/>
    </row>
    <row r="5093" spans="1:5" s="10" customFormat="1" x14ac:dyDescent="0.3">
      <c r="A5093" s="23"/>
      <c r="B5093" s="23"/>
      <c r="D5093" s="23"/>
      <c r="E5093" s="24"/>
    </row>
    <row r="5094" spans="1:5" s="10" customFormat="1" x14ac:dyDescent="0.3">
      <c r="A5094" s="23"/>
      <c r="B5094" s="23"/>
      <c r="D5094" s="23"/>
      <c r="E5094" s="24"/>
    </row>
    <row r="5095" spans="1:5" s="10" customFormat="1" x14ac:dyDescent="0.3">
      <c r="A5095" s="23"/>
      <c r="B5095" s="23"/>
      <c r="D5095" s="23"/>
      <c r="E5095" s="24"/>
    </row>
    <row r="5096" spans="1:5" s="10" customFormat="1" x14ac:dyDescent="0.3">
      <c r="A5096" s="23"/>
      <c r="B5096" s="23"/>
      <c r="D5096" s="23"/>
      <c r="E5096" s="24"/>
    </row>
    <row r="5097" spans="1:5" s="10" customFormat="1" x14ac:dyDescent="0.3">
      <c r="A5097" s="23"/>
      <c r="B5097" s="23"/>
      <c r="D5097" s="23"/>
      <c r="E5097" s="24"/>
    </row>
    <row r="5098" spans="1:5" s="10" customFormat="1" x14ac:dyDescent="0.3">
      <c r="A5098" s="23"/>
      <c r="B5098" s="23"/>
      <c r="D5098" s="23"/>
      <c r="E5098" s="24"/>
    </row>
    <row r="5099" spans="1:5" s="10" customFormat="1" x14ac:dyDescent="0.3">
      <c r="A5099" s="23"/>
      <c r="B5099" s="23"/>
      <c r="D5099" s="23"/>
      <c r="E5099" s="24"/>
    </row>
    <row r="5100" spans="1:5" s="10" customFormat="1" x14ac:dyDescent="0.3">
      <c r="A5100" s="23"/>
      <c r="B5100" s="23"/>
      <c r="D5100" s="23"/>
      <c r="E5100" s="24"/>
    </row>
    <row r="5101" spans="1:5" s="10" customFormat="1" x14ac:dyDescent="0.3">
      <c r="A5101" s="23"/>
      <c r="B5101" s="23"/>
      <c r="D5101" s="23"/>
      <c r="E5101" s="24"/>
    </row>
    <row r="5102" spans="1:5" s="10" customFormat="1" x14ac:dyDescent="0.3">
      <c r="A5102" s="23"/>
      <c r="B5102" s="23"/>
      <c r="D5102" s="23"/>
      <c r="E5102" s="24"/>
    </row>
    <row r="5103" spans="1:5" s="10" customFormat="1" x14ac:dyDescent="0.3">
      <c r="A5103" s="23"/>
      <c r="B5103" s="23"/>
      <c r="D5103" s="23"/>
      <c r="E5103" s="24"/>
    </row>
    <row r="5104" spans="1:5" s="10" customFormat="1" x14ac:dyDescent="0.3">
      <c r="A5104" s="23"/>
      <c r="B5104" s="23"/>
      <c r="D5104" s="23"/>
      <c r="E5104" s="24"/>
    </row>
    <row r="5105" spans="1:5" s="10" customFormat="1" x14ac:dyDescent="0.3">
      <c r="A5105" s="23"/>
      <c r="B5105" s="23"/>
      <c r="D5105" s="23"/>
      <c r="E5105" s="24"/>
    </row>
    <row r="5106" spans="1:5" s="10" customFormat="1" x14ac:dyDescent="0.3">
      <c r="A5106" s="23"/>
      <c r="B5106" s="23"/>
      <c r="D5106" s="23"/>
      <c r="E5106" s="24"/>
    </row>
    <row r="5107" spans="1:5" s="10" customFormat="1" x14ac:dyDescent="0.3">
      <c r="A5107" s="23"/>
      <c r="B5107" s="23"/>
      <c r="D5107" s="23"/>
      <c r="E5107" s="24"/>
    </row>
    <row r="5108" spans="1:5" s="10" customFormat="1" x14ac:dyDescent="0.3">
      <c r="A5108" s="23"/>
      <c r="B5108" s="23"/>
      <c r="D5108" s="23"/>
      <c r="E5108" s="24"/>
    </row>
    <row r="5109" spans="1:5" s="10" customFormat="1" x14ac:dyDescent="0.3">
      <c r="A5109" s="23"/>
      <c r="B5109" s="23"/>
      <c r="D5109" s="23"/>
      <c r="E5109" s="24"/>
    </row>
    <row r="5110" spans="1:5" s="10" customFormat="1" x14ac:dyDescent="0.3">
      <c r="A5110" s="23"/>
      <c r="B5110" s="23"/>
      <c r="D5110" s="23"/>
      <c r="E5110" s="24"/>
    </row>
    <row r="5111" spans="1:5" s="10" customFormat="1" x14ac:dyDescent="0.3">
      <c r="A5111" s="23"/>
      <c r="B5111" s="23"/>
      <c r="D5111" s="23"/>
      <c r="E5111" s="24"/>
    </row>
    <row r="5112" spans="1:5" s="10" customFormat="1" x14ac:dyDescent="0.3">
      <c r="A5112" s="23"/>
      <c r="B5112" s="23"/>
      <c r="D5112" s="23"/>
      <c r="E5112" s="24"/>
    </row>
    <row r="5113" spans="1:5" s="10" customFormat="1" x14ac:dyDescent="0.3">
      <c r="A5113" s="23"/>
      <c r="B5113" s="23"/>
      <c r="D5113" s="23"/>
      <c r="E5113" s="24"/>
    </row>
    <row r="5114" spans="1:5" s="10" customFormat="1" x14ac:dyDescent="0.3">
      <c r="A5114" s="23"/>
      <c r="B5114" s="23"/>
      <c r="D5114" s="23"/>
      <c r="E5114" s="24"/>
    </row>
    <row r="5115" spans="1:5" s="10" customFormat="1" x14ac:dyDescent="0.3">
      <c r="A5115" s="23"/>
      <c r="B5115" s="23"/>
      <c r="D5115" s="23"/>
      <c r="E5115" s="24"/>
    </row>
    <row r="5116" spans="1:5" s="10" customFormat="1" x14ac:dyDescent="0.3">
      <c r="A5116" s="23"/>
      <c r="B5116" s="23"/>
      <c r="D5116" s="23"/>
      <c r="E5116" s="24"/>
    </row>
    <row r="5117" spans="1:5" s="10" customFormat="1" x14ac:dyDescent="0.3">
      <c r="A5117" s="23"/>
      <c r="B5117" s="23"/>
      <c r="D5117" s="23"/>
      <c r="E5117" s="24"/>
    </row>
    <row r="5118" spans="1:5" s="10" customFormat="1" x14ac:dyDescent="0.3">
      <c r="A5118" s="23"/>
      <c r="B5118" s="23"/>
      <c r="D5118" s="23"/>
      <c r="E5118" s="24"/>
    </row>
    <row r="5119" spans="1:5" s="10" customFormat="1" x14ac:dyDescent="0.3">
      <c r="A5119" s="23"/>
      <c r="B5119" s="23"/>
      <c r="D5119" s="23"/>
      <c r="E5119" s="24"/>
    </row>
    <row r="5120" spans="1:5" s="10" customFormat="1" x14ac:dyDescent="0.3">
      <c r="A5120" s="23"/>
      <c r="B5120" s="23"/>
      <c r="D5120" s="23"/>
      <c r="E5120" s="24"/>
    </row>
    <row r="5121" spans="1:5" s="10" customFormat="1" x14ac:dyDescent="0.3">
      <c r="A5121" s="23"/>
      <c r="B5121" s="23"/>
      <c r="D5121" s="23"/>
      <c r="E5121" s="24"/>
    </row>
    <row r="5122" spans="1:5" s="10" customFormat="1" x14ac:dyDescent="0.3">
      <c r="A5122" s="23"/>
      <c r="B5122" s="23"/>
      <c r="D5122" s="23"/>
      <c r="E5122" s="24"/>
    </row>
    <row r="5123" spans="1:5" s="10" customFormat="1" x14ac:dyDescent="0.3">
      <c r="A5123" s="23"/>
      <c r="B5123" s="23"/>
      <c r="D5123" s="23"/>
      <c r="E5123" s="24"/>
    </row>
    <row r="5124" spans="1:5" s="10" customFormat="1" x14ac:dyDescent="0.3">
      <c r="A5124" s="23"/>
      <c r="B5124" s="23"/>
      <c r="D5124" s="23"/>
      <c r="E5124" s="24"/>
    </row>
    <row r="5125" spans="1:5" s="10" customFormat="1" x14ac:dyDescent="0.3">
      <c r="A5125" s="23"/>
      <c r="B5125" s="23"/>
      <c r="D5125" s="23"/>
      <c r="E5125" s="24"/>
    </row>
    <row r="5126" spans="1:5" s="10" customFormat="1" x14ac:dyDescent="0.3">
      <c r="A5126" s="23"/>
      <c r="B5126" s="23"/>
      <c r="D5126" s="23"/>
      <c r="E5126" s="24"/>
    </row>
    <row r="5127" spans="1:5" s="10" customFormat="1" x14ac:dyDescent="0.3">
      <c r="A5127" s="23"/>
      <c r="B5127" s="23"/>
      <c r="D5127" s="23"/>
      <c r="E5127" s="24"/>
    </row>
    <row r="5128" spans="1:5" s="10" customFormat="1" x14ac:dyDescent="0.3">
      <c r="A5128" s="23"/>
      <c r="B5128" s="23"/>
      <c r="D5128" s="23"/>
      <c r="E5128" s="24"/>
    </row>
    <row r="5129" spans="1:5" s="10" customFormat="1" x14ac:dyDescent="0.3">
      <c r="A5129" s="23"/>
      <c r="B5129" s="23"/>
      <c r="D5129" s="23"/>
      <c r="E5129" s="24"/>
    </row>
    <row r="5130" spans="1:5" s="10" customFormat="1" x14ac:dyDescent="0.3">
      <c r="A5130" s="23"/>
      <c r="B5130" s="23"/>
      <c r="D5130" s="23"/>
      <c r="E5130" s="24"/>
    </row>
    <row r="5131" spans="1:5" s="10" customFormat="1" x14ac:dyDescent="0.3">
      <c r="A5131" s="23"/>
      <c r="B5131" s="23"/>
      <c r="D5131" s="23"/>
      <c r="E5131" s="24"/>
    </row>
    <row r="5132" spans="1:5" s="10" customFormat="1" x14ac:dyDescent="0.3">
      <c r="A5132" s="23"/>
      <c r="B5132" s="23"/>
      <c r="D5132" s="23"/>
      <c r="E5132" s="24"/>
    </row>
    <row r="5133" spans="1:5" s="10" customFormat="1" x14ac:dyDescent="0.3">
      <c r="A5133" s="23"/>
      <c r="B5133" s="23"/>
      <c r="D5133" s="23"/>
      <c r="E5133" s="24"/>
    </row>
    <row r="5134" spans="1:5" s="10" customFormat="1" x14ac:dyDescent="0.3">
      <c r="A5134" s="23"/>
      <c r="B5134" s="23"/>
      <c r="D5134" s="23"/>
      <c r="E5134" s="24"/>
    </row>
    <row r="5135" spans="1:5" s="10" customFormat="1" x14ac:dyDescent="0.3">
      <c r="A5135" s="23"/>
      <c r="B5135" s="23"/>
      <c r="D5135" s="23"/>
      <c r="E5135" s="24"/>
    </row>
    <row r="5136" spans="1:5" s="10" customFormat="1" x14ac:dyDescent="0.3">
      <c r="A5136" s="23"/>
      <c r="B5136" s="23"/>
      <c r="D5136" s="23"/>
      <c r="E5136" s="24"/>
    </row>
    <row r="5137" spans="1:5" s="10" customFormat="1" x14ac:dyDescent="0.3">
      <c r="A5137" s="23"/>
      <c r="B5137" s="23"/>
      <c r="D5137" s="23"/>
      <c r="E5137" s="24"/>
    </row>
    <row r="5138" spans="1:5" s="10" customFormat="1" x14ac:dyDescent="0.3">
      <c r="A5138" s="23"/>
      <c r="B5138" s="23"/>
      <c r="D5138" s="23"/>
      <c r="E5138" s="24"/>
    </row>
    <row r="5139" spans="1:5" s="10" customFormat="1" x14ac:dyDescent="0.3">
      <c r="A5139" s="23"/>
      <c r="B5139" s="23"/>
      <c r="D5139" s="23"/>
      <c r="E5139" s="24"/>
    </row>
    <row r="5140" spans="1:5" s="10" customFormat="1" x14ac:dyDescent="0.3">
      <c r="A5140" s="23"/>
      <c r="B5140" s="23"/>
      <c r="D5140" s="23"/>
      <c r="E5140" s="24"/>
    </row>
    <row r="5141" spans="1:5" s="10" customFormat="1" x14ac:dyDescent="0.3">
      <c r="A5141" s="23"/>
      <c r="B5141" s="23"/>
      <c r="D5141" s="23"/>
      <c r="E5141" s="24"/>
    </row>
    <row r="5142" spans="1:5" s="10" customFormat="1" x14ac:dyDescent="0.3">
      <c r="A5142" s="23"/>
      <c r="B5142" s="23"/>
      <c r="D5142" s="23"/>
      <c r="E5142" s="24"/>
    </row>
    <row r="5143" spans="1:5" s="10" customFormat="1" x14ac:dyDescent="0.3">
      <c r="A5143" s="23"/>
      <c r="B5143" s="23"/>
      <c r="D5143" s="23"/>
      <c r="E5143" s="24"/>
    </row>
    <row r="5144" spans="1:5" s="10" customFormat="1" x14ac:dyDescent="0.3">
      <c r="A5144" s="23"/>
      <c r="B5144" s="23"/>
      <c r="D5144" s="23"/>
      <c r="E5144" s="24"/>
    </row>
    <row r="5145" spans="1:5" s="10" customFormat="1" x14ac:dyDescent="0.3">
      <c r="A5145" s="23"/>
      <c r="B5145" s="23"/>
      <c r="D5145" s="23"/>
      <c r="E5145" s="24"/>
    </row>
    <row r="5146" spans="1:5" s="10" customFormat="1" x14ac:dyDescent="0.3">
      <c r="A5146" s="23"/>
      <c r="B5146" s="23"/>
      <c r="D5146" s="23"/>
      <c r="E5146" s="24"/>
    </row>
    <row r="5147" spans="1:5" s="10" customFormat="1" x14ac:dyDescent="0.3">
      <c r="A5147" s="23"/>
      <c r="B5147" s="23"/>
      <c r="D5147" s="23"/>
      <c r="E5147" s="24"/>
    </row>
    <row r="5148" spans="1:5" s="10" customFormat="1" x14ac:dyDescent="0.3">
      <c r="A5148" s="23"/>
      <c r="B5148" s="23"/>
      <c r="D5148" s="23"/>
      <c r="E5148" s="24"/>
    </row>
    <row r="5149" spans="1:5" s="10" customFormat="1" x14ac:dyDescent="0.3">
      <c r="A5149" s="23"/>
      <c r="B5149" s="23"/>
      <c r="D5149" s="23"/>
      <c r="E5149" s="24"/>
    </row>
    <row r="5150" spans="1:5" s="10" customFormat="1" x14ac:dyDescent="0.3">
      <c r="A5150" s="23"/>
      <c r="B5150" s="23"/>
      <c r="D5150" s="23"/>
      <c r="E5150" s="24"/>
    </row>
    <row r="5151" spans="1:5" s="10" customFormat="1" x14ac:dyDescent="0.3">
      <c r="A5151" s="23"/>
      <c r="B5151" s="23"/>
      <c r="D5151" s="23"/>
      <c r="E5151" s="24"/>
    </row>
    <row r="5152" spans="1:5" s="10" customFormat="1" x14ac:dyDescent="0.3">
      <c r="A5152" s="23"/>
      <c r="B5152" s="23"/>
      <c r="D5152" s="23"/>
      <c r="E5152" s="24"/>
    </row>
    <row r="5153" spans="1:5" s="10" customFormat="1" x14ac:dyDescent="0.3">
      <c r="A5153" s="23"/>
      <c r="B5153" s="23"/>
      <c r="D5153" s="23"/>
      <c r="E5153" s="24"/>
    </row>
    <row r="5154" spans="1:5" s="10" customFormat="1" x14ac:dyDescent="0.3">
      <c r="A5154" s="23"/>
      <c r="B5154" s="23"/>
      <c r="D5154" s="23"/>
      <c r="E5154" s="24"/>
    </row>
    <row r="5155" spans="1:5" s="10" customFormat="1" x14ac:dyDescent="0.3">
      <c r="A5155" s="23"/>
      <c r="B5155" s="23"/>
      <c r="D5155" s="23"/>
      <c r="E5155" s="24"/>
    </row>
    <row r="5156" spans="1:5" s="10" customFormat="1" x14ac:dyDescent="0.3">
      <c r="A5156" s="23"/>
      <c r="B5156" s="23"/>
      <c r="D5156" s="23"/>
      <c r="E5156" s="24"/>
    </row>
    <row r="5157" spans="1:5" s="10" customFormat="1" x14ac:dyDescent="0.3">
      <c r="A5157" s="23"/>
      <c r="B5157" s="23"/>
      <c r="D5157" s="23"/>
      <c r="E5157" s="24"/>
    </row>
    <row r="5158" spans="1:5" s="10" customFormat="1" x14ac:dyDescent="0.3">
      <c r="A5158" s="23"/>
      <c r="B5158" s="23"/>
      <c r="D5158" s="23"/>
      <c r="E5158" s="24"/>
    </row>
    <row r="5159" spans="1:5" s="10" customFormat="1" x14ac:dyDescent="0.3">
      <c r="A5159" s="23"/>
      <c r="B5159" s="23"/>
      <c r="D5159" s="23"/>
      <c r="E5159" s="24"/>
    </row>
    <row r="5160" spans="1:5" s="10" customFormat="1" x14ac:dyDescent="0.3">
      <c r="A5160" s="23"/>
      <c r="B5160" s="23"/>
      <c r="D5160" s="23"/>
      <c r="E5160" s="24"/>
    </row>
    <row r="5161" spans="1:5" s="10" customFormat="1" x14ac:dyDescent="0.3">
      <c r="A5161" s="23"/>
      <c r="B5161" s="23"/>
      <c r="D5161" s="23"/>
      <c r="E5161" s="24"/>
    </row>
    <row r="5162" spans="1:5" s="10" customFormat="1" x14ac:dyDescent="0.3">
      <c r="A5162" s="23"/>
      <c r="B5162" s="23"/>
      <c r="D5162" s="23"/>
      <c r="E5162" s="24"/>
    </row>
    <row r="5163" spans="1:5" s="10" customFormat="1" x14ac:dyDescent="0.3">
      <c r="A5163" s="23"/>
      <c r="B5163" s="23"/>
      <c r="D5163" s="23"/>
      <c r="E5163" s="24"/>
    </row>
    <row r="5164" spans="1:5" s="10" customFormat="1" x14ac:dyDescent="0.3">
      <c r="A5164" s="23"/>
      <c r="B5164" s="23"/>
      <c r="D5164" s="23"/>
      <c r="E5164" s="24"/>
    </row>
    <row r="5165" spans="1:5" s="10" customFormat="1" x14ac:dyDescent="0.3">
      <c r="A5165" s="23"/>
      <c r="B5165" s="23"/>
      <c r="D5165" s="23"/>
      <c r="E5165" s="24"/>
    </row>
    <row r="5166" spans="1:5" s="10" customFormat="1" x14ac:dyDescent="0.3">
      <c r="A5166" s="23"/>
      <c r="B5166" s="23"/>
      <c r="D5166" s="23"/>
      <c r="E5166" s="24"/>
    </row>
    <row r="5167" spans="1:5" s="10" customFormat="1" x14ac:dyDescent="0.3">
      <c r="A5167" s="23"/>
      <c r="B5167" s="23"/>
      <c r="D5167" s="23"/>
      <c r="E5167" s="24"/>
    </row>
    <row r="5168" spans="1:5" s="10" customFormat="1" x14ac:dyDescent="0.3">
      <c r="A5168" s="23"/>
      <c r="B5168" s="23"/>
      <c r="D5168" s="23"/>
      <c r="E5168" s="24"/>
    </row>
    <row r="5169" spans="1:5" s="10" customFormat="1" x14ac:dyDescent="0.3">
      <c r="A5169" s="23"/>
      <c r="B5169" s="23"/>
      <c r="D5169" s="23"/>
      <c r="E5169" s="24"/>
    </row>
    <row r="5170" spans="1:5" s="10" customFormat="1" x14ac:dyDescent="0.3">
      <c r="A5170" s="23"/>
      <c r="B5170" s="23"/>
      <c r="D5170" s="23"/>
      <c r="E5170" s="24"/>
    </row>
    <row r="5171" spans="1:5" s="10" customFormat="1" x14ac:dyDescent="0.3">
      <c r="A5171" s="23"/>
      <c r="B5171" s="23"/>
      <c r="D5171" s="23"/>
      <c r="E5171" s="24"/>
    </row>
    <row r="5172" spans="1:5" s="10" customFormat="1" x14ac:dyDescent="0.3">
      <c r="A5172" s="23"/>
      <c r="B5172" s="23"/>
      <c r="D5172" s="23"/>
      <c r="E5172" s="24"/>
    </row>
    <row r="5173" spans="1:5" s="10" customFormat="1" x14ac:dyDescent="0.3">
      <c r="A5173" s="23"/>
      <c r="B5173" s="23"/>
      <c r="D5173" s="23"/>
      <c r="E5173" s="24"/>
    </row>
    <row r="5174" spans="1:5" s="10" customFormat="1" x14ac:dyDescent="0.3">
      <c r="A5174" s="23"/>
      <c r="B5174" s="23"/>
      <c r="D5174" s="23"/>
      <c r="E5174" s="24"/>
    </row>
    <row r="5175" spans="1:5" s="10" customFormat="1" x14ac:dyDescent="0.3">
      <c r="A5175" s="23"/>
      <c r="B5175" s="23"/>
      <c r="D5175" s="23"/>
      <c r="E5175" s="24"/>
    </row>
    <row r="5176" spans="1:5" s="10" customFormat="1" x14ac:dyDescent="0.3">
      <c r="A5176" s="23"/>
      <c r="B5176" s="23"/>
      <c r="D5176" s="23"/>
      <c r="E5176" s="24"/>
    </row>
    <row r="5177" spans="1:5" s="10" customFormat="1" x14ac:dyDescent="0.3">
      <c r="A5177" s="23"/>
      <c r="B5177" s="23"/>
      <c r="D5177" s="23"/>
      <c r="E5177" s="24"/>
    </row>
    <row r="5178" spans="1:5" s="10" customFormat="1" x14ac:dyDescent="0.3">
      <c r="A5178" s="23"/>
      <c r="B5178" s="23"/>
      <c r="D5178" s="23"/>
      <c r="E5178" s="24"/>
    </row>
    <row r="5179" spans="1:5" s="10" customFormat="1" x14ac:dyDescent="0.3">
      <c r="A5179" s="23"/>
      <c r="B5179" s="23"/>
      <c r="D5179" s="23"/>
      <c r="E5179" s="24"/>
    </row>
    <row r="5180" spans="1:5" s="10" customFormat="1" x14ac:dyDescent="0.3">
      <c r="A5180" s="23"/>
      <c r="B5180" s="23"/>
      <c r="D5180" s="23"/>
      <c r="E5180" s="24"/>
    </row>
    <row r="5181" spans="1:5" s="10" customFormat="1" x14ac:dyDescent="0.3">
      <c r="A5181" s="23"/>
      <c r="B5181" s="23"/>
      <c r="D5181" s="23"/>
      <c r="E5181" s="24"/>
    </row>
    <row r="5182" spans="1:5" s="10" customFormat="1" x14ac:dyDescent="0.3">
      <c r="A5182" s="23"/>
      <c r="B5182" s="23"/>
      <c r="D5182" s="23"/>
      <c r="E5182" s="24"/>
    </row>
    <row r="5183" spans="1:5" s="10" customFormat="1" x14ac:dyDescent="0.3">
      <c r="A5183" s="23"/>
      <c r="B5183" s="23"/>
      <c r="D5183" s="23"/>
      <c r="E5183" s="24"/>
    </row>
    <row r="5184" spans="1:5" s="10" customFormat="1" x14ac:dyDescent="0.3">
      <c r="A5184" s="23"/>
      <c r="B5184" s="23"/>
      <c r="D5184" s="23"/>
      <c r="E5184" s="24"/>
    </row>
    <row r="5185" spans="1:5" s="10" customFormat="1" x14ac:dyDescent="0.3">
      <c r="A5185" s="23"/>
      <c r="B5185" s="23"/>
      <c r="D5185" s="23"/>
      <c r="E5185" s="24"/>
    </row>
    <row r="5186" spans="1:5" s="10" customFormat="1" x14ac:dyDescent="0.3">
      <c r="A5186" s="23"/>
      <c r="B5186" s="23"/>
      <c r="D5186" s="23"/>
      <c r="E5186" s="24"/>
    </row>
    <row r="5187" spans="1:5" s="10" customFormat="1" x14ac:dyDescent="0.3">
      <c r="A5187" s="23"/>
      <c r="B5187" s="23"/>
      <c r="D5187" s="23"/>
      <c r="E5187" s="24"/>
    </row>
    <row r="5188" spans="1:5" s="10" customFormat="1" x14ac:dyDescent="0.3">
      <c r="A5188" s="23"/>
      <c r="B5188" s="23"/>
      <c r="D5188" s="23"/>
      <c r="E5188" s="24"/>
    </row>
    <row r="5189" spans="1:5" s="10" customFormat="1" x14ac:dyDescent="0.3">
      <c r="A5189" s="23"/>
      <c r="B5189" s="23"/>
      <c r="D5189" s="23"/>
      <c r="E5189" s="24"/>
    </row>
    <row r="5190" spans="1:5" s="10" customFormat="1" x14ac:dyDescent="0.3">
      <c r="A5190" s="23"/>
      <c r="B5190" s="23"/>
      <c r="D5190" s="23"/>
      <c r="E5190" s="24"/>
    </row>
    <row r="5191" spans="1:5" s="10" customFormat="1" x14ac:dyDescent="0.3">
      <c r="A5191" s="23"/>
      <c r="B5191" s="23"/>
      <c r="D5191" s="23"/>
      <c r="E5191" s="24"/>
    </row>
    <row r="5192" spans="1:5" s="10" customFormat="1" x14ac:dyDescent="0.3">
      <c r="A5192" s="23"/>
      <c r="B5192" s="23"/>
      <c r="D5192" s="23"/>
      <c r="E5192" s="24"/>
    </row>
    <row r="5193" spans="1:5" s="10" customFormat="1" x14ac:dyDescent="0.3">
      <c r="A5193" s="23"/>
      <c r="B5193" s="23"/>
      <c r="D5193" s="23"/>
      <c r="E5193" s="24"/>
    </row>
    <row r="5194" spans="1:5" s="10" customFormat="1" x14ac:dyDescent="0.3">
      <c r="A5194" s="23"/>
      <c r="B5194" s="23"/>
      <c r="D5194" s="23"/>
      <c r="E5194" s="24"/>
    </row>
    <row r="5195" spans="1:5" s="10" customFormat="1" x14ac:dyDescent="0.3">
      <c r="A5195" s="23"/>
      <c r="B5195" s="23"/>
      <c r="D5195" s="23"/>
      <c r="E5195" s="24"/>
    </row>
    <row r="5196" spans="1:5" s="10" customFormat="1" x14ac:dyDescent="0.3">
      <c r="A5196" s="23"/>
      <c r="B5196" s="23"/>
      <c r="D5196" s="23"/>
      <c r="E5196" s="24"/>
    </row>
    <row r="5197" spans="1:5" s="10" customFormat="1" x14ac:dyDescent="0.3">
      <c r="A5197" s="23"/>
      <c r="B5197" s="23"/>
      <c r="D5197" s="23"/>
      <c r="E5197" s="24"/>
    </row>
    <row r="5198" spans="1:5" s="10" customFormat="1" x14ac:dyDescent="0.3">
      <c r="A5198" s="23"/>
      <c r="B5198" s="23"/>
      <c r="D5198" s="23"/>
      <c r="E5198" s="24"/>
    </row>
    <row r="5199" spans="1:5" s="10" customFormat="1" x14ac:dyDescent="0.3">
      <c r="A5199" s="23"/>
      <c r="B5199" s="23"/>
      <c r="D5199" s="23"/>
      <c r="E5199" s="24"/>
    </row>
    <row r="5200" spans="1:5" s="10" customFormat="1" x14ac:dyDescent="0.3">
      <c r="A5200" s="23"/>
      <c r="B5200" s="23"/>
      <c r="D5200" s="23"/>
      <c r="E5200" s="24"/>
    </row>
    <row r="5201" spans="1:5" s="10" customFormat="1" x14ac:dyDescent="0.3">
      <c r="A5201" s="23"/>
      <c r="B5201" s="23"/>
      <c r="D5201" s="23"/>
      <c r="E5201" s="24"/>
    </row>
    <row r="5202" spans="1:5" s="10" customFormat="1" x14ac:dyDescent="0.3">
      <c r="A5202" s="23"/>
      <c r="B5202" s="23"/>
      <c r="D5202" s="23"/>
      <c r="E5202" s="24"/>
    </row>
    <row r="5203" spans="1:5" s="10" customFormat="1" x14ac:dyDescent="0.3">
      <c r="A5203" s="23"/>
      <c r="B5203" s="23"/>
      <c r="D5203" s="23"/>
      <c r="E5203" s="24"/>
    </row>
    <row r="5204" spans="1:5" s="10" customFormat="1" x14ac:dyDescent="0.3">
      <c r="A5204" s="23"/>
      <c r="B5204" s="23"/>
      <c r="D5204" s="23"/>
      <c r="E5204" s="24"/>
    </row>
    <row r="5205" spans="1:5" s="10" customFormat="1" x14ac:dyDescent="0.3">
      <c r="A5205" s="23"/>
      <c r="B5205" s="23"/>
      <c r="D5205" s="23"/>
      <c r="E5205" s="24"/>
    </row>
    <row r="5206" spans="1:5" s="10" customFormat="1" x14ac:dyDescent="0.3">
      <c r="A5206" s="23"/>
      <c r="B5206" s="23"/>
      <c r="D5206" s="23"/>
      <c r="E5206" s="24"/>
    </row>
    <row r="5207" spans="1:5" s="10" customFormat="1" x14ac:dyDescent="0.3">
      <c r="A5207" s="23"/>
      <c r="B5207" s="23"/>
      <c r="D5207" s="23"/>
      <c r="E5207" s="24"/>
    </row>
    <row r="5208" spans="1:5" s="10" customFormat="1" x14ac:dyDescent="0.3">
      <c r="A5208" s="23"/>
      <c r="B5208" s="23"/>
      <c r="D5208" s="23"/>
      <c r="E5208" s="24"/>
    </row>
    <row r="5209" spans="1:5" s="10" customFormat="1" x14ac:dyDescent="0.3">
      <c r="A5209" s="23"/>
      <c r="B5209" s="23"/>
      <c r="D5209" s="23"/>
      <c r="E5209" s="24"/>
    </row>
    <row r="5210" spans="1:5" s="10" customFormat="1" x14ac:dyDescent="0.3">
      <c r="A5210" s="23"/>
      <c r="B5210" s="23"/>
      <c r="D5210" s="23"/>
      <c r="E5210" s="24"/>
    </row>
    <row r="5211" spans="1:5" s="10" customFormat="1" x14ac:dyDescent="0.3">
      <c r="A5211" s="23"/>
      <c r="B5211" s="23"/>
      <c r="D5211" s="23"/>
      <c r="E5211" s="24"/>
    </row>
    <row r="5212" spans="1:5" s="10" customFormat="1" x14ac:dyDescent="0.3">
      <c r="A5212" s="23"/>
      <c r="B5212" s="23"/>
      <c r="D5212" s="23"/>
      <c r="E5212" s="24"/>
    </row>
    <row r="5213" spans="1:5" s="10" customFormat="1" x14ac:dyDescent="0.3">
      <c r="A5213" s="23"/>
      <c r="B5213" s="23"/>
      <c r="D5213" s="23"/>
      <c r="E5213" s="24"/>
    </row>
    <row r="5214" spans="1:5" s="10" customFormat="1" x14ac:dyDescent="0.3">
      <c r="A5214" s="23"/>
      <c r="B5214" s="23"/>
      <c r="D5214" s="23"/>
      <c r="E5214" s="24"/>
    </row>
    <row r="5215" spans="1:5" s="10" customFormat="1" x14ac:dyDescent="0.3">
      <c r="A5215" s="23"/>
      <c r="B5215" s="23"/>
      <c r="D5215" s="23"/>
      <c r="E5215" s="24"/>
    </row>
    <row r="5216" spans="1:5" s="10" customFormat="1" x14ac:dyDescent="0.3">
      <c r="A5216" s="23"/>
      <c r="B5216" s="23"/>
      <c r="D5216" s="23"/>
      <c r="E5216" s="24"/>
    </row>
    <row r="5217" spans="1:5" s="10" customFormat="1" x14ac:dyDescent="0.3">
      <c r="A5217" s="23"/>
      <c r="B5217" s="23"/>
      <c r="D5217" s="23"/>
      <c r="E5217" s="24"/>
    </row>
    <row r="5218" spans="1:5" s="10" customFormat="1" x14ac:dyDescent="0.3">
      <c r="A5218" s="23"/>
      <c r="B5218" s="23"/>
      <c r="D5218" s="23"/>
      <c r="E5218" s="24"/>
    </row>
    <row r="5219" spans="1:5" s="10" customFormat="1" x14ac:dyDescent="0.3">
      <c r="A5219" s="23"/>
      <c r="B5219" s="23"/>
      <c r="D5219" s="23"/>
      <c r="E5219" s="24"/>
    </row>
    <row r="5220" spans="1:5" s="10" customFormat="1" x14ac:dyDescent="0.3">
      <c r="A5220" s="23"/>
      <c r="B5220" s="23"/>
      <c r="D5220" s="23"/>
      <c r="E5220" s="24"/>
    </row>
    <row r="5221" spans="1:5" s="10" customFormat="1" x14ac:dyDescent="0.3">
      <c r="A5221" s="23"/>
      <c r="B5221" s="23"/>
      <c r="D5221" s="23"/>
      <c r="E5221" s="24"/>
    </row>
    <row r="5222" spans="1:5" s="10" customFormat="1" x14ac:dyDescent="0.3">
      <c r="A5222" s="23"/>
      <c r="B5222" s="23"/>
      <c r="D5222" s="23"/>
      <c r="E5222" s="24"/>
    </row>
    <row r="5223" spans="1:5" s="10" customFormat="1" x14ac:dyDescent="0.3">
      <c r="A5223" s="23"/>
      <c r="B5223" s="23"/>
      <c r="D5223" s="23"/>
      <c r="E5223" s="24"/>
    </row>
    <row r="5224" spans="1:5" s="10" customFormat="1" x14ac:dyDescent="0.3">
      <c r="A5224" s="23"/>
      <c r="B5224" s="23"/>
      <c r="D5224" s="23"/>
      <c r="E5224" s="24"/>
    </row>
    <row r="5225" spans="1:5" s="10" customFormat="1" x14ac:dyDescent="0.3">
      <c r="A5225" s="23"/>
      <c r="B5225" s="23"/>
      <c r="D5225" s="23"/>
      <c r="E5225" s="24"/>
    </row>
    <row r="5226" spans="1:5" s="10" customFormat="1" x14ac:dyDescent="0.3">
      <c r="A5226" s="23"/>
      <c r="B5226" s="23"/>
      <c r="D5226" s="23"/>
      <c r="E5226" s="24"/>
    </row>
    <row r="5227" spans="1:5" s="10" customFormat="1" x14ac:dyDescent="0.3">
      <c r="A5227" s="23"/>
      <c r="B5227" s="23"/>
      <c r="D5227" s="23"/>
      <c r="E5227" s="24"/>
    </row>
    <row r="5228" spans="1:5" s="10" customFormat="1" x14ac:dyDescent="0.3">
      <c r="A5228" s="23"/>
      <c r="B5228" s="23"/>
      <c r="D5228" s="23"/>
      <c r="E5228" s="24"/>
    </row>
    <row r="5229" spans="1:5" s="10" customFormat="1" x14ac:dyDescent="0.3">
      <c r="A5229" s="23"/>
      <c r="B5229" s="23"/>
      <c r="D5229" s="23"/>
      <c r="E5229" s="24"/>
    </row>
    <row r="5230" spans="1:5" s="10" customFormat="1" x14ac:dyDescent="0.3">
      <c r="A5230" s="23"/>
      <c r="B5230" s="23"/>
      <c r="D5230" s="23"/>
      <c r="E5230" s="24"/>
    </row>
    <row r="5231" spans="1:5" s="10" customFormat="1" x14ac:dyDescent="0.3">
      <c r="A5231" s="23"/>
      <c r="B5231" s="23"/>
      <c r="D5231" s="23"/>
      <c r="E5231" s="24"/>
    </row>
    <row r="5232" spans="1:5" s="10" customFormat="1" x14ac:dyDescent="0.3">
      <c r="A5232" s="23"/>
      <c r="B5232" s="23"/>
      <c r="D5232" s="23"/>
      <c r="E5232" s="24"/>
    </row>
    <row r="5233" spans="1:5" s="10" customFormat="1" x14ac:dyDescent="0.3">
      <c r="A5233" s="23"/>
      <c r="B5233" s="23"/>
      <c r="D5233" s="23"/>
      <c r="E5233" s="24"/>
    </row>
    <row r="5234" spans="1:5" s="10" customFormat="1" x14ac:dyDescent="0.3">
      <c r="A5234" s="23"/>
      <c r="B5234" s="23"/>
      <c r="D5234" s="23"/>
      <c r="E5234" s="24"/>
    </row>
    <row r="5235" spans="1:5" s="10" customFormat="1" x14ac:dyDescent="0.3">
      <c r="A5235" s="23"/>
      <c r="B5235" s="23"/>
      <c r="D5235" s="23"/>
      <c r="E5235" s="24"/>
    </row>
    <row r="5236" spans="1:5" s="10" customFormat="1" x14ac:dyDescent="0.3">
      <c r="A5236" s="23"/>
      <c r="B5236" s="23"/>
      <c r="D5236" s="23"/>
      <c r="E5236" s="24"/>
    </row>
    <row r="5237" spans="1:5" s="10" customFormat="1" x14ac:dyDescent="0.3">
      <c r="A5237" s="23"/>
      <c r="B5237" s="23"/>
      <c r="D5237" s="23"/>
      <c r="E5237" s="24"/>
    </row>
    <row r="5238" spans="1:5" s="10" customFormat="1" x14ac:dyDescent="0.3">
      <c r="A5238" s="23"/>
      <c r="B5238" s="23"/>
      <c r="D5238" s="23"/>
      <c r="E5238" s="24"/>
    </row>
    <row r="5239" spans="1:5" s="10" customFormat="1" x14ac:dyDescent="0.3">
      <c r="A5239" s="23"/>
      <c r="B5239" s="23"/>
      <c r="D5239" s="23"/>
      <c r="E5239" s="24"/>
    </row>
    <row r="5240" spans="1:5" s="10" customFormat="1" x14ac:dyDescent="0.3">
      <c r="A5240" s="23"/>
      <c r="B5240" s="23"/>
      <c r="D5240" s="23"/>
      <c r="E5240" s="24"/>
    </row>
    <row r="5241" spans="1:5" s="10" customFormat="1" x14ac:dyDescent="0.3">
      <c r="A5241" s="23"/>
      <c r="B5241" s="23"/>
      <c r="D5241" s="23"/>
      <c r="E5241" s="24"/>
    </row>
    <row r="5242" spans="1:5" s="10" customFormat="1" x14ac:dyDescent="0.3">
      <c r="A5242" s="23"/>
      <c r="B5242" s="23"/>
      <c r="D5242" s="23"/>
      <c r="E5242" s="24"/>
    </row>
    <row r="5243" spans="1:5" s="10" customFormat="1" x14ac:dyDescent="0.3">
      <c r="A5243" s="23"/>
      <c r="B5243" s="23"/>
      <c r="D5243" s="23"/>
      <c r="E5243" s="24"/>
    </row>
    <row r="5244" spans="1:5" s="10" customFormat="1" x14ac:dyDescent="0.3">
      <c r="A5244" s="23"/>
      <c r="B5244" s="23"/>
      <c r="D5244" s="23"/>
      <c r="E5244" s="24"/>
    </row>
    <row r="5245" spans="1:5" s="10" customFormat="1" x14ac:dyDescent="0.3">
      <c r="A5245" s="23"/>
      <c r="B5245" s="23"/>
      <c r="D5245" s="23"/>
      <c r="E5245" s="24"/>
    </row>
    <row r="5246" spans="1:5" s="10" customFormat="1" x14ac:dyDescent="0.3">
      <c r="A5246" s="23"/>
      <c r="B5246" s="23"/>
      <c r="D5246" s="23"/>
      <c r="E5246" s="24"/>
    </row>
    <row r="5247" spans="1:5" s="10" customFormat="1" x14ac:dyDescent="0.3">
      <c r="A5247" s="23"/>
      <c r="B5247" s="23"/>
      <c r="D5247" s="23"/>
      <c r="E5247" s="24"/>
    </row>
    <row r="5248" spans="1:5" s="10" customFormat="1" x14ac:dyDescent="0.3">
      <c r="A5248" s="23"/>
      <c r="B5248" s="23"/>
      <c r="D5248" s="23"/>
      <c r="E5248" s="24"/>
    </row>
    <row r="5249" spans="1:5" s="10" customFormat="1" x14ac:dyDescent="0.3">
      <c r="A5249" s="23"/>
      <c r="B5249" s="23"/>
      <c r="D5249" s="23"/>
      <c r="E5249" s="24"/>
    </row>
    <row r="5250" spans="1:5" s="10" customFormat="1" x14ac:dyDescent="0.3">
      <c r="A5250" s="23"/>
      <c r="B5250" s="23"/>
      <c r="D5250" s="23"/>
      <c r="E5250" s="24"/>
    </row>
    <row r="5251" spans="1:5" s="10" customFormat="1" x14ac:dyDescent="0.3">
      <c r="A5251" s="23"/>
      <c r="B5251" s="23"/>
      <c r="D5251" s="23"/>
      <c r="E5251" s="24"/>
    </row>
    <row r="5252" spans="1:5" s="10" customFormat="1" x14ac:dyDescent="0.3">
      <c r="A5252" s="23"/>
      <c r="B5252" s="23"/>
      <c r="D5252" s="23"/>
      <c r="E5252" s="24"/>
    </row>
    <row r="5253" spans="1:5" s="10" customFormat="1" x14ac:dyDescent="0.3">
      <c r="A5253" s="23"/>
      <c r="B5253" s="23"/>
      <c r="D5253" s="23"/>
      <c r="E5253" s="24"/>
    </row>
    <row r="5254" spans="1:5" s="10" customFormat="1" x14ac:dyDescent="0.3">
      <c r="A5254" s="23"/>
      <c r="B5254" s="23"/>
      <c r="D5254" s="23"/>
      <c r="E5254" s="24"/>
    </row>
    <row r="5255" spans="1:5" s="10" customFormat="1" x14ac:dyDescent="0.3">
      <c r="A5255" s="23"/>
      <c r="B5255" s="23"/>
      <c r="D5255" s="23"/>
      <c r="E5255" s="24"/>
    </row>
    <row r="5256" spans="1:5" s="10" customFormat="1" x14ac:dyDescent="0.3">
      <c r="A5256" s="23"/>
      <c r="B5256" s="23"/>
      <c r="D5256" s="23"/>
      <c r="E5256" s="24"/>
    </row>
    <row r="5257" spans="1:5" s="10" customFormat="1" x14ac:dyDescent="0.3">
      <c r="A5257" s="23"/>
      <c r="B5257" s="23"/>
      <c r="D5257" s="23"/>
      <c r="E5257" s="24"/>
    </row>
    <row r="5258" spans="1:5" s="10" customFormat="1" x14ac:dyDescent="0.3">
      <c r="A5258" s="23"/>
      <c r="B5258" s="23"/>
      <c r="D5258" s="23"/>
      <c r="E5258" s="24"/>
    </row>
    <row r="5259" spans="1:5" s="10" customFormat="1" x14ac:dyDescent="0.3">
      <c r="A5259" s="23"/>
      <c r="B5259" s="23"/>
      <c r="D5259" s="23"/>
      <c r="E5259" s="24"/>
    </row>
    <row r="5260" spans="1:5" s="10" customFormat="1" x14ac:dyDescent="0.3">
      <c r="A5260" s="23"/>
      <c r="B5260" s="23"/>
      <c r="D5260" s="23"/>
      <c r="E5260" s="24"/>
    </row>
    <row r="5261" spans="1:5" s="10" customFormat="1" x14ac:dyDescent="0.3">
      <c r="A5261" s="23"/>
      <c r="B5261" s="23"/>
      <c r="D5261" s="23"/>
      <c r="E5261" s="24"/>
    </row>
    <row r="5262" spans="1:5" s="10" customFormat="1" x14ac:dyDescent="0.3">
      <c r="A5262" s="23"/>
      <c r="B5262" s="23"/>
      <c r="D5262" s="23"/>
      <c r="E5262" s="24"/>
    </row>
    <row r="5263" spans="1:5" s="10" customFormat="1" x14ac:dyDescent="0.3">
      <c r="A5263" s="23"/>
      <c r="B5263" s="23"/>
      <c r="D5263" s="23"/>
      <c r="E5263" s="24"/>
    </row>
    <row r="5264" spans="1:5" s="10" customFormat="1" x14ac:dyDescent="0.3">
      <c r="A5264" s="23"/>
      <c r="B5264" s="23"/>
      <c r="D5264" s="23"/>
      <c r="E5264" s="24"/>
    </row>
    <row r="5265" spans="1:5" s="10" customFormat="1" x14ac:dyDescent="0.3">
      <c r="A5265" s="23"/>
      <c r="B5265" s="23"/>
      <c r="D5265" s="23"/>
      <c r="E5265" s="24"/>
    </row>
    <row r="5266" spans="1:5" s="10" customFormat="1" x14ac:dyDescent="0.3">
      <c r="A5266" s="23"/>
      <c r="B5266" s="23"/>
      <c r="D5266" s="23"/>
      <c r="E5266" s="24"/>
    </row>
    <row r="5267" spans="1:5" s="10" customFormat="1" x14ac:dyDescent="0.3">
      <c r="A5267" s="23"/>
      <c r="B5267" s="23"/>
      <c r="D5267" s="23"/>
      <c r="E5267" s="24"/>
    </row>
    <row r="5268" spans="1:5" s="10" customFormat="1" x14ac:dyDescent="0.3">
      <c r="A5268" s="23"/>
      <c r="B5268" s="23"/>
      <c r="D5268" s="23"/>
      <c r="E5268" s="24"/>
    </row>
    <row r="5269" spans="1:5" s="10" customFormat="1" x14ac:dyDescent="0.3">
      <c r="A5269" s="23"/>
      <c r="B5269" s="23"/>
      <c r="D5269" s="23"/>
      <c r="E5269" s="24"/>
    </row>
    <row r="5270" spans="1:5" s="10" customFormat="1" x14ac:dyDescent="0.3">
      <c r="A5270" s="23"/>
      <c r="B5270" s="23"/>
      <c r="D5270" s="23"/>
      <c r="E5270" s="24"/>
    </row>
    <row r="5271" spans="1:5" s="10" customFormat="1" x14ac:dyDescent="0.3">
      <c r="A5271" s="23"/>
      <c r="B5271" s="23"/>
      <c r="D5271" s="23"/>
      <c r="E5271" s="24"/>
    </row>
    <row r="5272" spans="1:5" s="10" customFormat="1" x14ac:dyDescent="0.3">
      <c r="A5272" s="23"/>
      <c r="B5272" s="23"/>
      <c r="D5272" s="23"/>
      <c r="E5272" s="24"/>
    </row>
    <row r="5273" spans="1:5" s="10" customFormat="1" x14ac:dyDescent="0.3">
      <c r="A5273" s="23"/>
      <c r="B5273" s="23"/>
      <c r="D5273" s="23"/>
      <c r="E5273" s="24"/>
    </row>
    <row r="5274" spans="1:5" s="10" customFormat="1" x14ac:dyDescent="0.3">
      <c r="A5274" s="23"/>
      <c r="B5274" s="23"/>
      <c r="D5274" s="23"/>
      <c r="E5274" s="24"/>
    </row>
    <row r="5275" spans="1:5" s="10" customFormat="1" x14ac:dyDescent="0.3">
      <c r="A5275" s="23"/>
      <c r="B5275" s="23"/>
      <c r="D5275" s="23"/>
      <c r="E5275" s="24"/>
    </row>
    <row r="5276" spans="1:5" s="10" customFormat="1" x14ac:dyDescent="0.3">
      <c r="A5276" s="23"/>
      <c r="B5276" s="23"/>
      <c r="D5276" s="23"/>
      <c r="E5276" s="24"/>
    </row>
    <row r="5277" spans="1:5" s="10" customFormat="1" x14ac:dyDescent="0.3">
      <c r="A5277" s="23"/>
      <c r="B5277" s="23"/>
      <c r="D5277" s="23"/>
      <c r="E5277" s="24"/>
    </row>
    <row r="5278" spans="1:5" s="10" customFormat="1" x14ac:dyDescent="0.3">
      <c r="A5278" s="23"/>
      <c r="B5278" s="23"/>
      <c r="D5278" s="23"/>
      <c r="E5278" s="24"/>
    </row>
    <row r="5279" spans="1:5" s="10" customFormat="1" x14ac:dyDescent="0.3">
      <c r="A5279" s="23"/>
      <c r="B5279" s="23"/>
      <c r="D5279" s="23"/>
      <c r="E5279" s="24"/>
    </row>
    <row r="5280" spans="1:5" s="10" customFormat="1" x14ac:dyDescent="0.3">
      <c r="A5280" s="23"/>
      <c r="B5280" s="23"/>
      <c r="D5280" s="23"/>
      <c r="E5280" s="24"/>
    </row>
    <row r="5281" spans="1:5" s="10" customFormat="1" x14ac:dyDescent="0.3">
      <c r="A5281" s="23"/>
      <c r="B5281" s="23"/>
      <c r="D5281" s="23"/>
      <c r="E5281" s="24"/>
    </row>
    <row r="5282" spans="1:5" s="10" customFormat="1" x14ac:dyDescent="0.3">
      <c r="A5282" s="23"/>
      <c r="B5282" s="23"/>
      <c r="D5282" s="23"/>
      <c r="E5282" s="24"/>
    </row>
    <row r="5283" spans="1:5" s="10" customFormat="1" x14ac:dyDescent="0.3">
      <c r="A5283" s="23"/>
      <c r="B5283" s="23"/>
      <c r="D5283" s="23"/>
      <c r="E5283" s="24"/>
    </row>
    <row r="5284" spans="1:5" s="10" customFormat="1" x14ac:dyDescent="0.3">
      <c r="A5284" s="23"/>
      <c r="B5284" s="23"/>
      <c r="D5284" s="23"/>
      <c r="E5284" s="24"/>
    </row>
    <row r="5285" spans="1:5" s="10" customFormat="1" x14ac:dyDescent="0.3">
      <c r="A5285" s="23"/>
      <c r="B5285" s="23"/>
      <c r="D5285" s="23"/>
      <c r="E5285" s="24"/>
    </row>
    <row r="5286" spans="1:5" s="10" customFormat="1" x14ac:dyDescent="0.3">
      <c r="A5286" s="23"/>
      <c r="B5286" s="23"/>
      <c r="D5286" s="23"/>
      <c r="E5286" s="24"/>
    </row>
    <row r="5287" spans="1:5" s="10" customFormat="1" x14ac:dyDescent="0.3">
      <c r="A5287" s="23"/>
      <c r="B5287" s="23"/>
      <c r="D5287" s="23"/>
      <c r="E5287" s="24"/>
    </row>
    <row r="5288" spans="1:5" s="10" customFormat="1" x14ac:dyDescent="0.3">
      <c r="A5288" s="23"/>
      <c r="B5288" s="23"/>
      <c r="D5288" s="23"/>
      <c r="E5288" s="24"/>
    </row>
    <row r="5289" spans="1:5" s="10" customFormat="1" x14ac:dyDescent="0.3">
      <c r="A5289" s="23"/>
      <c r="B5289" s="23"/>
      <c r="D5289" s="23"/>
      <c r="E5289" s="24"/>
    </row>
    <row r="5290" spans="1:5" s="10" customFormat="1" x14ac:dyDescent="0.3">
      <c r="A5290" s="23"/>
      <c r="B5290" s="23"/>
      <c r="D5290" s="23"/>
      <c r="E5290" s="24"/>
    </row>
    <row r="5291" spans="1:5" s="10" customFormat="1" x14ac:dyDescent="0.3">
      <c r="A5291" s="23"/>
      <c r="B5291" s="23"/>
      <c r="D5291" s="23"/>
      <c r="E5291" s="24"/>
    </row>
    <row r="5292" spans="1:5" s="10" customFormat="1" x14ac:dyDescent="0.3">
      <c r="A5292" s="23"/>
      <c r="B5292" s="23"/>
      <c r="D5292" s="23"/>
      <c r="E5292" s="24"/>
    </row>
    <row r="5293" spans="1:5" s="10" customFormat="1" x14ac:dyDescent="0.3">
      <c r="A5293" s="23"/>
      <c r="B5293" s="23"/>
      <c r="D5293" s="23"/>
      <c r="E5293" s="24"/>
    </row>
    <row r="5294" spans="1:5" s="10" customFormat="1" x14ac:dyDescent="0.3">
      <c r="A5294" s="23"/>
      <c r="B5294" s="23"/>
      <c r="D5294" s="23"/>
      <c r="E5294" s="24"/>
    </row>
    <row r="5295" spans="1:5" s="10" customFormat="1" x14ac:dyDescent="0.3">
      <c r="A5295" s="23"/>
      <c r="B5295" s="23"/>
      <c r="D5295" s="23"/>
      <c r="E5295" s="24"/>
    </row>
    <row r="5296" spans="1:5" s="10" customFormat="1" x14ac:dyDescent="0.3">
      <c r="A5296" s="23"/>
      <c r="B5296" s="23"/>
      <c r="D5296" s="23"/>
      <c r="E5296" s="24"/>
    </row>
    <row r="5297" spans="1:5" s="10" customFormat="1" x14ac:dyDescent="0.3">
      <c r="A5297" s="23"/>
      <c r="B5297" s="23"/>
      <c r="D5297" s="23"/>
      <c r="E5297" s="24"/>
    </row>
    <row r="5298" spans="1:5" s="10" customFormat="1" x14ac:dyDescent="0.3">
      <c r="A5298" s="23"/>
      <c r="B5298" s="23"/>
      <c r="D5298" s="23"/>
      <c r="E5298" s="24"/>
    </row>
    <row r="5299" spans="1:5" s="10" customFormat="1" x14ac:dyDescent="0.3">
      <c r="A5299" s="23"/>
      <c r="B5299" s="23"/>
      <c r="D5299" s="23"/>
      <c r="E5299" s="24"/>
    </row>
    <row r="5300" spans="1:5" s="10" customFormat="1" x14ac:dyDescent="0.3">
      <c r="A5300" s="23"/>
      <c r="B5300" s="23"/>
      <c r="D5300" s="23"/>
      <c r="E5300" s="24"/>
    </row>
    <row r="5301" spans="1:5" s="10" customFormat="1" x14ac:dyDescent="0.3">
      <c r="A5301" s="23"/>
      <c r="B5301" s="23"/>
      <c r="D5301" s="23"/>
      <c r="E5301" s="24"/>
    </row>
    <row r="5302" spans="1:5" s="10" customFormat="1" x14ac:dyDescent="0.3">
      <c r="A5302" s="23"/>
      <c r="B5302" s="23"/>
      <c r="D5302" s="23"/>
      <c r="E5302" s="24"/>
    </row>
    <row r="5303" spans="1:5" s="10" customFormat="1" x14ac:dyDescent="0.3">
      <c r="A5303" s="23"/>
      <c r="B5303" s="23"/>
      <c r="D5303" s="23"/>
      <c r="E5303" s="24"/>
    </row>
    <row r="5304" spans="1:5" s="10" customFormat="1" x14ac:dyDescent="0.3">
      <c r="A5304" s="23"/>
      <c r="B5304" s="23"/>
      <c r="D5304" s="23"/>
      <c r="E5304" s="24"/>
    </row>
    <row r="5305" spans="1:5" s="10" customFormat="1" x14ac:dyDescent="0.3">
      <c r="A5305" s="23"/>
      <c r="B5305" s="23"/>
      <c r="D5305" s="23"/>
      <c r="E5305" s="24"/>
    </row>
    <row r="5306" spans="1:5" s="10" customFormat="1" x14ac:dyDescent="0.3">
      <c r="A5306" s="23"/>
      <c r="B5306" s="23"/>
      <c r="D5306" s="23"/>
      <c r="E5306" s="24"/>
    </row>
    <row r="5307" spans="1:5" s="10" customFormat="1" x14ac:dyDescent="0.3">
      <c r="A5307" s="23"/>
      <c r="B5307" s="23"/>
      <c r="D5307" s="23"/>
      <c r="E5307" s="24"/>
    </row>
    <row r="5308" spans="1:5" s="10" customFormat="1" x14ac:dyDescent="0.3">
      <c r="A5308" s="23"/>
      <c r="B5308" s="23"/>
      <c r="D5308" s="23"/>
      <c r="E5308" s="24"/>
    </row>
    <row r="5309" spans="1:5" s="10" customFormat="1" x14ac:dyDescent="0.3">
      <c r="A5309" s="23"/>
      <c r="B5309" s="23"/>
      <c r="D5309" s="23"/>
      <c r="E5309" s="24"/>
    </row>
    <row r="5310" spans="1:5" s="10" customFormat="1" x14ac:dyDescent="0.3">
      <c r="A5310" s="23"/>
      <c r="B5310" s="23"/>
      <c r="D5310" s="23"/>
      <c r="E5310" s="24"/>
    </row>
    <row r="5311" spans="1:5" s="10" customFormat="1" x14ac:dyDescent="0.3">
      <c r="A5311" s="23"/>
      <c r="B5311" s="23"/>
      <c r="D5311" s="23"/>
      <c r="E5311" s="24"/>
    </row>
    <row r="5312" spans="1:5" s="10" customFormat="1" x14ac:dyDescent="0.3">
      <c r="A5312" s="23"/>
      <c r="B5312" s="23"/>
      <c r="D5312" s="23"/>
      <c r="E5312" s="24"/>
    </row>
    <row r="5313" spans="1:5" s="10" customFormat="1" x14ac:dyDescent="0.3">
      <c r="A5313" s="23"/>
      <c r="B5313" s="23"/>
      <c r="D5313" s="23"/>
      <c r="E5313" s="24"/>
    </row>
    <row r="5314" spans="1:5" s="10" customFormat="1" x14ac:dyDescent="0.3">
      <c r="A5314" s="23"/>
      <c r="B5314" s="23"/>
      <c r="D5314" s="23"/>
      <c r="E5314" s="24"/>
    </row>
    <row r="5315" spans="1:5" s="10" customFormat="1" x14ac:dyDescent="0.3">
      <c r="A5315" s="23"/>
      <c r="B5315" s="23"/>
      <c r="D5315" s="23"/>
      <c r="E5315" s="24"/>
    </row>
    <row r="5316" spans="1:5" s="10" customFormat="1" x14ac:dyDescent="0.3">
      <c r="A5316" s="23"/>
      <c r="B5316" s="23"/>
      <c r="D5316" s="23"/>
      <c r="E5316" s="24"/>
    </row>
    <row r="5317" spans="1:5" s="10" customFormat="1" x14ac:dyDescent="0.3">
      <c r="A5317" s="23"/>
      <c r="B5317" s="23"/>
      <c r="D5317" s="23"/>
      <c r="E5317" s="24"/>
    </row>
    <row r="5318" spans="1:5" s="10" customFormat="1" x14ac:dyDescent="0.3">
      <c r="A5318" s="23"/>
      <c r="B5318" s="23"/>
      <c r="D5318" s="23"/>
      <c r="E5318" s="24"/>
    </row>
    <row r="5319" spans="1:5" s="10" customFormat="1" x14ac:dyDescent="0.3">
      <c r="A5319" s="23"/>
      <c r="B5319" s="23"/>
      <c r="D5319" s="23"/>
      <c r="E5319" s="24"/>
    </row>
    <row r="5320" spans="1:5" s="10" customFormat="1" x14ac:dyDescent="0.3">
      <c r="A5320" s="23"/>
      <c r="B5320" s="23"/>
      <c r="D5320" s="23"/>
      <c r="E5320" s="24"/>
    </row>
    <row r="5321" spans="1:5" s="10" customFormat="1" x14ac:dyDescent="0.3">
      <c r="A5321" s="23"/>
      <c r="B5321" s="23"/>
      <c r="D5321" s="23"/>
      <c r="E5321" s="24"/>
    </row>
    <row r="5322" spans="1:5" s="10" customFormat="1" x14ac:dyDescent="0.3">
      <c r="A5322" s="23"/>
      <c r="B5322" s="23"/>
      <c r="D5322" s="23"/>
      <c r="E5322" s="24"/>
    </row>
    <row r="5323" spans="1:5" s="10" customFormat="1" x14ac:dyDescent="0.3">
      <c r="A5323" s="23"/>
      <c r="B5323" s="23"/>
      <c r="D5323" s="23"/>
      <c r="E5323" s="24"/>
    </row>
    <row r="5324" spans="1:5" s="10" customFormat="1" x14ac:dyDescent="0.3">
      <c r="A5324" s="23"/>
      <c r="B5324" s="23"/>
      <c r="D5324" s="23"/>
      <c r="E5324" s="24"/>
    </row>
    <row r="5325" spans="1:5" s="10" customFormat="1" x14ac:dyDescent="0.3">
      <c r="A5325" s="23"/>
      <c r="B5325" s="23"/>
      <c r="D5325" s="23"/>
      <c r="E5325" s="24"/>
    </row>
    <row r="5326" spans="1:5" s="10" customFormat="1" x14ac:dyDescent="0.3">
      <c r="A5326" s="23"/>
      <c r="B5326" s="23"/>
      <c r="D5326" s="23"/>
      <c r="E5326" s="24"/>
    </row>
    <row r="5327" spans="1:5" s="10" customFormat="1" x14ac:dyDescent="0.3">
      <c r="A5327" s="23"/>
      <c r="B5327" s="23"/>
      <c r="D5327" s="23"/>
      <c r="E5327" s="24"/>
    </row>
    <row r="5328" spans="1:5" s="10" customFormat="1" x14ac:dyDescent="0.3">
      <c r="A5328" s="23"/>
      <c r="B5328" s="23"/>
      <c r="D5328" s="23"/>
      <c r="E5328" s="24"/>
    </row>
    <row r="5329" spans="1:5" s="10" customFormat="1" x14ac:dyDescent="0.3">
      <c r="A5329" s="23"/>
      <c r="B5329" s="23"/>
      <c r="D5329" s="23"/>
      <c r="E5329" s="24"/>
    </row>
    <row r="5330" spans="1:5" s="10" customFormat="1" x14ac:dyDescent="0.3">
      <c r="A5330" s="23"/>
      <c r="B5330" s="23"/>
      <c r="D5330" s="23"/>
      <c r="E5330" s="24"/>
    </row>
    <row r="5331" spans="1:5" s="10" customFormat="1" x14ac:dyDescent="0.3">
      <c r="A5331" s="23"/>
      <c r="B5331" s="23"/>
      <c r="D5331" s="23"/>
      <c r="E5331" s="24"/>
    </row>
    <row r="5332" spans="1:5" s="10" customFormat="1" x14ac:dyDescent="0.3">
      <c r="A5332" s="23"/>
      <c r="B5332" s="23"/>
      <c r="D5332" s="23"/>
      <c r="E5332" s="24"/>
    </row>
    <row r="5333" spans="1:5" s="10" customFormat="1" x14ac:dyDescent="0.3">
      <c r="A5333" s="23"/>
      <c r="B5333" s="23"/>
      <c r="D5333" s="23"/>
      <c r="E5333" s="24"/>
    </row>
    <row r="5334" spans="1:5" s="10" customFormat="1" x14ac:dyDescent="0.3">
      <c r="A5334" s="23"/>
      <c r="B5334" s="23"/>
      <c r="D5334" s="23"/>
      <c r="E5334" s="24"/>
    </row>
    <row r="5335" spans="1:5" s="10" customFormat="1" x14ac:dyDescent="0.3">
      <c r="A5335" s="23"/>
      <c r="B5335" s="23"/>
      <c r="D5335" s="23"/>
      <c r="E5335" s="24"/>
    </row>
    <row r="5336" spans="1:5" s="10" customFormat="1" x14ac:dyDescent="0.3">
      <c r="A5336" s="23"/>
      <c r="B5336" s="23"/>
      <c r="D5336" s="23"/>
      <c r="E5336" s="24"/>
    </row>
    <row r="5337" spans="1:5" s="10" customFormat="1" x14ac:dyDescent="0.3">
      <c r="A5337" s="23"/>
      <c r="B5337" s="23"/>
      <c r="D5337" s="23"/>
      <c r="E5337" s="24"/>
    </row>
    <row r="5338" spans="1:5" s="10" customFormat="1" x14ac:dyDescent="0.3">
      <c r="A5338" s="23"/>
      <c r="B5338" s="23"/>
      <c r="D5338" s="23"/>
      <c r="E5338" s="24"/>
    </row>
    <row r="5339" spans="1:5" s="10" customFormat="1" x14ac:dyDescent="0.3">
      <c r="A5339" s="23"/>
      <c r="B5339" s="23"/>
      <c r="D5339" s="23"/>
      <c r="E5339" s="24"/>
    </row>
    <row r="5340" spans="1:5" s="10" customFormat="1" x14ac:dyDescent="0.3">
      <c r="A5340" s="23"/>
      <c r="B5340" s="23"/>
      <c r="D5340" s="23"/>
      <c r="E5340" s="24"/>
    </row>
    <row r="5341" spans="1:5" s="10" customFormat="1" x14ac:dyDescent="0.3">
      <c r="A5341" s="23"/>
      <c r="B5341" s="23"/>
      <c r="D5341" s="23"/>
      <c r="E5341" s="24"/>
    </row>
    <row r="5342" spans="1:5" s="10" customFormat="1" x14ac:dyDescent="0.3">
      <c r="A5342" s="23"/>
      <c r="B5342" s="23"/>
      <c r="D5342" s="23"/>
      <c r="E5342" s="24"/>
    </row>
    <row r="5343" spans="1:5" s="10" customFormat="1" x14ac:dyDescent="0.3">
      <c r="A5343" s="23"/>
      <c r="B5343" s="23"/>
      <c r="D5343" s="23"/>
      <c r="E5343" s="24"/>
    </row>
    <row r="5344" spans="1:5" s="10" customFormat="1" x14ac:dyDescent="0.3">
      <c r="A5344" s="23"/>
      <c r="B5344" s="23"/>
      <c r="D5344" s="23"/>
      <c r="E5344" s="24"/>
    </row>
    <row r="5345" spans="1:5" s="10" customFormat="1" x14ac:dyDescent="0.3">
      <c r="A5345" s="23"/>
      <c r="B5345" s="23"/>
      <c r="D5345" s="23"/>
      <c r="E5345" s="24"/>
    </row>
    <row r="5346" spans="1:5" s="10" customFormat="1" x14ac:dyDescent="0.3">
      <c r="A5346" s="23"/>
      <c r="B5346" s="23"/>
      <c r="D5346" s="23"/>
      <c r="E5346" s="24"/>
    </row>
    <row r="5347" spans="1:5" s="10" customFormat="1" x14ac:dyDescent="0.3">
      <c r="A5347" s="23"/>
      <c r="B5347" s="23"/>
      <c r="D5347" s="23"/>
      <c r="E5347" s="24"/>
    </row>
    <row r="5348" spans="1:5" s="10" customFormat="1" x14ac:dyDescent="0.3">
      <c r="A5348" s="23"/>
      <c r="B5348" s="23"/>
      <c r="D5348" s="23"/>
      <c r="E5348" s="24"/>
    </row>
    <row r="5349" spans="1:5" s="10" customFormat="1" x14ac:dyDescent="0.3">
      <c r="A5349" s="23"/>
      <c r="B5349" s="23"/>
      <c r="D5349" s="23"/>
      <c r="E5349" s="24"/>
    </row>
    <row r="5350" spans="1:5" s="10" customFormat="1" x14ac:dyDescent="0.3">
      <c r="A5350" s="23"/>
      <c r="B5350" s="23"/>
      <c r="D5350" s="23"/>
      <c r="E5350" s="24"/>
    </row>
    <row r="5351" spans="1:5" s="10" customFormat="1" x14ac:dyDescent="0.3">
      <c r="A5351" s="23"/>
      <c r="B5351" s="23"/>
      <c r="D5351" s="23"/>
      <c r="E5351" s="24"/>
    </row>
    <row r="5352" spans="1:5" s="10" customFormat="1" x14ac:dyDescent="0.3">
      <c r="A5352" s="23"/>
      <c r="B5352" s="23"/>
      <c r="D5352" s="23"/>
      <c r="E5352" s="24"/>
    </row>
    <row r="5353" spans="1:5" s="10" customFormat="1" x14ac:dyDescent="0.3">
      <c r="A5353" s="23"/>
      <c r="B5353" s="23"/>
      <c r="D5353" s="23"/>
      <c r="E5353" s="24"/>
    </row>
    <row r="5354" spans="1:5" s="10" customFormat="1" x14ac:dyDescent="0.3">
      <c r="A5354" s="23"/>
      <c r="B5354" s="23"/>
      <c r="D5354" s="23"/>
      <c r="E5354" s="24"/>
    </row>
    <row r="5355" spans="1:5" s="10" customFormat="1" x14ac:dyDescent="0.3">
      <c r="A5355" s="23"/>
      <c r="B5355" s="23"/>
      <c r="D5355" s="23"/>
      <c r="E5355" s="24"/>
    </row>
    <row r="5356" spans="1:5" s="10" customFormat="1" x14ac:dyDescent="0.3">
      <c r="A5356" s="23"/>
      <c r="B5356" s="23"/>
      <c r="D5356" s="23"/>
      <c r="E5356" s="24"/>
    </row>
    <row r="5357" spans="1:5" s="10" customFormat="1" x14ac:dyDescent="0.3">
      <c r="A5357" s="23"/>
      <c r="B5357" s="23"/>
      <c r="D5357" s="23"/>
      <c r="E5357" s="24"/>
    </row>
    <row r="5358" spans="1:5" s="10" customFormat="1" x14ac:dyDescent="0.3">
      <c r="A5358" s="23"/>
      <c r="B5358" s="23"/>
      <c r="D5358" s="23"/>
      <c r="E5358" s="24"/>
    </row>
    <row r="5359" spans="1:5" s="10" customFormat="1" x14ac:dyDescent="0.3">
      <c r="A5359" s="23"/>
      <c r="B5359" s="23"/>
      <c r="D5359" s="23"/>
      <c r="E5359" s="24"/>
    </row>
    <row r="5360" spans="1:5" s="10" customFormat="1" x14ac:dyDescent="0.3">
      <c r="A5360" s="23"/>
      <c r="B5360" s="23"/>
      <c r="D5360" s="23"/>
      <c r="E5360" s="24"/>
    </row>
    <row r="5361" spans="1:5" s="10" customFormat="1" x14ac:dyDescent="0.3">
      <c r="A5361" s="23"/>
      <c r="B5361" s="23"/>
      <c r="D5361" s="23"/>
      <c r="E5361" s="24"/>
    </row>
    <row r="5362" spans="1:5" s="10" customFormat="1" x14ac:dyDescent="0.3">
      <c r="A5362" s="23"/>
      <c r="B5362" s="23"/>
      <c r="D5362" s="23"/>
      <c r="E5362" s="24"/>
    </row>
    <row r="5363" spans="1:5" s="10" customFormat="1" x14ac:dyDescent="0.3">
      <c r="A5363" s="23"/>
      <c r="B5363" s="23"/>
      <c r="D5363" s="23"/>
      <c r="E5363" s="24"/>
    </row>
    <row r="5364" spans="1:5" s="10" customFormat="1" x14ac:dyDescent="0.3">
      <c r="A5364" s="23"/>
      <c r="B5364" s="23"/>
      <c r="D5364" s="23"/>
      <c r="E5364" s="24"/>
    </row>
    <row r="5365" spans="1:5" s="10" customFormat="1" x14ac:dyDescent="0.3">
      <c r="A5365" s="23"/>
      <c r="B5365" s="23"/>
      <c r="D5365" s="23"/>
      <c r="E5365" s="24"/>
    </row>
    <row r="5366" spans="1:5" s="10" customFormat="1" x14ac:dyDescent="0.3">
      <c r="A5366" s="23"/>
      <c r="B5366" s="23"/>
      <c r="D5366" s="23"/>
      <c r="E5366" s="24"/>
    </row>
    <row r="5367" spans="1:5" s="10" customFormat="1" x14ac:dyDescent="0.3">
      <c r="A5367" s="23"/>
      <c r="B5367" s="23"/>
      <c r="D5367" s="23"/>
      <c r="E5367" s="24"/>
    </row>
    <row r="5368" spans="1:5" s="10" customFormat="1" x14ac:dyDescent="0.3">
      <c r="A5368" s="23"/>
      <c r="B5368" s="23"/>
      <c r="D5368" s="23"/>
      <c r="E5368" s="24"/>
    </row>
    <row r="5369" spans="1:5" s="10" customFormat="1" x14ac:dyDescent="0.3">
      <c r="A5369" s="23"/>
      <c r="B5369" s="23"/>
      <c r="D5369" s="23"/>
      <c r="E5369" s="24"/>
    </row>
    <row r="5370" spans="1:5" s="10" customFormat="1" x14ac:dyDescent="0.3">
      <c r="A5370" s="23"/>
      <c r="B5370" s="23"/>
      <c r="D5370" s="23"/>
      <c r="E5370" s="24"/>
    </row>
    <row r="5371" spans="1:5" s="10" customFormat="1" x14ac:dyDescent="0.3">
      <c r="A5371" s="23"/>
      <c r="B5371" s="23"/>
      <c r="D5371" s="23"/>
      <c r="E5371" s="24"/>
    </row>
    <row r="5372" spans="1:5" s="10" customFormat="1" x14ac:dyDescent="0.3">
      <c r="A5372" s="23"/>
      <c r="B5372" s="23"/>
      <c r="D5372" s="23"/>
      <c r="E5372" s="24"/>
    </row>
    <row r="5373" spans="1:5" s="10" customFormat="1" x14ac:dyDescent="0.3">
      <c r="A5373" s="23"/>
      <c r="B5373" s="23"/>
      <c r="D5373" s="23"/>
      <c r="E5373" s="24"/>
    </row>
    <row r="5374" spans="1:5" s="10" customFormat="1" x14ac:dyDescent="0.3">
      <c r="A5374" s="23"/>
      <c r="B5374" s="23"/>
      <c r="D5374" s="23"/>
      <c r="E5374" s="24"/>
    </row>
    <row r="5375" spans="1:5" s="10" customFormat="1" x14ac:dyDescent="0.3">
      <c r="A5375" s="23"/>
      <c r="B5375" s="23"/>
      <c r="D5375" s="23"/>
      <c r="E5375" s="24"/>
    </row>
    <row r="5376" spans="1:5" s="10" customFormat="1" x14ac:dyDescent="0.3">
      <c r="A5376" s="23"/>
      <c r="B5376" s="23"/>
      <c r="D5376" s="23"/>
      <c r="E5376" s="24"/>
    </row>
    <row r="5377" spans="1:5" s="10" customFormat="1" x14ac:dyDescent="0.3">
      <c r="A5377" s="23"/>
      <c r="B5377" s="23"/>
      <c r="D5377" s="23"/>
      <c r="E5377" s="24"/>
    </row>
    <row r="5378" spans="1:5" s="10" customFormat="1" x14ac:dyDescent="0.3">
      <c r="A5378" s="23"/>
      <c r="B5378" s="23"/>
      <c r="D5378" s="23"/>
      <c r="E5378" s="24"/>
    </row>
    <row r="5379" spans="1:5" s="10" customFormat="1" x14ac:dyDescent="0.3">
      <c r="A5379" s="23"/>
      <c r="B5379" s="23"/>
      <c r="D5379" s="23"/>
      <c r="E5379" s="24"/>
    </row>
    <row r="5380" spans="1:5" s="10" customFormat="1" x14ac:dyDescent="0.3">
      <c r="A5380" s="23"/>
      <c r="B5380" s="23"/>
      <c r="D5380" s="23"/>
      <c r="E5380" s="24"/>
    </row>
    <row r="5381" spans="1:5" s="10" customFormat="1" x14ac:dyDescent="0.3">
      <c r="A5381" s="23"/>
      <c r="B5381" s="23"/>
      <c r="D5381" s="23"/>
      <c r="E5381" s="24"/>
    </row>
    <row r="5382" spans="1:5" s="10" customFormat="1" x14ac:dyDescent="0.3">
      <c r="A5382" s="23"/>
      <c r="B5382" s="23"/>
      <c r="D5382" s="23"/>
      <c r="E5382" s="24"/>
    </row>
    <row r="5383" spans="1:5" s="10" customFormat="1" x14ac:dyDescent="0.3">
      <c r="A5383" s="23"/>
      <c r="B5383" s="23"/>
      <c r="D5383" s="23"/>
      <c r="E5383" s="24"/>
    </row>
    <row r="5384" spans="1:5" s="10" customFormat="1" x14ac:dyDescent="0.3">
      <c r="A5384" s="23"/>
      <c r="B5384" s="23"/>
      <c r="D5384" s="23"/>
      <c r="E5384" s="24"/>
    </row>
    <row r="5385" spans="1:5" s="10" customFormat="1" x14ac:dyDescent="0.3">
      <c r="A5385" s="23"/>
      <c r="B5385" s="23"/>
      <c r="D5385" s="23"/>
      <c r="E5385" s="24"/>
    </row>
    <row r="5386" spans="1:5" s="10" customFormat="1" x14ac:dyDescent="0.3">
      <c r="A5386" s="23"/>
      <c r="B5386" s="23"/>
      <c r="D5386" s="23"/>
      <c r="E5386" s="24"/>
    </row>
    <row r="5387" spans="1:5" s="10" customFormat="1" x14ac:dyDescent="0.3">
      <c r="A5387" s="23"/>
      <c r="B5387" s="23"/>
      <c r="D5387" s="23"/>
      <c r="E5387" s="24"/>
    </row>
    <row r="5388" spans="1:5" s="10" customFormat="1" x14ac:dyDescent="0.3">
      <c r="A5388" s="23"/>
      <c r="B5388" s="23"/>
      <c r="D5388" s="23"/>
      <c r="E5388" s="24"/>
    </row>
    <row r="5389" spans="1:5" s="10" customFormat="1" x14ac:dyDescent="0.3">
      <c r="A5389" s="23"/>
      <c r="B5389" s="23"/>
      <c r="D5389" s="23"/>
      <c r="E5389" s="24"/>
    </row>
    <row r="5390" spans="1:5" s="10" customFormat="1" x14ac:dyDescent="0.3">
      <c r="A5390" s="23"/>
      <c r="B5390" s="23"/>
      <c r="D5390" s="23"/>
      <c r="E5390" s="24"/>
    </row>
    <row r="5391" spans="1:5" s="10" customFormat="1" x14ac:dyDescent="0.3">
      <c r="A5391" s="23"/>
      <c r="B5391" s="23"/>
      <c r="D5391" s="23"/>
      <c r="E5391" s="24"/>
    </row>
    <row r="5392" spans="1:5" s="10" customFormat="1" x14ac:dyDescent="0.3">
      <c r="A5392" s="23"/>
      <c r="B5392" s="23"/>
      <c r="D5392" s="23"/>
      <c r="E5392" s="24"/>
    </row>
    <row r="5393" spans="1:5" s="10" customFormat="1" x14ac:dyDescent="0.3">
      <c r="A5393" s="23"/>
      <c r="B5393" s="23"/>
      <c r="D5393" s="23"/>
      <c r="E5393" s="24"/>
    </row>
    <row r="5394" spans="1:5" s="10" customFormat="1" x14ac:dyDescent="0.3">
      <c r="A5394" s="23"/>
      <c r="B5394" s="23"/>
      <c r="D5394" s="23"/>
      <c r="E5394" s="24"/>
    </row>
    <row r="5395" spans="1:5" s="10" customFormat="1" x14ac:dyDescent="0.3">
      <c r="A5395" s="23"/>
      <c r="B5395" s="23"/>
      <c r="D5395" s="23"/>
      <c r="E5395" s="24"/>
    </row>
    <row r="5396" spans="1:5" s="10" customFormat="1" x14ac:dyDescent="0.3">
      <c r="A5396" s="23"/>
      <c r="B5396" s="23"/>
      <c r="D5396" s="23"/>
      <c r="E5396" s="24"/>
    </row>
    <row r="5397" spans="1:5" s="10" customFormat="1" x14ac:dyDescent="0.3">
      <c r="A5397" s="23"/>
      <c r="B5397" s="23"/>
      <c r="D5397" s="23"/>
      <c r="E5397" s="24"/>
    </row>
    <row r="5398" spans="1:5" s="10" customFormat="1" x14ac:dyDescent="0.3">
      <c r="A5398" s="23"/>
      <c r="B5398" s="23"/>
      <c r="D5398" s="23"/>
      <c r="E5398" s="24"/>
    </row>
    <row r="5399" spans="1:5" s="10" customFormat="1" x14ac:dyDescent="0.3">
      <c r="A5399" s="23"/>
      <c r="B5399" s="23"/>
      <c r="D5399" s="23"/>
      <c r="E5399" s="24"/>
    </row>
    <row r="5400" spans="1:5" s="10" customFormat="1" x14ac:dyDescent="0.3">
      <c r="A5400" s="23"/>
      <c r="B5400" s="23"/>
      <c r="D5400" s="23"/>
      <c r="E5400" s="24"/>
    </row>
    <row r="5401" spans="1:5" s="10" customFormat="1" x14ac:dyDescent="0.3">
      <c r="A5401" s="23"/>
      <c r="B5401" s="23"/>
      <c r="D5401" s="23"/>
      <c r="E5401" s="24"/>
    </row>
    <row r="5402" spans="1:5" s="10" customFormat="1" x14ac:dyDescent="0.3">
      <c r="A5402" s="23"/>
      <c r="B5402" s="23"/>
      <c r="D5402" s="23"/>
      <c r="E5402" s="24"/>
    </row>
    <row r="5403" spans="1:5" s="10" customFormat="1" x14ac:dyDescent="0.3">
      <c r="A5403" s="23"/>
      <c r="B5403" s="23"/>
      <c r="D5403" s="23"/>
      <c r="E5403" s="24"/>
    </row>
    <row r="5404" spans="1:5" s="10" customFormat="1" x14ac:dyDescent="0.3">
      <c r="A5404" s="23"/>
      <c r="B5404" s="23"/>
      <c r="D5404" s="23"/>
      <c r="E5404" s="24"/>
    </row>
    <row r="5405" spans="1:5" s="10" customFormat="1" x14ac:dyDescent="0.3">
      <c r="A5405" s="23"/>
      <c r="B5405" s="23"/>
      <c r="D5405" s="23"/>
      <c r="E5405" s="24"/>
    </row>
    <row r="5406" spans="1:5" s="10" customFormat="1" x14ac:dyDescent="0.3">
      <c r="A5406" s="23"/>
      <c r="B5406" s="23"/>
      <c r="D5406" s="23"/>
      <c r="E5406" s="24"/>
    </row>
    <row r="5407" spans="1:5" s="10" customFormat="1" x14ac:dyDescent="0.3">
      <c r="A5407" s="23"/>
      <c r="B5407" s="23"/>
      <c r="D5407" s="23"/>
      <c r="E5407" s="24"/>
    </row>
    <row r="5408" spans="1:5" s="10" customFormat="1" x14ac:dyDescent="0.3">
      <c r="A5408" s="23"/>
      <c r="B5408" s="23"/>
      <c r="D5408" s="23"/>
      <c r="E5408" s="24"/>
    </row>
    <row r="5409" spans="1:5" s="10" customFormat="1" x14ac:dyDescent="0.3">
      <c r="A5409" s="23"/>
      <c r="B5409" s="23"/>
      <c r="D5409" s="23"/>
      <c r="E5409" s="24"/>
    </row>
    <row r="5410" spans="1:5" s="10" customFormat="1" x14ac:dyDescent="0.3">
      <c r="A5410" s="23"/>
      <c r="B5410" s="23"/>
      <c r="D5410" s="23"/>
      <c r="E5410" s="24"/>
    </row>
    <row r="5411" spans="1:5" s="10" customFormat="1" x14ac:dyDescent="0.3">
      <c r="A5411" s="23"/>
      <c r="B5411" s="23"/>
      <c r="D5411" s="23"/>
      <c r="E5411" s="24"/>
    </row>
    <row r="5412" spans="1:5" s="10" customFormat="1" x14ac:dyDescent="0.3">
      <c r="A5412" s="23"/>
      <c r="B5412" s="23"/>
      <c r="D5412" s="23"/>
      <c r="E5412" s="24"/>
    </row>
    <row r="5413" spans="1:5" s="10" customFormat="1" x14ac:dyDescent="0.3">
      <c r="A5413" s="23"/>
      <c r="B5413" s="23"/>
      <c r="D5413" s="23"/>
      <c r="E5413" s="24"/>
    </row>
    <row r="5414" spans="1:5" s="10" customFormat="1" x14ac:dyDescent="0.3">
      <c r="A5414" s="23"/>
      <c r="B5414" s="23"/>
      <c r="D5414" s="23"/>
      <c r="E5414" s="24"/>
    </row>
    <row r="5415" spans="1:5" s="10" customFormat="1" x14ac:dyDescent="0.3">
      <c r="A5415" s="23"/>
      <c r="B5415" s="23"/>
      <c r="D5415" s="23"/>
      <c r="E5415" s="24"/>
    </row>
    <row r="5416" spans="1:5" s="10" customFormat="1" x14ac:dyDescent="0.3">
      <c r="A5416" s="23"/>
      <c r="B5416" s="23"/>
      <c r="D5416" s="23"/>
      <c r="E5416" s="24"/>
    </row>
    <row r="5417" spans="1:5" s="10" customFormat="1" x14ac:dyDescent="0.3">
      <c r="A5417" s="23"/>
      <c r="B5417" s="23"/>
      <c r="D5417" s="23"/>
      <c r="E5417" s="24"/>
    </row>
    <row r="5418" spans="1:5" s="10" customFormat="1" x14ac:dyDescent="0.3">
      <c r="A5418" s="23"/>
      <c r="B5418" s="23"/>
      <c r="D5418" s="23"/>
      <c r="E5418" s="24"/>
    </row>
    <row r="5419" spans="1:5" s="10" customFormat="1" x14ac:dyDescent="0.3">
      <c r="A5419" s="23"/>
      <c r="B5419" s="23"/>
      <c r="D5419" s="23"/>
      <c r="E5419" s="24"/>
    </row>
    <row r="5420" spans="1:5" s="10" customFormat="1" x14ac:dyDescent="0.3">
      <c r="A5420" s="23"/>
      <c r="B5420" s="23"/>
      <c r="D5420" s="23"/>
      <c r="E5420" s="24"/>
    </row>
    <row r="5421" spans="1:5" s="10" customFormat="1" x14ac:dyDescent="0.3">
      <c r="A5421" s="23"/>
      <c r="B5421" s="23"/>
      <c r="D5421" s="23"/>
      <c r="E5421" s="24"/>
    </row>
    <row r="5422" spans="1:5" s="10" customFormat="1" x14ac:dyDescent="0.3">
      <c r="A5422" s="23"/>
      <c r="B5422" s="23"/>
      <c r="D5422" s="23"/>
      <c r="E5422" s="24"/>
    </row>
    <row r="5423" spans="1:5" s="10" customFormat="1" x14ac:dyDescent="0.3">
      <c r="A5423" s="23"/>
      <c r="B5423" s="23"/>
      <c r="D5423" s="23"/>
      <c r="E5423" s="24"/>
    </row>
    <row r="5424" spans="1:5" s="10" customFormat="1" x14ac:dyDescent="0.3">
      <c r="A5424" s="23"/>
      <c r="B5424" s="23"/>
      <c r="D5424" s="23"/>
      <c r="E5424" s="24"/>
    </row>
    <row r="5425" spans="1:5" s="10" customFormat="1" x14ac:dyDescent="0.3">
      <c r="A5425" s="23"/>
      <c r="B5425" s="23"/>
      <c r="D5425" s="23"/>
      <c r="E5425" s="24"/>
    </row>
    <row r="5426" spans="1:5" s="10" customFormat="1" x14ac:dyDescent="0.3">
      <c r="A5426" s="23"/>
      <c r="B5426" s="23"/>
      <c r="D5426" s="23"/>
      <c r="E5426" s="24"/>
    </row>
    <row r="5427" spans="1:5" s="10" customFormat="1" x14ac:dyDescent="0.3">
      <c r="A5427" s="23"/>
      <c r="B5427" s="23"/>
      <c r="D5427" s="23"/>
      <c r="E5427" s="24"/>
    </row>
    <row r="5428" spans="1:5" s="10" customFormat="1" x14ac:dyDescent="0.3">
      <c r="A5428" s="23"/>
      <c r="B5428" s="23"/>
      <c r="D5428" s="23"/>
      <c r="E5428" s="24"/>
    </row>
    <row r="5429" spans="1:5" s="10" customFormat="1" x14ac:dyDescent="0.3">
      <c r="A5429" s="23"/>
      <c r="B5429" s="23"/>
      <c r="D5429" s="23"/>
      <c r="E5429" s="24"/>
    </row>
    <row r="5430" spans="1:5" s="10" customFormat="1" x14ac:dyDescent="0.3">
      <c r="A5430" s="23"/>
      <c r="B5430" s="23"/>
      <c r="D5430" s="23"/>
      <c r="E5430" s="24"/>
    </row>
    <row r="5431" spans="1:5" s="10" customFormat="1" x14ac:dyDescent="0.3">
      <c r="A5431" s="23"/>
      <c r="B5431" s="23"/>
      <c r="D5431" s="23"/>
      <c r="E5431" s="24"/>
    </row>
    <row r="5432" spans="1:5" s="10" customFormat="1" x14ac:dyDescent="0.3">
      <c r="A5432" s="23"/>
      <c r="B5432" s="23"/>
      <c r="D5432" s="23"/>
      <c r="E5432" s="24"/>
    </row>
    <row r="5433" spans="1:5" s="10" customFormat="1" x14ac:dyDescent="0.3">
      <c r="A5433" s="23"/>
      <c r="B5433" s="23"/>
      <c r="D5433" s="23"/>
      <c r="E5433" s="24"/>
    </row>
    <row r="5434" spans="1:5" s="10" customFormat="1" x14ac:dyDescent="0.3">
      <c r="A5434" s="23"/>
      <c r="B5434" s="23"/>
      <c r="D5434" s="23"/>
      <c r="E5434" s="24"/>
    </row>
    <row r="5435" spans="1:5" s="10" customFormat="1" x14ac:dyDescent="0.3">
      <c r="A5435" s="23"/>
      <c r="B5435" s="23"/>
      <c r="D5435" s="23"/>
      <c r="E5435" s="24"/>
    </row>
    <row r="5436" spans="1:5" s="10" customFormat="1" x14ac:dyDescent="0.3">
      <c r="A5436" s="23"/>
      <c r="B5436" s="23"/>
      <c r="D5436" s="23"/>
      <c r="E5436" s="24"/>
    </row>
    <row r="5437" spans="1:5" s="10" customFormat="1" x14ac:dyDescent="0.3">
      <c r="A5437" s="23"/>
      <c r="B5437" s="23"/>
      <c r="D5437" s="23"/>
      <c r="E5437" s="24"/>
    </row>
    <row r="5438" spans="1:5" s="10" customFormat="1" x14ac:dyDescent="0.3">
      <c r="A5438" s="23"/>
      <c r="B5438" s="23"/>
      <c r="D5438" s="23"/>
      <c r="E5438" s="24"/>
    </row>
    <row r="5439" spans="1:5" s="10" customFormat="1" x14ac:dyDescent="0.3">
      <c r="A5439" s="23"/>
      <c r="B5439" s="23"/>
      <c r="D5439" s="23"/>
      <c r="E5439" s="24"/>
    </row>
    <row r="5440" spans="1:5" s="10" customFormat="1" x14ac:dyDescent="0.3">
      <c r="A5440" s="23"/>
      <c r="B5440" s="23"/>
      <c r="D5440" s="23"/>
      <c r="E5440" s="24"/>
    </row>
    <row r="5441" spans="1:5" s="10" customFormat="1" x14ac:dyDescent="0.3">
      <c r="A5441" s="23"/>
      <c r="B5441" s="23"/>
      <c r="D5441" s="23"/>
      <c r="E5441" s="24"/>
    </row>
    <row r="5442" spans="1:5" s="10" customFormat="1" x14ac:dyDescent="0.3">
      <c r="A5442" s="23"/>
      <c r="B5442" s="23"/>
      <c r="D5442" s="23"/>
      <c r="E5442" s="24"/>
    </row>
    <row r="5443" spans="1:5" s="10" customFormat="1" x14ac:dyDescent="0.3">
      <c r="A5443" s="23"/>
      <c r="B5443" s="23"/>
      <c r="D5443" s="23"/>
      <c r="E5443" s="24"/>
    </row>
    <row r="5444" spans="1:5" s="10" customFormat="1" x14ac:dyDescent="0.3">
      <c r="A5444" s="23"/>
      <c r="B5444" s="23"/>
      <c r="D5444" s="23"/>
      <c r="E5444" s="24"/>
    </row>
    <row r="5445" spans="1:5" s="10" customFormat="1" x14ac:dyDescent="0.3">
      <c r="A5445" s="23"/>
      <c r="B5445" s="23"/>
      <c r="D5445" s="23"/>
      <c r="E5445" s="24"/>
    </row>
    <row r="5446" spans="1:5" s="10" customFormat="1" x14ac:dyDescent="0.3">
      <c r="A5446" s="23"/>
      <c r="B5446" s="23"/>
      <c r="D5446" s="23"/>
      <c r="E5446" s="24"/>
    </row>
    <row r="5447" spans="1:5" s="10" customFormat="1" x14ac:dyDescent="0.3">
      <c r="A5447" s="23"/>
      <c r="B5447" s="23"/>
      <c r="D5447" s="23"/>
      <c r="E5447" s="24"/>
    </row>
    <row r="5448" spans="1:5" s="10" customFormat="1" x14ac:dyDescent="0.3">
      <c r="A5448" s="23"/>
      <c r="B5448" s="23"/>
      <c r="D5448" s="23"/>
      <c r="E5448" s="24"/>
    </row>
    <row r="5449" spans="1:5" s="10" customFormat="1" x14ac:dyDescent="0.3">
      <c r="A5449" s="23"/>
      <c r="B5449" s="23"/>
      <c r="D5449" s="23"/>
      <c r="E5449" s="24"/>
    </row>
    <row r="5450" spans="1:5" s="10" customFormat="1" x14ac:dyDescent="0.3">
      <c r="A5450" s="23"/>
      <c r="B5450" s="23"/>
      <c r="D5450" s="23"/>
      <c r="E5450" s="24"/>
    </row>
    <row r="5451" spans="1:5" s="10" customFormat="1" x14ac:dyDescent="0.3">
      <c r="A5451" s="23"/>
      <c r="B5451" s="23"/>
      <c r="D5451" s="23"/>
      <c r="E5451" s="24"/>
    </row>
    <row r="5452" spans="1:5" s="10" customFormat="1" x14ac:dyDescent="0.3">
      <c r="A5452" s="23"/>
      <c r="B5452" s="23"/>
      <c r="D5452" s="23"/>
      <c r="E5452" s="24"/>
    </row>
    <row r="5453" spans="1:5" s="10" customFormat="1" x14ac:dyDescent="0.3">
      <c r="A5453" s="23"/>
      <c r="B5453" s="23"/>
      <c r="D5453" s="23"/>
      <c r="E5453" s="24"/>
    </row>
    <row r="5454" spans="1:5" s="10" customFormat="1" x14ac:dyDescent="0.3">
      <c r="A5454" s="23"/>
      <c r="B5454" s="23"/>
      <c r="D5454" s="23"/>
      <c r="E5454" s="24"/>
    </row>
    <row r="5455" spans="1:5" s="10" customFormat="1" x14ac:dyDescent="0.3">
      <c r="A5455" s="23"/>
      <c r="B5455" s="23"/>
      <c r="D5455" s="23"/>
      <c r="E5455" s="24"/>
    </row>
    <row r="5456" spans="1:5" s="10" customFormat="1" x14ac:dyDescent="0.3">
      <c r="A5456" s="23"/>
      <c r="B5456" s="23"/>
      <c r="D5456" s="23"/>
      <c r="E5456" s="24"/>
    </row>
    <row r="5457" spans="1:5" s="10" customFormat="1" x14ac:dyDescent="0.3">
      <c r="A5457" s="23"/>
      <c r="B5457" s="23"/>
      <c r="D5457" s="23"/>
      <c r="E5457" s="24"/>
    </row>
    <row r="5458" spans="1:5" s="10" customFormat="1" x14ac:dyDescent="0.3">
      <c r="A5458" s="23"/>
      <c r="B5458" s="23"/>
      <c r="D5458" s="23"/>
      <c r="E5458" s="24"/>
    </row>
    <row r="5459" spans="1:5" s="10" customFormat="1" x14ac:dyDescent="0.3">
      <c r="A5459" s="23"/>
      <c r="B5459" s="23"/>
      <c r="D5459" s="23"/>
      <c r="E5459" s="24"/>
    </row>
    <row r="5460" spans="1:5" s="10" customFormat="1" x14ac:dyDescent="0.3">
      <c r="A5460" s="23"/>
      <c r="B5460" s="23"/>
      <c r="D5460" s="23"/>
      <c r="E5460" s="24"/>
    </row>
    <row r="5461" spans="1:5" s="10" customFormat="1" x14ac:dyDescent="0.3">
      <c r="A5461" s="23"/>
      <c r="B5461" s="23"/>
      <c r="D5461" s="23"/>
      <c r="E5461" s="24"/>
    </row>
    <row r="5462" spans="1:5" s="10" customFormat="1" x14ac:dyDescent="0.3">
      <c r="A5462" s="23"/>
      <c r="B5462" s="23"/>
      <c r="D5462" s="23"/>
      <c r="E5462" s="24"/>
    </row>
    <row r="5463" spans="1:5" s="10" customFormat="1" x14ac:dyDescent="0.3">
      <c r="A5463" s="23"/>
      <c r="B5463" s="23"/>
      <c r="D5463" s="23"/>
      <c r="E5463" s="24"/>
    </row>
    <row r="5464" spans="1:5" s="10" customFormat="1" x14ac:dyDescent="0.3">
      <c r="A5464" s="23"/>
      <c r="B5464" s="23"/>
      <c r="D5464" s="23"/>
      <c r="E5464" s="24"/>
    </row>
    <row r="5465" spans="1:5" s="10" customFormat="1" x14ac:dyDescent="0.3">
      <c r="A5465" s="23"/>
      <c r="B5465" s="23"/>
      <c r="D5465" s="23"/>
      <c r="E5465" s="24"/>
    </row>
    <row r="5466" spans="1:5" s="10" customFormat="1" x14ac:dyDescent="0.3">
      <c r="A5466" s="23"/>
      <c r="B5466" s="23"/>
      <c r="D5466" s="23"/>
      <c r="E5466" s="24"/>
    </row>
    <row r="5467" spans="1:5" s="10" customFormat="1" x14ac:dyDescent="0.3">
      <c r="A5467" s="23"/>
      <c r="B5467" s="23"/>
      <c r="D5467" s="23"/>
      <c r="E5467" s="24"/>
    </row>
    <row r="5468" spans="1:5" s="10" customFormat="1" x14ac:dyDescent="0.3">
      <c r="A5468" s="23"/>
      <c r="B5468" s="23"/>
      <c r="D5468" s="23"/>
      <c r="E5468" s="24"/>
    </row>
    <row r="5469" spans="1:5" s="10" customFormat="1" x14ac:dyDescent="0.3">
      <c r="A5469" s="23"/>
      <c r="B5469" s="23"/>
      <c r="D5469" s="23"/>
      <c r="E5469" s="24"/>
    </row>
    <row r="5470" spans="1:5" s="10" customFormat="1" x14ac:dyDescent="0.3">
      <c r="A5470" s="23"/>
      <c r="B5470" s="23"/>
      <c r="D5470" s="23"/>
      <c r="E5470" s="24"/>
    </row>
    <row r="5471" spans="1:5" s="10" customFormat="1" x14ac:dyDescent="0.3">
      <c r="A5471" s="23"/>
      <c r="B5471" s="23"/>
      <c r="D5471" s="23"/>
      <c r="E5471" s="24"/>
    </row>
    <row r="5472" spans="1:5" s="10" customFormat="1" x14ac:dyDescent="0.3">
      <c r="A5472" s="23"/>
      <c r="B5472" s="23"/>
      <c r="D5472" s="23"/>
      <c r="E5472" s="24"/>
    </row>
    <row r="5473" spans="1:5" s="10" customFormat="1" x14ac:dyDescent="0.3">
      <c r="A5473" s="23"/>
      <c r="B5473" s="23"/>
      <c r="D5473" s="23"/>
      <c r="E5473" s="24"/>
    </row>
    <row r="5474" spans="1:5" s="10" customFormat="1" x14ac:dyDescent="0.3">
      <c r="A5474" s="23"/>
      <c r="B5474" s="23"/>
      <c r="D5474" s="23"/>
      <c r="E5474" s="24"/>
    </row>
    <row r="5475" spans="1:5" s="10" customFormat="1" x14ac:dyDescent="0.3">
      <c r="A5475" s="23"/>
      <c r="B5475" s="23"/>
      <c r="D5475" s="23"/>
      <c r="E5475" s="24"/>
    </row>
    <row r="5476" spans="1:5" s="10" customFormat="1" x14ac:dyDescent="0.3">
      <c r="A5476" s="23"/>
      <c r="B5476" s="23"/>
      <c r="D5476" s="23"/>
      <c r="E5476" s="24"/>
    </row>
    <row r="5477" spans="1:5" s="10" customFormat="1" x14ac:dyDescent="0.3">
      <c r="A5477" s="23"/>
      <c r="B5477" s="23"/>
      <c r="D5477" s="23"/>
      <c r="E5477" s="24"/>
    </row>
    <row r="5478" spans="1:5" s="10" customFormat="1" x14ac:dyDescent="0.3">
      <c r="A5478" s="23"/>
      <c r="B5478" s="23"/>
      <c r="D5478" s="23"/>
      <c r="E5478" s="24"/>
    </row>
    <row r="5479" spans="1:5" s="10" customFormat="1" x14ac:dyDescent="0.3">
      <c r="A5479" s="23"/>
      <c r="B5479" s="23"/>
      <c r="D5479" s="23"/>
      <c r="E5479" s="24"/>
    </row>
    <row r="5480" spans="1:5" s="10" customFormat="1" x14ac:dyDescent="0.3">
      <c r="A5480" s="23"/>
      <c r="B5480" s="23"/>
      <c r="D5480" s="23"/>
      <c r="E5480" s="24"/>
    </row>
    <row r="5481" spans="1:5" s="10" customFormat="1" x14ac:dyDescent="0.3">
      <c r="A5481" s="23"/>
      <c r="B5481" s="23"/>
      <c r="D5481" s="23"/>
      <c r="E5481" s="24"/>
    </row>
    <row r="5482" spans="1:5" s="10" customFormat="1" x14ac:dyDescent="0.3">
      <c r="A5482" s="23"/>
      <c r="B5482" s="23"/>
      <c r="D5482" s="23"/>
      <c r="E5482" s="24"/>
    </row>
    <row r="5483" spans="1:5" s="10" customFormat="1" x14ac:dyDescent="0.3">
      <c r="A5483" s="23"/>
      <c r="B5483" s="23"/>
      <c r="D5483" s="23"/>
      <c r="E5483" s="24"/>
    </row>
    <row r="5484" spans="1:5" s="10" customFormat="1" x14ac:dyDescent="0.3">
      <c r="A5484" s="23"/>
      <c r="B5484" s="23"/>
      <c r="D5484" s="23"/>
      <c r="E5484" s="24"/>
    </row>
    <row r="5485" spans="1:5" s="10" customFormat="1" x14ac:dyDescent="0.3">
      <c r="A5485" s="23"/>
      <c r="B5485" s="23"/>
      <c r="D5485" s="23"/>
      <c r="E5485" s="24"/>
    </row>
    <row r="5486" spans="1:5" s="10" customFormat="1" x14ac:dyDescent="0.3">
      <c r="A5486" s="23"/>
      <c r="B5486" s="23"/>
      <c r="D5486" s="23"/>
      <c r="E5486" s="24"/>
    </row>
    <row r="5487" spans="1:5" s="10" customFormat="1" x14ac:dyDescent="0.3">
      <c r="A5487" s="23"/>
      <c r="B5487" s="23"/>
      <c r="D5487" s="23"/>
      <c r="E5487" s="24"/>
    </row>
    <row r="5488" spans="1:5" s="10" customFormat="1" x14ac:dyDescent="0.3">
      <c r="A5488" s="23"/>
      <c r="B5488" s="23"/>
      <c r="D5488" s="23"/>
      <c r="E5488" s="24"/>
    </row>
    <row r="5489" spans="1:5" s="10" customFormat="1" x14ac:dyDescent="0.3">
      <c r="A5489" s="23"/>
      <c r="B5489" s="23"/>
      <c r="D5489" s="23"/>
      <c r="E5489" s="24"/>
    </row>
    <row r="5490" spans="1:5" s="10" customFormat="1" x14ac:dyDescent="0.3">
      <c r="A5490" s="23"/>
      <c r="B5490" s="23"/>
      <c r="D5490" s="23"/>
      <c r="E5490" s="24"/>
    </row>
    <row r="5491" spans="1:5" s="10" customFormat="1" x14ac:dyDescent="0.3">
      <c r="A5491" s="23"/>
      <c r="B5491" s="23"/>
      <c r="D5491" s="23"/>
      <c r="E5491" s="24"/>
    </row>
    <row r="5492" spans="1:5" s="10" customFormat="1" x14ac:dyDescent="0.3">
      <c r="A5492" s="23"/>
      <c r="B5492" s="23"/>
      <c r="D5492" s="23"/>
      <c r="E5492" s="24"/>
    </row>
    <row r="5493" spans="1:5" s="10" customFormat="1" x14ac:dyDescent="0.3">
      <c r="A5493" s="23"/>
      <c r="B5493" s="23"/>
      <c r="D5493" s="23"/>
      <c r="E5493" s="24"/>
    </row>
    <row r="5494" spans="1:5" s="10" customFormat="1" x14ac:dyDescent="0.3">
      <c r="A5494" s="23"/>
      <c r="B5494" s="23"/>
      <c r="D5494" s="23"/>
      <c r="E5494" s="24"/>
    </row>
    <row r="5495" spans="1:5" s="10" customFormat="1" x14ac:dyDescent="0.3">
      <c r="A5495" s="23"/>
      <c r="B5495" s="23"/>
      <c r="D5495" s="23"/>
      <c r="E5495" s="24"/>
    </row>
    <row r="5496" spans="1:5" s="10" customFormat="1" x14ac:dyDescent="0.3">
      <c r="A5496" s="23"/>
      <c r="B5496" s="23"/>
      <c r="D5496" s="23"/>
      <c r="E5496" s="24"/>
    </row>
    <row r="5497" spans="1:5" s="10" customFormat="1" x14ac:dyDescent="0.3">
      <c r="A5497" s="23"/>
      <c r="B5497" s="23"/>
      <c r="D5497" s="23"/>
      <c r="E5497" s="24"/>
    </row>
    <row r="5498" spans="1:5" s="10" customFormat="1" x14ac:dyDescent="0.3">
      <c r="A5498" s="23"/>
      <c r="B5498" s="23"/>
      <c r="D5498" s="23"/>
      <c r="E5498" s="24"/>
    </row>
    <row r="5499" spans="1:5" s="10" customFormat="1" x14ac:dyDescent="0.3">
      <c r="A5499" s="23"/>
      <c r="B5499" s="23"/>
      <c r="D5499" s="23"/>
      <c r="E5499" s="24"/>
    </row>
    <row r="5500" spans="1:5" s="10" customFormat="1" x14ac:dyDescent="0.3">
      <c r="A5500" s="23"/>
      <c r="B5500" s="23"/>
      <c r="D5500" s="23"/>
      <c r="E5500" s="24"/>
    </row>
    <row r="5501" spans="1:5" s="10" customFormat="1" x14ac:dyDescent="0.3">
      <c r="A5501" s="23"/>
      <c r="B5501" s="23"/>
      <c r="D5501" s="23"/>
      <c r="E5501" s="24"/>
    </row>
    <row r="5502" spans="1:5" s="10" customFormat="1" x14ac:dyDescent="0.3">
      <c r="A5502" s="23"/>
      <c r="B5502" s="23"/>
      <c r="D5502" s="23"/>
      <c r="E5502" s="24"/>
    </row>
    <row r="5503" spans="1:5" s="10" customFormat="1" x14ac:dyDescent="0.3">
      <c r="A5503" s="23"/>
      <c r="B5503" s="23"/>
      <c r="D5503" s="23"/>
      <c r="E5503" s="24"/>
    </row>
    <row r="5504" spans="1:5" s="10" customFormat="1" x14ac:dyDescent="0.3">
      <c r="A5504" s="23"/>
      <c r="B5504" s="23"/>
      <c r="D5504" s="23"/>
      <c r="E5504" s="24"/>
    </row>
    <row r="5505" spans="1:5" s="10" customFormat="1" x14ac:dyDescent="0.3">
      <c r="A5505" s="23"/>
      <c r="B5505" s="23"/>
      <c r="D5505" s="23"/>
      <c r="E5505" s="24"/>
    </row>
    <row r="5506" spans="1:5" s="10" customFormat="1" x14ac:dyDescent="0.3">
      <c r="A5506" s="23"/>
      <c r="B5506" s="23"/>
      <c r="D5506" s="23"/>
      <c r="E5506" s="24"/>
    </row>
    <row r="5507" spans="1:5" s="10" customFormat="1" x14ac:dyDescent="0.3">
      <c r="A5507" s="23"/>
      <c r="B5507" s="23"/>
      <c r="D5507" s="23"/>
      <c r="E5507" s="24"/>
    </row>
    <row r="5508" spans="1:5" s="10" customFormat="1" x14ac:dyDescent="0.3">
      <c r="A5508" s="23"/>
      <c r="B5508" s="23"/>
      <c r="D5508" s="23"/>
      <c r="E5508" s="24"/>
    </row>
    <row r="5509" spans="1:5" s="10" customFormat="1" x14ac:dyDescent="0.3">
      <c r="A5509" s="23"/>
      <c r="B5509" s="23"/>
      <c r="D5509" s="23"/>
      <c r="E5509" s="24"/>
    </row>
    <row r="5510" spans="1:5" s="10" customFormat="1" x14ac:dyDescent="0.3">
      <c r="A5510" s="23"/>
      <c r="B5510" s="23"/>
      <c r="D5510" s="23"/>
      <c r="E5510" s="24"/>
    </row>
    <row r="5511" spans="1:5" s="10" customFormat="1" x14ac:dyDescent="0.3">
      <c r="A5511" s="23"/>
      <c r="B5511" s="23"/>
      <c r="D5511" s="23"/>
      <c r="E5511" s="24"/>
    </row>
    <row r="5512" spans="1:5" s="10" customFormat="1" x14ac:dyDescent="0.3">
      <c r="A5512" s="23"/>
      <c r="B5512" s="23"/>
      <c r="D5512" s="23"/>
      <c r="E5512" s="24"/>
    </row>
    <row r="5513" spans="1:5" s="10" customFormat="1" x14ac:dyDescent="0.3">
      <c r="A5513" s="23"/>
      <c r="B5513" s="23"/>
      <c r="D5513" s="23"/>
      <c r="E5513" s="24"/>
    </row>
    <row r="5514" spans="1:5" s="10" customFormat="1" x14ac:dyDescent="0.3">
      <c r="A5514" s="23"/>
      <c r="B5514" s="23"/>
      <c r="D5514" s="23"/>
      <c r="E5514" s="24"/>
    </row>
    <row r="5515" spans="1:5" s="10" customFormat="1" x14ac:dyDescent="0.3">
      <c r="A5515" s="23"/>
      <c r="B5515" s="23"/>
      <c r="D5515" s="23"/>
      <c r="E5515" s="24"/>
    </row>
    <row r="5516" spans="1:5" s="10" customFormat="1" x14ac:dyDescent="0.3">
      <c r="A5516" s="23"/>
      <c r="B5516" s="23"/>
      <c r="D5516" s="23"/>
      <c r="E5516" s="24"/>
    </row>
    <row r="5517" spans="1:5" s="10" customFormat="1" x14ac:dyDescent="0.3">
      <c r="A5517" s="23"/>
      <c r="B5517" s="23"/>
      <c r="D5517" s="23"/>
      <c r="E5517" s="24"/>
    </row>
    <row r="5518" spans="1:5" s="10" customFormat="1" x14ac:dyDescent="0.3">
      <c r="A5518" s="23"/>
      <c r="B5518" s="23"/>
      <c r="D5518" s="23"/>
      <c r="E5518" s="24"/>
    </row>
    <row r="5519" spans="1:5" s="10" customFormat="1" x14ac:dyDescent="0.3">
      <c r="A5519" s="23"/>
      <c r="B5519" s="23"/>
      <c r="D5519" s="23"/>
      <c r="E5519" s="24"/>
    </row>
    <row r="5520" spans="1:5" s="10" customFormat="1" x14ac:dyDescent="0.3">
      <c r="A5520" s="23"/>
      <c r="B5520" s="23"/>
      <c r="D5520" s="23"/>
      <c r="E5520" s="24"/>
    </row>
    <row r="5521" spans="1:5" s="10" customFormat="1" x14ac:dyDescent="0.3">
      <c r="A5521" s="23"/>
      <c r="B5521" s="23"/>
      <c r="D5521" s="23"/>
      <c r="E5521" s="24"/>
    </row>
    <row r="5522" spans="1:5" s="10" customFormat="1" x14ac:dyDescent="0.3">
      <c r="A5522" s="23"/>
      <c r="B5522" s="23"/>
      <c r="D5522" s="23"/>
      <c r="E5522" s="24"/>
    </row>
    <row r="5523" spans="1:5" s="10" customFormat="1" x14ac:dyDescent="0.3">
      <c r="A5523" s="23"/>
      <c r="B5523" s="23"/>
      <c r="D5523" s="23"/>
      <c r="E5523" s="24"/>
    </row>
    <row r="5524" spans="1:5" s="10" customFormat="1" x14ac:dyDescent="0.3">
      <c r="A5524" s="23"/>
      <c r="B5524" s="23"/>
      <c r="D5524" s="23"/>
      <c r="E5524" s="24"/>
    </row>
    <row r="5525" spans="1:5" s="10" customFormat="1" x14ac:dyDescent="0.3">
      <c r="A5525" s="23"/>
      <c r="B5525" s="23"/>
      <c r="D5525" s="23"/>
      <c r="E5525" s="24"/>
    </row>
    <row r="5526" spans="1:5" s="10" customFormat="1" x14ac:dyDescent="0.3">
      <c r="A5526" s="23"/>
      <c r="B5526" s="23"/>
      <c r="D5526" s="23"/>
      <c r="E5526" s="24"/>
    </row>
    <row r="5527" spans="1:5" s="10" customFormat="1" x14ac:dyDescent="0.3">
      <c r="A5527" s="23"/>
      <c r="B5527" s="23"/>
      <c r="D5527" s="23"/>
      <c r="E5527" s="24"/>
    </row>
    <row r="5528" spans="1:5" s="10" customFormat="1" x14ac:dyDescent="0.3">
      <c r="A5528" s="23"/>
      <c r="B5528" s="23"/>
      <c r="D5528" s="23"/>
      <c r="E5528" s="24"/>
    </row>
    <row r="5529" spans="1:5" s="10" customFormat="1" x14ac:dyDescent="0.3">
      <c r="A5529" s="23"/>
      <c r="B5529" s="23"/>
      <c r="D5529" s="23"/>
      <c r="E5529" s="24"/>
    </row>
    <row r="5530" spans="1:5" s="10" customFormat="1" x14ac:dyDescent="0.3">
      <c r="A5530" s="23"/>
      <c r="B5530" s="23"/>
      <c r="D5530" s="23"/>
      <c r="E5530" s="24"/>
    </row>
    <row r="5531" spans="1:5" s="10" customFormat="1" x14ac:dyDescent="0.3">
      <c r="A5531" s="23"/>
      <c r="B5531" s="23"/>
      <c r="D5531" s="23"/>
      <c r="E5531" s="24"/>
    </row>
    <row r="5532" spans="1:5" s="10" customFormat="1" x14ac:dyDescent="0.3">
      <c r="A5532" s="23"/>
      <c r="B5532" s="23"/>
      <c r="D5532" s="23"/>
      <c r="E5532" s="24"/>
    </row>
    <row r="5533" spans="1:5" s="10" customFormat="1" x14ac:dyDescent="0.3">
      <c r="A5533" s="23"/>
      <c r="B5533" s="23"/>
      <c r="D5533" s="23"/>
      <c r="E5533" s="24"/>
    </row>
    <row r="5534" spans="1:5" s="10" customFormat="1" x14ac:dyDescent="0.3">
      <c r="A5534" s="23"/>
      <c r="B5534" s="23"/>
      <c r="D5534" s="23"/>
      <c r="E5534" s="24"/>
    </row>
    <row r="5535" spans="1:5" s="10" customFormat="1" x14ac:dyDescent="0.3">
      <c r="A5535" s="23"/>
      <c r="B5535" s="23"/>
      <c r="D5535" s="23"/>
      <c r="E5535" s="24"/>
    </row>
    <row r="5536" spans="1:5" s="10" customFormat="1" x14ac:dyDescent="0.3">
      <c r="A5536" s="23"/>
      <c r="B5536" s="23"/>
      <c r="D5536" s="23"/>
      <c r="E5536" s="24"/>
    </row>
    <row r="5537" spans="1:5" s="10" customFormat="1" x14ac:dyDescent="0.3">
      <c r="A5537" s="23"/>
      <c r="B5537" s="23"/>
      <c r="D5537" s="23"/>
      <c r="E5537" s="24"/>
    </row>
    <row r="5538" spans="1:5" s="10" customFormat="1" x14ac:dyDescent="0.3">
      <c r="A5538" s="23"/>
      <c r="B5538" s="23"/>
      <c r="D5538" s="23"/>
      <c r="E5538" s="24"/>
    </row>
    <row r="5539" spans="1:5" s="10" customFormat="1" x14ac:dyDescent="0.3">
      <c r="A5539" s="23"/>
      <c r="B5539" s="23"/>
      <c r="D5539" s="23"/>
      <c r="E5539" s="24"/>
    </row>
    <row r="5540" spans="1:5" s="10" customFormat="1" x14ac:dyDescent="0.3">
      <c r="A5540" s="23"/>
      <c r="B5540" s="23"/>
      <c r="D5540" s="23"/>
      <c r="E5540" s="24"/>
    </row>
    <row r="5541" spans="1:5" s="10" customFormat="1" x14ac:dyDescent="0.3">
      <c r="A5541" s="23"/>
      <c r="B5541" s="23"/>
      <c r="D5541" s="23"/>
      <c r="E5541" s="24"/>
    </row>
    <row r="5542" spans="1:5" s="10" customFormat="1" x14ac:dyDescent="0.3">
      <c r="A5542" s="23"/>
      <c r="B5542" s="23"/>
      <c r="D5542" s="23"/>
      <c r="E5542" s="24"/>
    </row>
    <row r="5543" spans="1:5" s="10" customFormat="1" x14ac:dyDescent="0.3">
      <c r="A5543" s="23"/>
      <c r="B5543" s="23"/>
      <c r="D5543" s="23"/>
      <c r="E5543" s="24"/>
    </row>
    <row r="5544" spans="1:5" s="10" customFormat="1" x14ac:dyDescent="0.3">
      <c r="A5544" s="23"/>
      <c r="B5544" s="23"/>
      <c r="D5544" s="23"/>
      <c r="E5544" s="24"/>
    </row>
    <row r="5545" spans="1:5" s="10" customFormat="1" x14ac:dyDescent="0.3">
      <c r="A5545" s="23"/>
      <c r="B5545" s="23"/>
      <c r="D5545" s="23"/>
      <c r="E5545" s="24"/>
    </row>
    <row r="5546" spans="1:5" s="10" customFormat="1" x14ac:dyDescent="0.3">
      <c r="A5546" s="23"/>
      <c r="B5546" s="23"/>
      <c r="D5546" s="23"/>
      <c r="E5546" s="24"/>
    </row>
    <row r="5547" spans="1:5" s="10" customFormat="1" x14ac:dyDescent="0.3">
      <c r="A5547" s="23"/>
      <c r="B5547" s="23"/>
      <c r="D5547" s="23"/>
      <c r="E5547" s="24"/>
    </row>
    <row r="5548" spans="1:5" s="10" customFormat="1" x14ac:dyDescent="0.3">
      <c r="A5548" s="23"/>
      <c r="B5548" s="23"/>
      <c r="D5548" s="23"/>
      <c r="E5548" s="24"/>
    </row>
    <row r="5549" spans="1:5" s="10" customFormat="1" x14ac:dyDescent="0.3">
      <c r="A5549" s="23"/>
      <c r="B5549" s="23"/>
      <c r="D5549" s="23"/>
      <c r="E5549" s="24"/>
    </row>
    <row r="5550" spans="1:5" s="10" customFormat="1" x14ac:dyDescent="0.3">
      <c r="A5550" s="23"/>
      <c r="B5550" s="23"/>
      <c r="D5550" s="23"/>
      <c r="E5550" s="24"/>
    </row>
    <row r="5551" spans="1:5" s="10" customFormat="1" x14ac:dyDescent="0.3">
      <c r="A5551" s="23"/>
      <c r="B5551" s="23"/>
      <c r="D5551" s="23"/>
      <c r="E5551" s="24"/>
    </row>
    <row r="5552" spans="1:5" s="10" customFormat="1" x14ac:dyDescent="0.3">
      <c r="A5552" s="23"/>
      <c r="B5552" s="23"/>
      <c r="D5552" s="23"/>
      <c r="E5552" s="24"/>
    </row>
    <row r="5553" spans="1:5" s="10" customFormat="1" x14ac:dyDescent="0.3">
      <c r="A5553" s="23"/>
      <c r="B5553" s="23"/>
      <c r="D5553" s="23"/>
      <c r="E5553" s="24"/>
    </row>
    <row r="5554" spans="1:5" s="10" customFormat="1" x14ac:dyDescent="0.3">
      <c r="A5554" s="23"/>
      <c r="B5554" s="23"/>
      <c r="D5554" s="23"/>
      <c r="E5554" s="24"/>
    </row>
    <row r="5555" spans="1:5" s="10" customFormat="1" x14ac:dyDescent="0.3">
      <c r="A5555" s="23"/>
      <c r="B5555" s="23"/>
      <c r="D5555" s="23"/>
      <c r="E5555" s="24"/>
    </row>
    <row r="5556" spans="1:5" s="10" customFormat="1" x14ac:dyDescent="0.3">
      <c r="A5556" s="23"/>
      <c r="B5556" s="23"/>
      <c r="D5556" s="23"/>
      <c r="E5556" s="24"/>
    </row>
    <row r="5557" spans="1:5" s="10" customFormat="1" x14ac:dyDescent="0.3">
      <c r="A5557" s="23"/>
      <c r="B5557" s="23"/>
      <c r="D5557" s="23"/>
      <c r="E5557" s="24"/>
    </row>
    <row r="5558" spans="1:5" s="10" customFormat="1" x14ac:dyDescent="0.3">
      <c r="A5558" s="23"/>
      <c r="B5558" s="23"/>
      <c r="D5558" s="23"/>
      <c r="E5558" s="24"/>
    </row>
    <row r="5559" spans="1:5" s="10" customFormat="1" x14ac:dyDescent="0.3">
      <c r="A5559" s="23"/>
      <c r="B5559" s="23"/>
      <c r="D5559" s="23"/>
      <c r="E5559" s="24"/>
    </row>
    <row r="5560" spans="1:5" s="10" customFormat="1" x14ac:dyDescent="0.3">
      <c r="A5560" s="23"/>
      <c r="B5560" s="23"/>
      <c r="D5560" s="23"/>
      <c r="E5560" s="24"/>
    </row>
    <row r="5561" spans="1:5" s="10" customFormat="1" x14ac:dyDescent="0.3">
      <c r="A5561" s="23"/>
      <c r="B5561" s="23"/>
      <c r="D5561" s="23"/>
      <c r="E5561" s="24"/>
    </row>
    <row r="5562" spans="1:5" s="10" customFormat="1" x14ac:dyDescent="0.3">
      <c r="A5562" s="23"/>
      <c r="B5562" s="23"/>
      <c r="D5562" s="23"/>
      <c r="E5562" s="24"/>
    </row>
    <row r="5563" spans="1:5" s="10" customFormat="1" x14ac:dyDescent="0.3">
      <c r="A5563" s="23"/>
      <c r="B5563" s="23"/>
      <c r="D5563" s="23"/>
      <c r="E5563" s="24"/>
    </row>
    <row r="5564" spans="1:5" s="10" customFormat="1" x14ac:dyDescent="0.3">
      <c r="A5564" s="23"/>
      <c r="B5564" s="23"/>
      <c r="D5564" s="23"/>
      <c r="E5564" s="24"/>
    </row>
    <row r="5565" spans="1:5" s="10" customFormat="1" x14ac:dyDescent="0.3">
      <c r="A5565" s="23"/>
      <c r="B5565" s="23"/>
      <c r="D5565" s="23"/>
      <c r="E5565" s="24"/>
    </row>
    <row r="5566" spans="1:5" s="10" customFormat="1" x14ac:dyDescent="0.3">
      <c r="A5566" s="23"/>
      <c r="B5566" s="23"/>
      <c r="D5566" s="23"/>
      <c r="E5566" s="24"/>
    </row>
    <row r="5567" spans="1:5" s="10" customFormat="1" x14ac:dyDescent="0.3">
      <c r="A5567" s="23"/>
      <c r="B5567" s="23"/>
      <c r="D5567" s="23"/>
      <c r="E5567" s="24"/>
    </row>
    <row r="5568" spans="1:5" s="10" customFormat="1" x14ac:dyDescent="0.3">
      <c r="A5568" s="23"/>
      <c r="B5568" s="23"/>
      <c r="D5568" s="23"/>
      <c r="E5568" s="24"/>
    </row>
    <row r="5569" spans="1:5" s="10" customFormat="1" x14ac:dyDescent="0.3">
      <c r="A5569" s="23"/>
      <c r="B5569" s="23"/>
      <c r="D5569" s="23"/>
      <c r="E5569" s="24"/>
    </row>
    <row r="5570" spans="1:5" s="10" customFormat="1" x14ac:dyDescent="0.3">
      <c r="A5570" s="23"/>
      <c r="B5570" s="23"/>
      <c r="D5570" s="23"/>
      <c r="E5570" s="24"/>
    </row>
    <row r="5571" spans="1:5" s="10" customFormat="1" x14ac:dyDescent="0.3">
      <c r="A5571" s="23"/>
      <c r="B5571" s="23"/>
      <c r="D5571" s="23"/>
      <c r="E5571" s="24"/>
    </row>
    <row r="5572" spans="1:5" s="10" customFormat="1" x14ac:dyDescent="0.3">
      <c r="A5572" s="23"/>
      <c r="B5572" s="23"/>
      <c r="D5572" s="23"/>
      <c r="E5572" s="24"/>
    </row>
    <row r="5573" spans="1:5" s="10" customFormat="1" x14ac:dyDescent="0.3">
      <c r="A5573" s="23"/>
      <c r="B5573" s="23"/>
      <c r="D5573" s="23"/>
      <c r="E5573" s="24"/>
    </row>
    <row r="5574" spans="1:5" s="10" customFormat="1" x14ac:dyDescent="0.3">
      <c r="A5574" s="23"/>
      <c r="B5574" s="23"/>
      <c r="D5574" s="23"/>
      <c r="E5574" s="24"/>
    </row>
    <row r="5575" spans="1:5" s="10" customFormat="1" x14ac:dyDescent="0.3">
      <c r="A5575" s="23"/>
      <c r="B5575" s="23"/>
      <c r="D5575" s="23"/>
      <c r="E5575" s="24"/>
    </row>
    <row r="5576" spans="1:5" s="10" customFormat="1" x14ac:dyDescent="0.3">
      <c r="A5576" s="23"/>
      <c r="B5576" s="23"/>
      <c r="D5576" s="23"/>
      <c r="E5576" s="24"/>
    </row>
    <row r="5577" spans="1:5" s="10" customFormat="1" x14ac:dyDescent="0.3">
      <c r="A5577" s="23"/>
      <c r="B5577" s="23"/>
      <c r="D5577" s="23"/>
      <c r="E5577" s="24"/>
    </row>
    <row r="5578" spans="1:5" s="10" customFormat="1" x14ac:dyDescent="0.3">
      <c r="A5578" s="23"/>
      <c r="B5578" s="23"/>
      <c r="D5578" s="23"/>
      <c r="E5578" s="24"/>
    </row>
    <row r="5579" spans="1:5" s="10" customFormat="1" x14ac:dyDescent="0.3">
      <c r="A5579" s="23"/>
      <c r="B5579" s="23"/>
      <c r="D5579" s="23"/>
      <c r="E5579" s="24"/>
    </row>
    <row r="5580" spans="1:5" s="10" customFormat="1" x14ac:dyDescent="0.3">
      <c r="A5580" s="23"/>
      <c r="B5580" s="23"/>
      <c r="D5580" s="23"/>
      <c r="E5580" s="24"/>
    </row>
    <row r="5581" spans="1:5" s="10" customFormat="1" x14ac:dyDescent="0.3">
      <c r="A5581" s="23"/>
      <c r="B5581" s="23"/>
      <c r="D5581" s="23"/>
      <c r="E5581" s="24"/>
    </row>
    <row r="5582" spans="1:5" s="10" customFormat="1" x14ac:dyDescent="0.3">
      <c r="A5582" s="23"/>
      <c r="B5582" s="23"/>
      <c r="D5582" s="23"/>
      <c r="E5582" s="24"/>
    </row>
    <row r="5583" spans="1:5" s="10" customFormat="1" x14ac:dyDescent="0.3">
      <c r="A5583" s="23"/>
      <c r="B5583" s="23"/>
      <c r="D5583" s="23"/>
      <c r="E5583" s="24"/>
    </row>
    <row r="5584" spans="1:5" s="10" customFormat="1" x14ac:dyDescent="0.3">
      <c r="A5584" s="23"/>
      <c r="B5584" s="23"/>
      <c r="D5584" s="23"/>
      <c r="E5584" s="24"/>
    </row>
    <row r="5585" spans="1:5" s="10" customFormat="1" x14ac:dyDescent="0.3">
      <c r="A5585" s="23"/>
      <c r="B5585" s="23"/>
      <c r="D5585" s="23"/>
      <c r="E5585" s="24"/>
    </row>
    <row r="5586" spans="1:5" s="10" customFormat="1" x14ac:dyDescent="0.3">
      <c r="A5586" s="23"/>
      <c r="B5586" s="23"/>
      <c r="D5586" s="23"/>
      <c r="E5586" s="24"/>
    </row>
    <row r="5587" spans="1:5" s="10" customFormat="1" x14ac:dyDescent="0.3">
      <c r="A5587" s="23"/>
      <c r="B5587" s="23"/>
      <c r="D5587" s="23"/>
      <c r="E5587" s="24"/>
    </row>
    <row r="5588" spans="1:5" s="10" customFormat="1" x14ac:dyDescent="0.3">
      <c r="A5588" s="23"/>
      <c r="B5588" s="23"/>
      <c r="D5588" s="23"/>
      <c r="E5588" s="24"/>
    </row>
    <row r="5589" spans="1:5" s="10" customFormat="1" x14ac:dyDescent="0.3">
      <c r="A5589" s="23"/>
      <c r="B5589" s="23"/>
      <c r="D5589" s="23"/>
      <c r="E5589" s="24"/>
    </row>
    <row r="5590" spans="1:5" s="10" customFormat="1" x14ac:dyDescent="0.3">
      <c r="A5590" s="23"/>
      <c r="B5590" s="23"/>
      <c r="D5590" s="23"/>
      <c r="E5590" s="24"/>
    </row>
    <row r="5591" spans="1:5" s="10" customFormat="1" x14ac:dyDescent="0.3">
      <c r="A5591" s="23"/>
      <c r="B5591" s="23"/>
      <c r="D5591" s="23"/>
      <c r="E5591" s="24"/>
    </row>
    <row r="5592" spans="1:5" s="10" customFormat="1" x14ac:dyDescent="0.3">
      <c r="A5592" s="23"/>
      <c r="B5592" s="23"/>
      <c r="D5592" s="23"/>
      <c r="E5592" s="24"/>
    </row>
    <row r="5593" spans="1:5" s="10" customFormat="1" x14ac:dyDescent="0.3">
      <c r="A5593" s="23"/>
      <c r="B5593" s="23"/>
      <c r="D5593" s="23"/>
      <c r="E5593" s="24"/>
    </row>
    <row r="5594" spans="1:5" s="10" customFormat="1" x14ac:dyDescent="0.3">
      <c r="A5594" s="23"/>
      <c r="B5594" s="23"/>
      <c r="D5594" s="23"/>
      <c r="E5594" s="24"/>
    </row>
    <row r="5595" spans="1:5" s="10" customFormat="1" x14ac:dyDescent="0.3">
      <c r="A5595" s="23"/>
      <c r="B5595" s="23"/>
      <c r="D5595" s="23"/>
      <c r="E5595" s="24"/>
    </row>
    <row r="5596" spans="1:5" s="10" customFormat="1" x14ac:dyDescent="0.3">
      <c r="A5596" s="23"/>
      <c r="B5596" s="23"/>
      <c r="D5596" s="23"/>
      <c r="E5596" s="24"/>
    </row>
    <row r="5597" spans="1:5" s="10" customFormat="1" x14ac:dyDescent="0.3">
      <c r="A5597" s="23"/>
      <c r="B5597" s="23"/>
      <c r="D5597" s="23"/>
      <c r="E5597" s="24"/>
    </row>
    <row r="5598" spans="1:5" s="10" customFormat="1" x14ac:dyDescent="0.3">
      <c r="A5598" s="23"/>
      <c r="B5598" s="23"/>
      <c r="D5598" s="23"/>
      <c r="E5598" s="24"/>
    </row>
    <row r="5599" spans="1:5" s="10" customFormat="1" x14ac:dyDescent="0.3">
      <c r="A5599" s="23"/>
      <c r="B5599" s="23"/>
      <c r="D5599" s="23"/>
      <c r="E5599" s="24"/>
    </row>
    <row r="5600" spans="1:5" s="10" customFormat="1" x14ac:dyDescent="0.3">
      <c r="A5600" s="23"/>
      <c r="B5600" s="23"/>
      <c r="D5600" s="23"/>
      <c r="E5600" s="24"/>
    </row>
    <row r="5601" spans="1:5" s="10" customFormat="1" x14ac:dyDescent="0.3">
      <c r="A5601" s="23"/>
      <c r="B5601" s="23"/>
      <c r="D5601" s="23"/>
      <c r="E5601" s="24"/>
    </row>
    <row r="5602" spans="1:5" s="10" customFormat="1" x14ac:dyDescent="0.3">
      <c r="A5602" s="23"/>
      <c r="B5602" s="23"/>
      <c r="D5602" s="23"/>
      <c r="E5602" s="24"/>
    </row>
    <row r="5603" spans="1:5" s="10" customFormat="1" x14ac:dyDescent="0.3">
      <c r="A5603" s="23"/>
      <c r="B5603" s="23"/>
      <c r="D5603" s="23"/>
      <c r="E5603" s="24"/>
    </row>
    <row r="5604" spans="1:5" s="10" customFormat="1" x14ac:dyDescent="0.3">
      <c r="A5604" s="23"/>
      <c r="B5604" s="23"/>
      <c r="D5604" s="23"/>
      <c r="E5604" s="24"/>
    </row>
    <row r="5605" spans="1:5" s="10" customFormat="1" x14ac:dyDescent="0.3">
      <c r="A5605" s="23"/>
      <c r="B5605" s="23"/>
      <c r="D5605" s="23"/>
      <c r="E5605" s="24"/>
    </row>
    <row r="5606" spans="1:5" s="10" customFormat="1" x14ac:dyDescent="0.3">
      <c r="A5606" s="23"/>
      <c r="B5606" s="23"/>
      <c r="D5606" s="23"/>
      <c r="E5606" s="24"/>
    </row>
    <row r="5607" spans="1:5" s="10" customFormat="1" x14ac:dyDescent="0.3">
      <c r="A5607" s="23"/>
      <c r="B5607" s="23"/>
      <c r="D5607" s="23"/>
      <c r="E5607" s="24"/>
    </row>
    <row r="5608" spans="1:5" s="10" customFormat="1" x14ac:dyDescent="0.3">
      <c r="A5608" s="23"/>
      <c r="B5608" s="23"/>
      <c r="D5608" s="23"/>
      <c r="E5608" s="24"/>
    </row>
    <row r="5609" spans="1:5" s="10" customFormat="1" x14ac:dyDescent="0.3">
      <c r="A5609" s="23"/>
      <c r="B5609" s="23"/>
      <c r="D5609" s="23"/>
      <c r="E5609" s="24"/>
    </row>
    <row r="5610" spans="1:5" s="10" customFormat="1" x14ac:dyDescent="0.3">
      <c r="A5610" s="23"/>
      <c r="B5610" s="23"/>
      <c r="D5610" s="23"/>
      <c r="E5610" s="24"/>
    </row>
    <row r="5611" spans="1:5" s="10" customFormat="1" x14ac:dyDescent="0.3">
      <c r="A5611" s="23"/>
      <c r="B5611" s="23"/>
      <c r="D5611" s="23"/>
      <c r="E5611" s="24"/>
    </row>
    <row r="5612" spans="1:5" s="10" customFormat="1" x14ac:dyDescent="0.3">
      <c r="A5612" s="23"/>
      <c r="B5612" s="23"/>
      <c r="D5612" s="23"/>
      <c r="E5612" s="24"/>
    </row>
    <row r="5613" spans="1:5" s="10" customFormat="1" x14ac:dyDescent="0.3">
      <c r="A5613" s="23"/>
      <c r="B5613" s="23"/>
      <c r="D5613" s="23"/>
      <c r="E5613" s="24"/>
    </row>
    <row r="5614" spans="1:5" s="10" customFormat="1" x14ac:dyDescent="0.3">
      <c r="A5614" s="23"/>
      <c r="B5614" s="23"/>
      <c r="D5614" s="23"/>
      <c r="E5614" s="24"/>
    </row>
    <row r="5615" spans="1:5" s="10" customFormat="1" x14ac:dyDescent="0.3">
      <c r="A5615" s="23"/>
      <c r="B5615" s="23"/>
      <c r="D5615" s="23"/>
      <c r="E5615" s="24"/>
    </row>
    <row r="5616" spans="1:5" s="10" customFormat="1" x14ac:dyDescent="0.3">
      <c r="A5616" s="23"/>
      <c r="B5616" s="23"/>
      <c r="D5616" s="23"/>
      <c r="E5616" s="24"/>
    </row>
    <row r="5617" spans="1:5" s="10" customFormat="1" x14ac:dyDescent="0.3">
      <c r="A5617" s="23"/>
      <c r="B5617" s="23"/>
      <c r="D5617" s="23"/>
      <c r="E5617" s="24"/>
    </row>
    <row r="5618" spans="1:5" s="10" customFormat="1" x14ac:dyDescent="0.3">
      <c r="A5618" s="23"/>
      <c r="B5618" s="23"/>
      <c r="D5618" s="23"/>
      <c r="E5618" s="24"/>
    </row>
    <row r="5619" spans="1:5" s="10" customFormat="1" x14ac:dyDescent="0.3">
      <c r="A5619" s="23"/>
      <c r="B5619" s="23"/>
      <c r="D5619" s="23"/>
      <c r="E5619" s="24"/>
    </row>
    <row r="5620" spans="1:5" s="10" customFormat="1" x14ac:dyDescent="0.3">
      <c r="A5620" s="23"/>
      <c r="B5620" s="23"/>
      <c r="D5620" s="23"/>
      <c r="E5620" s="24"/>
    </row>
    <row r="5621" spans="1:5" s="10" customFormat="1" x14ac:dyDescent="0.3">
      <c r="A5621" s="23"/>
      <c r="B5621" s="23"/>
      <c r="D5621" s="23"/>
      <c r="E5621" s="24"/>
    </row>
    <row r="5622" spans="1:5" s="10" customFormat="1" x14ac:dyDescent="0.3">
      <c r="A5622" s="23"/>
      <c r="B5622" s="23"/>
      <c r="D5622" s="23"/>
      <c r="E5622" s="24"/>
    </row>
    <row r="5623" spans="1:5" s="10" customFormat="1" x14ac:dyDescent="0.3">
      <c r="A5623" s="23"/>
      <c r="B5623" s="23"/>
      <c r="D5623" s="23"/>
      <c r="E5623" s="24"/>
    </row>
    <row r="5624" spans="1:5" s="10" customFormat="1" x14ac:dyDescent="0.3">
      <c r="A5624" s="23"/>
      <c r="B5624" s="23"/>
      <c r="D5624" s="23"/>
      <c r="E5624" s="24"/>
    </row>
    <row r="5625" spans="1:5" s="10" customFormat="1" x14ac:dyDescent="0.3">
      <c r="A5625" s="23"/>
      <c r="B5625" s="23"/>
      <c r="D5625" s="23"/>
      <c r="E5625" s="24"/>
    </row>
    <row r="5626" spans="1:5" s="10" customFormat="1" x14ac:dyDescent="0.3">
      <c r="A5626" s="23"/>
      <c r="B5626" s="23"/>
      <c r="D5626" s="23"/>
      <c r="E5626" s="24"/>
    </row>
    <row r="5627" spans="1:5" s="10" customFormat="1" x14ac:dyDescent="0.3">
      <c r="A5627" s="23"/>
      <c r="B5627" s="23"/>
      <c r="D5627" s="23"/>
      <c r="E5627" s="24"/>
    </row>
    <row r="5628" spans="1:5" s="10" customFormat="1" x14ac:dyDescent="0.3">
      <c r="A5628" s="23"/>
      <c r="B5628" s="23"/>
      <c r="D5628" s="23"/>
      <c r="E5628" s="24"/>
    </row>
    <row r="5629" spans="1:5" s="10" customFormat="1" x14ac:dyDescent="0.3">
      <c r="A5629" s="23"/>
      <c r="B5629" s="23"/>
      <c r="D5629" s="23"/>
      <c r="E5629" s="24"/>
    </row>
    <row r="5630" spans="1:5" s="10" customFormat="1" x14ac:dyDescent="0.3">
      <c r="A5630" s="23"/>
      <c r="B5630" s="23"/>
      <c r="D5630" s="23"/>
      <c r="E5630" s="24"/>
    </row>
    <row r="5631" spans="1:5" s="10" customFormat="1" x14ac:dyDescent="0.3">
      <c r="A5631" s="23"/>
      <c r="B5631" s="23"/>
      <c r="D5631" s="23"/>
      <c r="E5631" s="24"/>
    </row>
    <row r="5632" spans="1:5" s="10" customFormat="1" x14ac:dyDescent="0.3">
      <c r="A5632" s="23"/>
      <c r="B5632" s="23"/>
      <c r="D5632" s="23"/>
      <c r="E5632" s="24"/>
    </row>
    <row r="5633" spans="1:5" s="10" customFormat="1" x14ac:dyDescent="0.3">
      <c r="A5633" s="23"/>
      <c r="B5633" s="23"/>
      <c r="D5633" s="23"/>
      <c r="E5633" s="24"/>
    </row>
    <row r="5634" spans="1:5" s="10" customFormat="1" x14ac:dyDescent="0.3">
      <c r="A5634" s="23"/>
      <c r="B5634" s="23"/>
      <c r="D5634" s="23"/>
      <c r="E5634" s="24"/>
    </row>
    <row r="5635" spans="1:5" s="10" customFormat="1" x14ac:dyDescent="0.3">
      <c r="A5635" s="23"/>
      <c r="B5635" s="23"/>
      <c r="D5635" s="23"/>
      <c r="E5635" s="24"/>
    </row>
    <row r="5636" spans="1:5" s="10" customFormat="1" x14ac:dyDescent="0.3">
      <c r="A5636" s="23"/>
      <c r="B5636" s="23"/>
      <c r="D5636" s="23"/>
      <c r="E5636" s="24"/>
    </row>
    <row r="5637" spans="1:5" s="10" customFormat="1" x14ac:dyDescent="0.3">
      <c r="A5637" s="23"/>
      <c r="B5637" s="23"/>
      <c r="D5637" s="23"/>
      <c r="E5637" s="24"/>
    </row>
    <row r="5638" spans="1:5" s="10" customFormat="1" x14ac:dyDescent="0.3">
      <c r="A5638" s="23"/>
      <c r="B5638" s="23"/>
      <c r="D5638" s="23"/>
      <c r="E5638" s="24"/>
    </row>
    <row r="5639" spans="1:5" s="10" customFormat="1" x14ac:dyDescent="0.3">
      <c r="A5639" s="23"/>
      <c r="B5639" s="23"/>
      <c r="D5639" s="23"/>
      <c r="E5639" s="24"/>
    </row>
    <row r="5640" spans="1:5" s="10" customFormat="1" x14ac:dyDescent="0.3">
      <c r="A5640" s="23"/>
      <c r="B5640" s="23"/>
      <c r="D5640" s="23"/>
      <c r="E5640" s="24"/>
    </row>
    <row r="5641" spans="1:5" s="10" customFormat="1" x14ac:dyDescent="0.3">
      <c r="A5641" s="23"/>
      <c r="B5641" s="23"/>
      <c r="D5641" s="23"/>
      <c r="E5641" s="24"/>
    </row>
    <row r="5642" spans="1:5" s="10" customFormat="1" x14ac:dyDescent="0.3">
      <c r="A5642" s="23"/>
      <c r="B5642" s="23"/>
      <c r="D5642" s="23"/>
      <c r="E5642" s="24"/>
    </row>
    <row r="5643" spans="1:5" s="10" customFormat="1" x14ac:dyDescent="0.3">
      <c r="A5643" s="23"/>
      <c r="B5643" s="23"/>
      <c r="D5643" s="23"/>
      <c r="E5643" s="24"/>
    </row>
    <row r="5644" spans="1:5" s="10" customFormat="1" x14ac:dyDescent="0.3">
      <c r="A5644" s="23"/>
      <c r="B5644" s="23"/>
      <c r="D5644" s="23"/>
      <c r="E5644" s="24"/>
    </row>
    <row r="5645" spans="1:5" s="10" customFormat="1" x14ac:dyDescent="0.3">
      <c r="A5645" s="23"/>
      <c r="B5645" s="23"/>
      <c r="D5645" s="23"/>
      <c r="E5645" s="24"/>
    </row>
    <row r="5646" spans="1:5" s="10" customFormat="1" x14ac:dyDescent="0.3">
      <c r="A5646" s="23"/>
      <c r="B5646" s="23"/>
      <c r="D5646" s="23"/>
      <c r="E5646" s="24"/>
    </row>
    <row r="5647" spans="1:5" s="10" customFormat="1" x14ac:dyDescent="0.3">
      <c r="A5647" s="23"/>
      <c r="B5647" s="23"/>
      <c r="D5647" s="23"/>
      <c r="E5647" s="24"/>
    </row>
    <row r="5648" spans="1:5" s="10" customFormat="1" x14ac:dyDescent="0.3">
      <c r="A5648" s="23"/>
      <c r="B5648" s="23"/>
      <c r="D5648" s="23"/>
      <c r="E5648" s="24"/>
    </row>
    <row r="5649" spans="1:5" s="10" customFormat="1" x14ac:dyDescent="0.3">
      <c r="A5649" s="23"/>
      <c r="B5649" s="23"/>
      <c r="D5649" s="23"/>
      <c r="E5649" s="24"/>
    </row>
    <row r="5650" spans="1:5" s="10" customFormat="1" x14ac:dyDescent="0.3">
      <c r="A5650" s="23"/>
      <c r="B5650" s="23"/>
      <c r="D5650" s="23"/>
      <c r="E5650" s="24"/>
    </row>
    <row r="5651" spans="1:5" s="10" customFormat="1" x14ac:dyDescent="0.3">
      <c r="A5651" s="23"/>
      <c r="B5651" s="23"/>
      <c r="D5651" s="23"/>
      <c r="E5651" s="24"/>
    </row>
    <row r="5652" spans="1:5" s="10" customFormat="1" x14ac:dyDescent="0.3">
      <c r="A5652" s="23"/>
      <c r="B5652" s="23"/>
      <c r="D5652" s="23"/>
      <c r="E5652" s="24"/>
    </row>
    <row r="5653" spans="1:5" s="10" customFormat="1" x14ac:dyDescent="0.3">
      <c r="A5653" s="23"/>
      <c r="B5653" s="23"/>
      <c r="D5653" s="23"/>
      <c r="E5653" s="24"/>
    </row>
    <row r="5654" spans="1:5" s="10" customFormat="1" x14ac:dyDescent="0.3">
      <c r="A5654" s="23"/>
      <c r="B5654" s="23"/>
      <c r="D5654" s="23"/>
      <c r="E5654" s="24"/>
    </row>
    <row r="5655" spans="1:5" s="10" customFormat="1" x14ac:dyDescent="0.3">
      <c r="A5655" s="23"/>
      <c r="B5655" s="23"/>
      <c r="D5655" s="23"/>
      <c r="E5655" s="24"/>
    </row>
    <row r="5656" spans="1:5" s="10" customFormat="1" x14ac:dyDescent="0.3">
      <c r="A5656" s="23"/>
      <c r="B5656" s="23"/>
      <c r="D5656" s="23"/>
      <c r="E5656" s="24"/>
    </row>
    <row r="5657" spans="1:5" s="10" customFormat="1" x14ac:dyDescent="0.3">
      <c r="A5657" s="23"/>
      <c r="B5657" s="23"/>
      <c r="D5657" s="23"/>
      <c r="E5657" s="24"/>
    </row>
    <row r="5658" spans="1:5" s="10" customFormat="1" x14ac:dyDescent="0.3">
      <c r="A5658" s="23"/>
      <c r="B5658" s="23"/>
      <c r="D5658" s="23"/>
      <c r="E5658" s="24"/>
    </row>
    <row r="5659" spans="1:5" s="10" customFormat="1" x14ac:dyDescent="0.3">
      <c r="A5659" s="23"/>
      <c r="B5659" s="23"/>
      <c r="D5659" s="23"/>
      <c r="E5659" s="24"/>
    </row>
    <row r="5660" spans="1:5" s="10" customFormat="1" x14ac:dyDescent="0.3">
      <c r="A5660" s="23"/>
      <c r="B5660" s="23"/>
      <c r="D5660" s="23"/>
      <c r="E5660" s="24"/>
    </row>
    <row r="5661" spans="1:5" s="10" customFormat="1" x14ac:dyDescent="0.3">
      <c r="A5661" s="23"/>
      <c r="B5661" s="23"/>
      <c r="D5661" s="23"/>
      <c r="E5661" s="24"/>
    </row>
    <row r="5662" spans="1:5" s="10" customFormat="1" x14ac:dyDescent="0.3">
      <c r="A5662" s="23"/>
      <c r="B5662" s="23"/>
      <c r="D5662" s="23"/>
      <c r="E5662" s="24"/>
    </row>
    <row r="5663" spans="1:5" s="10" customFormat="1" x14ac:dyDescent="0.3">
      <c r="A5663" s="23"/>
      <c r="B5663" s="23"/>
      <c r="D5663" s="23"/>
      <c r="E5663" s="24"/>
    </row>
    <row r="5664" spans="1:5" s="10" customFormat="1" x14ac:dyDescent="0.3">
      <c r="A5664" s="23"/>
      <c r="B5664" s="23"/>
      <c r="D5664" s="23"/>
      <c r="E5664" s="24"/>
    </row>
    <row r="5665" spans="1:5" s="10" customFormat="1" x14ac:dyDescent="0.3">
      <c r="A5665" s="23"/>
      <c r="B5665" s="23"/>
      <c r="D5665" s="23"/>
      <c r="E5665" s="24"/>
    </row>
    <row r="5666" spans="1:5" s="10" customFormat="1" x14ac:dyDescent="0.3">
      <c r="A5666" s="23"/>
      <c r="B5666" s="23"/>
      <c r="D5666" s="23"/>
      <c r="E5666" s="24"/>
    </row>
    <row r="5667" spans="1:5" s="10" customFormat="1" x14ac:dyDescent="0.3">
      <c r="A5667" s="23"/>
      <c r="B5667" s="23"/>
      <c r="D5667" s="23"/>
      <c r="E5667" s="24"/>
    </row>
    <row r="5668" spans="1:5" s="10" customFormat="1" x14ac:dyDescent="0.3">
      <c r="A5668" s="23"/>
      <c r="B5668" s="23"/>
      <c r="D5668" s="23"/>
      <c r="E5668" s="24"/>
    </row>
    <row r="5669" spans="1:5" s="10" customFormat="1" x14ac:dyDescent="0.3">
      <c r="A5669" s="23"/>
      <c r="B5669" s="23"/>
      <c r="D5669" s="23"/>
      <c r="E5669" s="24"/>
    </row>
    <row r="5670" spans="1:5" s="10" customFormat="1" x14ac:dyDescent="0.3">
      <c r="A5670" s="23"/>
      <c r="B5670" s="23"/>
      <c r="D5670" s="23"/>
      <c r="E5670" s="24"/>
    </row>
    <row r="5671" spans="1:5" s="10" customFormat="1" x14ac:dyDescent="0.3">
      <c r="A5671" s="23"/>
      <c r="B5671" s="23"/>
      <c r="D5671" s="23"/>
      <c r="E5671" s="24"/>
    </row>
    <row r="5672" spans="1:5" s="10" customFormat="1" x14ac:dyDescent="0.3">
      <c r="A5672" s="23"/>
      <c r="B5672" s="23"/>
      <c r="D5672" s="23"/>
      <c r="E5672" s="24"/>
    </row>
    <row r="5673" spans="1:5" s="10" customFormat="1" x14ac:dyDescent="0.3">
      <c r="A5673" s="23"/>
      <c r="B5673" s="23"/>
      <c r="D5673" s="23"/>
      <c r="E5673" s="24"/>
    </row>
    <row r="5674" spans="1:5" s="10" customFormat="1" x14ac:dyDescent="0.3">
      <c r="A5674" s="23"/>
      <c r="B5674" s="23"/>
      <c r="D5674" s="23"/>
      <c r="E5674" s="24"/>
    </row>
    <row r="5675" spans="1:5" s="10" customFormat="1" x14ac:dyDescent="0.3">
      <c r="A5675" s="23"/>
      <c r="B5675" s="23"/>
      <c r="D5675" s="23"/>
      <c r="E5675" s="24"/>
    </row>
    <row r="5676" spans="1:5" s="10" customFormat="1" x14ac:dyDescent="0.3">
      <c r="A5676" s="23"/>
      <c r="B5676" s="23"/>
      <c r="D5676" s="23"/>
      <c r="E5676" s="24"/>
    </row>
    <row r="5677" spans="1:5" s="10" customFormat="1" x14ac:dyDescent="0.3">
      <c r="A5677" s="23"/>
      <c r="B5677" s="23"/>
      <c r="D5677" s="23"/>
      <c r="E5677" s="24"/>
    </row>
    <row r="5678" spans="1:5" s="10" customFormat="1" x14ac:dyDescent="0.3">
      <c r="A5678" s="23"/>
      <c r="B5678" s="23"/>
      <c r="D5678" s="23"/>
      <c r="E5678" s="24"/>
    </row>
    <row r="5679" spans="1:5" s="10" customFormat="1" x14ac:dyDescent="0.3">
      <c r="A5679" s="23"/>
      <c r="B5679" s="23"/>
      <c r="D5679" s="23"/>
      <c r="E5679" s="24"/>
    </row>
    <row r="5680" spans="1:5" s="10" customFormat="1" x14ac:dyDescent="0.3">
      <c r="A5680" s="23"/>
      <c r="B5680" s="23"/>
      <c r="D5680" s="23"/>
      <c r="E5680" s="24"/>
    </row>
    <row r="5681" spans="1:5" s="10" customFormat="1" x14ac:dyDescent="0.3">
      <c r="A5681" s="23"/>
      <c r="B5681" s="23"/>
      <c r="D5681" s="23"/>
      <c r="E5681" s="24"/>
    </row>
    <row r="5682" spans="1:5" s="10" customFormat="1" x14ac:dyDescent="0.3">
      <c r="A5682" s="23"/>
      <c r="B5682" s="23"/>
      <c r="D5682" s="23"/>
      <c r="E5682" s="24"/>
    </row>
    <row r="5683" spans="1:5" s="10" customFormat="1" x14ac:dyDescent="0.3">
      <c r="A5683" s="23"/>
      <c r="B5683" s="23"/>
      <c r="D5683" s="23"/>
      <c r="E5683" s="24"/>
    </row>
    <row r="5684" spans="1:5" s="10" customFormat="1" x14ac:dyDescent="0.3">
      <c r="A5684" s="23"/>
      <c r="B5684" s="23"/>
      <c r="D5684" s="23"/>
      <c r="E5684" s="24"/>
    </row>
    <row r="5685" spans="1:5" s="10" customFormat="1" x14ac:dyDescent="0.3">
      <c r="A5685" s="23"/>
      <c r="B5685" s="23"/>
      <c r="D5685" s="23"/>
      <c r="E5685" s="24"/>
    </row>
    <row r="5686" spans="1:5" s="10" customFormat="1" x14ac:dyDescent="0.3">
      <c r="A5686" s="23"/>
      <c r="B5686" s="23"/>
      <c r="D5686" s="23"/>
      <c r="E5686" s="24"/>
    </row>
    <row r="5687" spans="1:5" s="10" customFormat="1" x14ac:dyDescent="0.3">
      <c r="A5687" s="23"/>
      <c r="B5687" s="23"/>
      <c r="D5687" s="23"/>
      <c r="E5687" s="24"/>
    </row>
    <row r="5688" spans="1:5" s="10" customFormat="1" x14ac:dyDescent="0.3">
      <c r="A5688" s="23"/>
      <c r="B5688" s="23"/>
      <c r="D5688" s="23"/>
      <c r="E5688" s="24"/>
    </row>
    <row r="5689" spans="1:5" s="10" customFormat="1" x14ac:dyDescent="0.3">
      <c r="A5689" s="23"/>
      <c r="B5689" s="23"/>
      <c r="D5689" s="23"/>
      <c r="E5689" s="24"/>
    </row>
    <row r="5690" spans="1:5" s="10" customFormat="1" x14ac:dyDescent="0.3">
      <c r="A5690" s="23"/>
      <c r="B5690" s="23"/>
      <c r="D5690" s="23"/>
      <c r="E5690" s="24"/>
    </row>
    <row r="5691" spans="1:5" s="10" customFormat="1" x14ac:dyDescent="0.3">
      <c r="A5691" s="23"/>
      <c r="B5691" s="23"/>
      <c r="D5691" s="23"/>
      <c r="E5691" s="24"/>
    </row>
    <row r="5692" spans="1:5" s="10" customFormat="1" x14ac:dyDescent="0.3">
      <c r="A5692" s="23"/>
      <c r="B5692" s="23"/>
      <c r="D5692" s="23"/>
      <c r="E5692" s="24"/>
    </row>
    <row r="5693" spans="1:5" s="10" customFormat="1" x14ac:dyDescent="0.3">
      <c r="A5693" s="23"/>
      <c r="B5693" s="23"/>
      <c r="D5693" s="23"/>
      <c r="E5693" s="24"/>
    </row>
    <row r="5694" spans="1:5" s="10" customFormat="1" x14ac:dyDescent="0.3">
      <c r="A5694" s="23"/>
      <c r="B5694" s="23"/>
      <c r="D5694" s="23"/>
      <c r="E5694" s="24"/>
    </row>
    <row r="5695" spans="1:5" s="10" customFormat="1" x14ac:dyDescent="0.3">
      <c r="A5695" s="23"/>
      <c r="B5695" s="23"/>
      <c r="D5695" s="23"/>
      <c r="E5695" s="24"/>
    </row>
    <row r="5696" spans="1:5" s="10" customFormat="1" x14ac:dyDescent="0.3">
      <c r="A5696" s="23"/>
      <c r="B5696" s="23"/>
      <c r="D5696" s="23"/>
      <c r="E5696" s="24"/>
    </row>
    <row r="5697" spans="1:5" s="10" customFormat="1" x14ac:dyDescent="0.3">
      <c r="A5697" s="23"/>
      <c r="B5697" s="23"/>
      <c r="D5697" s="23"/>
      <c r="E5697" s="24"/>
    </row>
    <row r="5698" spans="1:5" s="10" customFormat="1" x14ac:dyDescent="0.3">
      <c r="A5698" s="23"/>
      <c r="B5698" s="23"/>
      <c r="D5698" s="23"/>
      <c r="E5698" s="24"/>
    </row>
    <row r="5699" spans="1:5" s="10" customFormat="1" x14ac:dyDescent="0.3">
      <c r="A5699" s="23"/>
      <c r="B5699" s="23"/>
      <c r="D5699" s="23"/>
      <c r="E5699" s="24"/>
    </row>
    <row r="5700" spans="1:5" s="10" customFormat="1" x14ac:dyDescent="0.3">
      <c r="A5700" s="23"/>
      <c r="B5700" s="23"/>
      <c r="D5700" s="23"/>
      <c r="E5700" s="24"/>
    </row>
    <row r="5701" spans="1:5" s="10" customFormat="1" x14ac:dyDescent="0.3">
      <c r="A5701" s="23"/>
      <c r="B5701" s="23"/>
      <c r="D5701" s="23"/>
      <c r="E5701" s="24"/>
    </row>
    <row r="5702" spans="1:5" s="10" customFormat="1" x14ac:dyDescent="0.3">
      <c r="A5702" s="23"/>
      <c r="B5702" s="23"/>
      <c r="D5702" s="23"/>
      <c r="E5702" s="24"/>
    </row>
    <row r="5703" spans="1:5" s="10" customFormat="1" x14ac:dyDescent="0.3">
      <c r="A5703" s="23"/>
      <c r="B5703" s="23"/>
      <c r="D5703" s="23"/>
      <c r="E5703" s="24"/>
    </row>
    <row r="5704" spans="1:5" s="10" customFormat="1" x14ac:dyDescent="0.3">
      <c r="A5704" s="23"/>
      <c r="B5704" s="23"/>
      <c r="D5704" s="23"/>
      <c r="E5704" s="24"/>
    </row>
    <row r="5705" spans="1:5" s="10" customFormat="1" x14ac:dyDescent="0.3">
      <c r="A5705" s="23"/>
      <c r="B5705" s="23"/>
      <c r="D5705" s="23"/>
      <c r="E5705" s="24"/>
    </row>
    <row r="5706" spans="1:5" s="10" customFormat="1" x14ac:dyDescent="0.3">
      <c r="A5706" s="23"/>
      <c r="B5706" s="23"/>
      <c r="D5706" s="23"/>
      <c r="E5706" s="24"/>
    </row>
    <row r="5707" spans="1:5" s="10" customFormat="1" x14ac:dyDescent="0.3">
      <c r="A5707" s="23"/>
      <c r="B5707" s="23"/>
      <c r="D5707" s="23"/>
      <c r="E5707" s="24"/>
    </row>
    <row r="5708" spans="1:5" s="10" customFormat="1" x14ac:dyDescent="0.3">
      <c r="A5708" s="23"/>
      <c r="B5708" s="23"/>
      <c r="D5708" s="23"/>
      <c r="E5708" s="24"/>
    </row>
    <row r="5709" spans="1:5" s="10" customFormat="1" x14ac:dyDescent="0.3">
      <c r="A5709" s="23"/>
      <c r="B5709" s="23"/>
      <c r="D5709" s="23"/>
      <c r="E5709" s="24"/>
    </row>
    <row r="5710" spans="1:5" s="10" customFormat="1" x14ac:dyDescent="0.3">
      <c r="A5710" s="23"/>
      <c r="B5710" s="23"/>
      <c r="D5710" s="23"/>
      <c r="E5710" s="24"/>
    </row>
    <row r="5711" spans="1:5" s="10" customFormat="1" x14ac:dyDescent="0.3">
      <c r="A5711" s="23"/>
      <c r="B5711" s="23"/>
      <c r="D5711" s="23"/>
      <c r="E5711" s="24"/>
    </row>
    <row r="5712" spans="1:5" s="10" customFormat="1" x14ac:dyDescent="0.3">
      <c r="A5712" s="23"/>
      <c r="B5712" s="23"/>
      <c r="D5712" s="23"/>
      <c r="E5712" s="24"/>
    </row>
    <row r="5713" spans="1:5" s="10" customFormat="1" x14ac:dyDescent="0.3">
      <c r="A5713" s="23"/>
      <c r="B5713" s="23"/>
      <c r="D5713" s="23"/>
      <c r="E5713" s="24"/>
    </row>
    <row r="5714" spans="1:5" s="10" customFormat="1" x14ac:dyDescent="0.3">
      <c r="A5714" s="23"/>
      <c r="B5714" s="23"/>
      <c r="D5714" s="23"/>
      <c r="E5714" s="24"/>
    </row>
    <row r="5715" spans="1:5" s="10" customFormat="1" x14ac:dyDescent="0.3">
      <c r="A5715" s="23"/>
      <c r="B5715" s="23"/>
      <c r="D5715" s="23"/>
      <c r="E5715" s="24"/>
    </row>
    <row r="5716" spans="1:5" s="10" customFormat="1" x14ac:dyDescent="0.3">
      <c r="A5716" s="23"/>
      <c r="B5716" s="23"/>
      <c r="D5716" s="23"/>
      <c r="E5716" s="24"/>
    </row>
    <row r="5717" spans="1:5" s="10" customFormat="1" x14ac:dyDescent="0.3">
      <c r="A5717" s="23"/>
      <c r="B5717" s="23"/>
      <c r="D5717" s="23"/>
      <c r="E5717" s="24"/>
    </row>
    <row r="5718" spans="1:5" s="10" customFormat="1" x14ac:dyDescent="0.3">
      <c r="A5718" s="23"/>
      <c r="B5718" s="23"/>
      <c r="D5718" s="23"/>
      <c r="E5718" s="24"/>
    </row>
    <row r="5719" spans="1:5" s="10" customFormat="1" x14ac:dyDescent="0.3">
      <c r="A5719" s="23"/>
      <c r="B5719" s="23"/>
      <c r="D5719" s="23"/>
      <c r="E5719" s="24"/>
    </row>
    <row r="5720" spans="1:5" s="10" customFormat="1" x14ac:dyDescent="0.3">
      <c r="A5720" s="23"/>
      <c r="B5720" s="23"/>
      <c r="D5720" s="23"/>
      <c r="E5720" s="24"/>
    </row>
    <row r="5721" spans="1:5" s="10" customFormat="1" x14ac:dyDescent="0.3">
      <c r="A5721" s="23"/>
      <c r="B5721" s="23"/>
      <c r="D5721" s="23"/>
      <c r="E5721" s="24"/>
    </row>
    <row r="5722" spans="1:5" s="10" customFormat="1" x14ac:dyDescent="0.3">
      <c r="A5722" s="23"/>
      <c r="B5722" s="23"/>
      <c r="D5722" s="23"/>
      <c r="E5722" s="24"/>
    </row>
    <row r="5723" spans="1:5" s="10" customFormat="1" x14ac:dyDescent="0.3">
      <c r="A5723" s="23"/>
      <c r="B5723" s="23"/>
      <c r="D5723" s="23"/>
      <c r="E5723" s="24"/>
    </row>
    <row r="5724" spans="1:5" s="10" customFormat="1" x14ac:dyDescent="0.3">
      <c r="A5724" s="23"/>
      <c r="B5724" s="23"/>
      <c r="D5724" s="23"/>
      <c r="E5724" s="24"/>
    </row>
    <row r="5725" spans="1:5" s="10" customFormat="1" x14ac:dyDescent="0.3">
      <c r="A5725" s="23"/>
      <c r="B5725" s="23"/>
      <c r="D5725" s="23"/>
      <c r="E5725" s="24"/>
    </row>
    <row r="5726" spans="1:5" s="10" customFormat="1" x14ac:dyDescent="0.3">
      <c r="A5726" s="23"/>
      <c r="B5726" s="23"/>
      <c r="D5726" s="23"/>
      <c r="E5726" s="24"/>
    </row>
    <row r="5727" spans="1:5" s="10" customFormat="1" x14ac:dyDescent="0.3">
      <c r="A5727" s="23"/>
      <c r="B5727" s="23"/>
      <c r="D5727" s="23"/>
      <c r="E5727" s="24"/>
    </row>
    <row r="5728" spans="1:5" s="10" customFormat="1" x14ac:dyDescent="0.3">
      <c r="A5728" s="23"/>
      <c r="B5728" s="23"/>
      <c r="D5728" s="23"/>
      <c r="E5728" s="24"/>
    </row>
    <row r="5729" spans="1:5" s="10" customFormat="1" x14ac:dyDescent="0.3">
      <c r="A5729" s="23"/>
      <c r="B5729" s="23"/>
      <c r="D5729" s="23"/>
      <c r="E5729" s="24"/>
    </row>
    <row r="5730" spans="1:5" s="10" customFormat="1" x14ac:dyDescent="0.3">
      <c r="A5730" s="23"/>
      <c r="B5730" s="23"/>
      <c r="D5730" s="23"/>
      <c r="E5730" s="24"/>
    </row>
    <row r="5731" spans="1:5" s="10" customFormat="1" x14ac:dyDescent="0.3">
      <c r="A5731" s="23"/>
      <c r="B5731" s="23"/>
      <c r="D5731" s="23"/>
      <c r="E5731" s="24"/>
    </row>
    <row r="5732" spans="1:5" s="10" customFormat="1" x14ac:dyDescent="0.3">
      <c r="A5732" s="23"/>
      <c r="B5732" s="23"/>
      <c r="D5732" s="23"/>
      <c r="E5732" s="24"/>
    </row>
    <row r="5733" spans="1:5" s="10" customFormat="1" x14ac:dyDescent="0.3">
      <c r="A5733" s="23"/>
      <c r="B5733" s="23"/>
      <c r="D5733" s="23"/>
      <c r="E5733" s="24"/>
    </row>
    <row r="5734" spans="1:5" s="10" customFormat="1" x14ac:dyDescent="0.3">
      <c r="A5734" s="23"/>
      <c r="B5734" s="23"/>
      <c r="D5734" s="23"/>
      <c r="E5734" s="24"/>
    </row>
    <row r="5735" spans="1:5" s="10" customFormat="1" x14ac:dyDescent="0.3">
      <c r="A5735" s="23"/>
      <c r="B5735" s="23"/>
      <c r="D5735" s="23"/>
      <c r="E5735" s="24"/>
    </row>
    <row r="5736" spans="1:5" s="10" customFormat="1" x14ac:dyDescent="0.3">
      <c r="A5736" s="23"/>
      <c r="B5736" s="23"/>
      <c r="D5736" s="23"/>
      <c r="E5736" s="24"/>
    </row>
    <row r="5737" spans="1:5" s="10" customFormat="1" x14ac:dyDescent="0.3">
      <c r="A5737" s="23"/>
      <c r="B5737" s="23"/>
      <c r="D5737" s="23"/>
      <c r="E5737" s="24"/>
    </row>
    <row r="5738" spans="1:5" s="10" customFormat="1" x14ac:dyDescent="0.3">
      <c r="A5738" s="23"/>
      <c r="B5738" s="23"/>
      <c r="D5738" s="23"/>
      <c r="E5738" s="24"/>
    </row>
    <row r="5739" spans="1:5" s="10" customFormat="1" x14ac:dyDescent="0.3">
      <c r="A5739" s="23"/>
      <c r="B5739" s="23"/>
      <c r="D5739" s="23"/>
      <c r="E5739" s="24"/>
    </row>
    <row r="5740" spans="1:5" s="10" customFormat="1" x14ac:dyDescent="0.3">
      <c r="A5740" s="23"/>
      <c r="B5740" s="23"/>
      <c r="D5740" s="23"/>
      <c r="E5740" s="24"/>
    </row>
    <row r="5741" spans="1:5" s="10" customFormat="1" x14ac:dyDescent="0.3">
      <c r="A5741" s="23"/>
      <c r="B5741" s="23"/>
      <c r="D5741" s="23"/>
      <c r="E5741" s="24"/>
    </row>
    <row r="5742" spans="1:5" s="10" customFormat="1" x14ac:dyDescent="0.3">
      <c r="A5742" s="23"/>
      <c r="B5742" s="23"/>
      <c r="D5742" s="23"/>
      <c r="E5742" s="24"/>
    </row>
    <row r="5743" spans="1:5" s="10" customFormat="1" x14ac:dyDescent="0.3">
      <c r="A5743" s="23"/>
      <c r="B5743" s="23"/>
      <c r="D5743" s="23"/>
      <c r="E5743" s="24"/>
    </row>
    <row r="5744" spans="1:5" s="10" customFormat="1" x14ac:dyDescent="0.3">
      <c r="A5744" s="23"/>
      <c r="B5744" s="23"/>
      <c r="D5744" s="23"/>
      <c r="E5744" s="24"/>
    </row>
    <row r="5745" spans="1:5" s="10" customFormat="1" x14ac:dyDescent="0.3">
      <c r="A5745" s="23"/>
      <c r="B5745" s="23"/>
      <c r="D5745" s="23"/>
      <c r="E5745" s="24"/>
    </row>
    <row r="5746" spans="1:5" s="10" customFormat="1" x14ac:dyDescent="0.3">
      <c r="A5746" s="23"/>
      <c r="B5746" s="23"/>
      <c r="D5746" s="23"/>
      <c r="E5746" s="24"/>
    </row>
    <row r="5747" spans="1:5" s="10" customFormat="1" x14ac:dyDescent="0.3">
      <c r="A5747" s="23"/>
      <c r="B5747" s="23"/>
      <c r="D5747" s="23"/>
      <c r="E5747" s="24"/>
    </row>
    <row r="5748" spans="1:5" s="10" customFormat="1" x14ac:dyDescent="0.3">
      <c r="A5748" s="23"/>
      <c r="B5748" s="23"/>
      <c r="D5748" s="23"/>
      <c r="E5748" s="24"/>
    </row>
    <row r="5749" spans="1:5" s="10" customFormat="1" x14ac:dyDescent="0.3">
      <c r="A5749" s="23"/>
      <c r="B5749" s="23"/>
      <c r="D5749" s="23"/>
      <c r="E5749" s="24"/>
    </row>
    <row r="5750" spans="1:5" s="10" customFormat="1" x14ac:dyDescent="0.3">
      <c r="A5750" s="23"/>
      <c r="B5750" s="23"/>
      <c r="D5750" s="23"/>
      <c r="E5750" s="24"/>
    </row>
    <row r="5751" spans="1:5" s="10" customFormat="1" x14ac:dyDescent="0.3">
      <c r="A5751" s="23"/>
      <c r="B5751" s="23"/>
      <c r="D5751" s="23"/>
      <c r="E5751" s="24"/>
    </row>
    <row r="5752" spans="1:5" s="10" customFormat="1" x14ac:dyDescent="0.3">
      <c r="A5752" s="23"/>
      <c r="B5752" s="23"/>
      <c r="D5752" s="23"/>
      <c r="E5752" s="24"/>
    </row>
    <row r="5753" spans="1:5" s="10" customFormat="1" x14ac:dyDescent="0.3">
      <c r="A5753" s="23"/>
      <c r="B5753" s="23"/>
      <c r="D5753" s="23"/>
      <c r="E5753" s="24"/>
    </row>
    <row r="5754" spans="1:5" s="10" customFormat="1" x14ac:dyDescent="0.3">
      <c r="A5754" s="23"/>
      <c r="B5754" s="23"/>
      <c r="D5754" s="23"/>
      <c r="E5754" s="24"/>
    </row>
    <row r="5755" spans="1:5" s="10" customFormat="1" x14ac:dyDescent="0.3">
      <c r="A5755" s="23"/>
      <c r="B5755" s="23"/>
      <c r="D5755" s="23"/>
      <c r="E5755" s="24"/>
    </row>
    <row r="5756" spans="1:5" s="10" customFormat="1" x14ac:dyDescent="0.3">
      <c r="A5756" s="23"/>
      <c r="B5756" s="23"/>
      <c r="D5756" s="23"/>
      <c r="E5756" s="24"/>
    </row>
    <row r="5757" spans="1:5" s="10" customFormat="1" x14ac:dyDescent="0.3">
      <c r="A5757" s="23"/>
      <c r="B5757" s="23"/>
      <c r="D5757" s="23"/>
      <c r="E5757" s="24"/>
    </row>
    <row r="5758" spans="1:5" s="10" customFormat="1" x14ac:dyDescent="0.3">
      <c r="A5758" s="23"/>
      <c r="B5758" s="23"/>
      <c r="D5758" s="23"/>
      <c r="E5758" s="24"/>
    </row>
    <row r="5759" spans="1:5" s="10" customFormat="1" x14ac:dyDescent="0.3">
      <c r="A5759" s="23"/>
      <c r="B5759" s="23"/>
      <c r="D5759" s="23"/>
      <c r="E5759" s="24"/>
    </row>
    <row r="5760" spans="1:5" s="10" customFormat="1" x14ac:dyDescent="0.3">
      <c r="A5760" s="23"/>
      <c r="B5760" s="23"/>
      <c r="D5760" s="23"/>
      <c r="E5760" s="24"/>
    </row>
    <row r="5761" spans="1:5" s="10" customFormat="1" x14ac:dyDescent="0.3">
      <c r="A5761" s="23"/>
      <c r="B5761" s="23"/>
      <c r="D5761" s="23"/>
      <c r="E5761" s="24"/>
    </row>
    <row r="5762" spans="1:5" s="10" customFormat="1" x14ac:dyDescent="0.3">
      <c r="A5762" s="23"/>
      <c r="B5762" s="23"/>
      <c r="D5762" s="23"/>
      <c r="E5762" s="24"/>
    </row>
    <row r="5763" spans="1:5" s="10" customFormat="1" x14ac:dyDescent="0.3">
      <c r="A5763" s="23"/>
      <c r="B5763" s="23"/>
      <c r="D5763" s="23"/>
      <c r="E5763" s="24"/>
    </row>
    <row r="5764" spans="1:5" s="10" customFormat="1" x14ac:dyDescent="0.3">
      <c r="A5764" s="23"/>
      <c r="B5764" s="23"/>
      <c r="D5764" s="23"/>
      <c r="E5764" s="24"/>
    </row>
    <row r="5765" spans="1:5" s="10" customFormat="1" x14ac:dyDescent="0.3">
      <c r="A5765" s="23"/>
      <c r="B5765" s="23"/>
      <c r="D5765" s="23"/>
      <c r="E5765" s="24"/>
    </row>
    <row r="5766" spans="1:5" s="10" customFormat="1" x14ac:dyDescent="0.3">
      <c r="A5766" s="23"/>
      <c r="B5766" s="23"/>
      <c r="D5766" s="23"/>
      <c r="E5766" s="24"/>
    </row>
    <row r="5767" spans="1:5" s="10" customFormat="1" x14ac:dyDescent="0.3">
      <c r="A5767" s="23"/>
      <c r="B5767" s="23"/>
      <c r="D5767" s="23"/>
      <c r="E5767" s="24"/>
    </row>
    <row r="5768" spans="1:5" s="10" customFormat="1" x14ac:dyDescent="0.3">
      <c r="A5768" s="23"/>
      <c r="B5768" s="23"/>
      <c r="D5768" s="23"/>
      <c r="E5768" s="24"/>
    </row>
    <row r="5769" spans="1:5" s="10" customFormat="1" x14ac:dyDescent="0.3">
      <c r="A5769" s="23"/>
      <c r="B5769" s="23"/>
      <c r="D5769" s="23"/>
      <c r="E5769" s="24"/>
    </row>
    <row r="5770" spans="1:5" s="10" customFormat="1" x14ac:dyDescent="0.3">
      <c r="A5770" s="23"/>
      <c r="B5770" s="23"/>
      <c r="D5770" s="23"/>
      <c r="E5770" s="24"/>
    </row>
    <row r="5771" spans="1:5" s="10" customFormat="1" x14ac:dyDescent="0.3">
      <c r="A5771" s="23"/>
      <c r="B5771" s="23"/>
      <c r="D5771" s="23"/>
      <c r="E5771" s="24"/>
    </row>
    <row r="5772" spans="1:5" s="10" customFormat="1" x14ac:dyDescent="0.3">
      <c r="A5772" s="23"/>
      <c r="B5772" s="23"/>
      <c r="D5772" s="23"/>
      <c r="E5772" s="24"/>
    </row>
    <row r="5773" spans="1:5" s="10" customFormat="1" x14ac:dyDescent="0.3">
      <c r="A5773" s="23"/>
      <c r="B5773" s="23"/>
      <c r="D5773" s="23"/>
      <c r="E5773" s="24"/>
    </row>
    <row r="5774" spans="1:5" s="10" customFormat="1" x14ac:dyDescent="0.3">
      <c r="A5774" s="23"/>
      <c r="B5774" s="23"/>
      <c r="D5774" s="23"/>
      <c r="E5774" s="24"/>
    </row>
    <row r="5775" spans="1:5" s="10" customFormat="1" x14ac:dyDescent="0.3">
      <c r="A5775" s="23"/>
      <c r="B5775" s="23"/>
      <c r="D5775" s="23"/>
      <c r="E5775" s="24"/>
    </row>
    <row r="5776" spans="1:5" s="10" customFormat="1" x14ac:dyDescent="0.3">
      <c r="A5776" s="23"/>
      <c r="B5776" s="23"/>
      <c r="D5776" s="23"/>
      <c r="E5776" s="24"/>
    </row>
    <row r="5777" spans="1:5" s="10" customFormat="1" x14ac:dyDescent="0.3">
      <c r="A5777" s="23"/>
      <c r="B5777" s="23"/>
      <c r="D5777" s="23"/>
      <c r="E5777" s="24"/>
    </row>
    <row r="5778" spans="1:5" s="10" customFormat="1" x14ac:dyDescent="0.3">
      <c r="A5778" s="23"/>
      <c r="B5778" s="23"/>
      <c r="D5778" s="23"/>
      <c r="E5778" s="24"/>
    </row>
    <row r="5779" spans="1:5" s="10" customFormat="1" x14ac:dyDescent="0.3">
      <c r="A5779" s="23"/>
      <c r="B5779" s="23"/>
      <c r="D5779" s="23"/>
      <c r="E5779" s="24"/>
    </row>
    <row r="5780" spans="1:5" s="10" customFormat="1" x14ac:dyDescent="0.3">
      <c r="A5780" s="23"/>
      <c r="B5780" s="23"/>
      <c r="D5780" s="23"/>
      <c r="E5780" s="24"/>
    </row>
    <row r="5781" spans="1:5" s="10" customFormat="1" x14ac:dyDescent="0.3">
      <c r="A5781" s="23"/>
      <c r="B5781" s="23"/>
      <c r="D5781" s="23"/>
      <c r="E5781" s="24"/>
    </row>
    <row r="5782" spans="1:5" s="10" customFormat="1" x14ac:dyDescent="0.3">
      <c r="A5782" s="23"/>
      <c r="B5782" s="23"/>
      <c r="D5782" s="23"/>
      <c r="E5782" s="24"/>
    </row>
    <row r="5783" spans="1:5" s="10" customFormat="1" x14ac:dyDescent="0.3">
      <c r="A5783" s="23"/>
      <c r="B5783" s="23"/>
      <c r="D5783" s="23"/>
      <c r="E5783" s="24"/>
    </row>
    <row r="5784" spans="1:5" s="10" customFormat="1" x14ac:dyDescent="0.3">
      <c r="A5784" s="23"/>
      <c r="B5784" s="23"/>
      <c r="D5784" s="23"/>
      <c r="E5784" s="24"/>
    </row>
    <row r="5785" spans="1:5" s="10" customFormat="1" x14ac:dyDescent="0.3">
      <c r="A5785" s="23"/>
      <c r="B5785" s="23"/>
      <c r="D5785" s="23"/>
      <c r="E5785" s="24"/>
    </row>
    <row r="5786" spans="1:5" s="10" customFormat="1" x14ac:dyDescent="0.3">
      <c r="A5786" s="23"/>
      <c r="B5786" s="23"/>
      <c r="D5786" s="23"/>
      <c r="E5786" s="24"/>
    </row>
    <row r="5787" spans="1:5" s="10" customFormat="1" x14ac:dyDescent="0.3">
      <c r="A5787" s="23"/>
      <c r="B5787" s="23"/>
      <c r="D5787" s="23"/>
      <c r="E5787" s="24"/>
    </row>
    <row r="5788" spans="1:5" s="10" customFormat="1" x14ac:dyDescent="0.3">
      <c r="A5788" s="23"/>
      <c r="B5788" s="23"/>
      <c r="D5788" s="23"/>
      <c r="E5788" s="24"/>
    </row>
    <row r="5789" spans="1:5" s="10" customFormat="1" x14ac:dyDescent="0.3">
      <c r="A5789" s="23"/>
      <c r="B5789" s="23"/>
      <c r="D5789" s="23"/>
      <c r="E5789" s="24"/>
    </row>
    <row r="5790" spans="1:5" s="10" customFormat="1" x14ac:dyDescent="0.3">
      <c r="A5790" s="23"/>
      <c r="B5790" s="23"/>
      <c r="D5790" s="23"/>
      <c r="E5790" s="24"/>
    </row>
    <row r="5791" spans="1:5" s="10" customFormat="1" x14ac:dyDescent="0.3">
      <c r="A5791" s="23"/>
      <c r="B5791" s="23"/>
      <c r="D5791" s="23"/>
      <c r="E5791" s="24"/>
    </row>
    <row r="5792" spans="1:5" s="10" customFormat="1" x14ac:dyDescent="0.3">
      <c r="A5792" s="23"/>
      <c r="B5792" s="23"/>
      <c r="D5792" s="23"/>
      <c r="E5792" s="24"/>
    </row>
    <row r="5793" spans="1:5" s="10" customFormat="1" x14ac:dyDescent="0.3">
      <c r="A5793" s="23"/>
      <c r="B5793" s="23"/>
      <c r="D5793" s="23"/>
      <c r="E5793" s="24"/>
    </row>
    <row r="5794" spans="1:5" s="10" customFormat="1" x14ac:dyDescent="0.3">
      <c r="A5794" s="23"/>
      <c r="B5794" s="23"/>
      <c r="D5794" s="23"/>
      <c r="E5794" s="24"/>
    </row>
    <row r="5795" spans="1:5" s="10" customFormat="1" x14ac:dyDescent="0.3">
      <c r="A5795" s="23"/>
      <c r="B5795" s="23"/>
      <c r="D5795" s="23"/>
      <c r="E5795" s="24"/>
    </row>
    <row r="5796" spans="1:5" s="10" customFormat="1" x14ac:dyDescent="0.3">
      <c r="A5796" s="23"/>
      <c r="B5796" s="23"/>
      <c r="D5796" s="23"/>
      <c r="E5796" s="24"/>
    </row>
    <row r="5797" spans="1:5" s="10" customFormat="1" x14ac:dyDescent="0.3">
      <c r="A5797" s="23"/>
      <c r="B5797" s="23"/>
      <c r="D5797" s="23"/>
      <c r="E5797" s="24"/>
    </row>
    <row r="5798" spans="1:5" s="10" customFormat="1" x14ac:dyDescent="0.3">
      <c r="A5798" s="23"/>
      <c r="B5798" s="23"/>
      <c r="D5798" s="23"/>
      <c r="E5798" s="24"/>
    </row>
    <row r="5799" spans="1:5" s="10" customFormat="1" x14ac:dyDescent="0.3">
      <c r="A5799" s="23"/>
      <c r="B5799" s="23"/>
      <c r="D5799" s="23"/>
      <c r="E5799" s="24"/>
    </row>
    <row r="5800" spans="1:5" s="10" customFormat="1" x14ac:dyDescent="0.3">
      <c r="A5800" s="23"/>
      <c r="B5800" s="23"/>
      <c r="D5800" s="23"/>
      <c r="E5800" s="24"/>
    </row>
    <row r="5801" spans="1:5" s="10" customFormat="1" x14ac:dyDescent="0.3">
      <c r="A5801" s="23"/>
      <c r="B5801" s="23"/>
      <c r="D5801" s="23"/>
      <c r="E5801" s="24"/>
    </row>
    <row r="5802" spans="1:5" s="10" customFormat="1" x14ac:dyDescent="0.3">
      <c r="A5802" s="23"/>
      <c r="B5802" s="23"/>
      <c r="D5802" s="23"/>
      <c r="E5802" s="24"/>
    </row>
    <row r="5803" spans="1:5" s="10" customFormat="1" x14ac:dyDescent="0.3">
      <c r="A5803" s="23"/>
      <c r="B5803" s="23"/>
      <c r="D5803" s="23"/>
      <c r="E5803" s="24"/>
    </row>
    <row r="5804" spans="1:5" s="10" customFormat="1" x14ac:dyDescent="0.3">
      <c r="A5804" s="23"/>
      <c r="B5804" s="23"/>
      <c r="D5804" s="23"/>
      <c r="E5804" s="24"/>
    </row>
    <row r="5805" spans="1:5" s="10" customFormat="1" x14ac:dyDescent="0.3">
      <c r="A5805" s="23"/>
      <c r="B5805" s="23"/>
      <c r="D5805" s="23"/>
      <c r="E5805" s="24"/>
    </row>
    <row r="5806" spans="1:5" s="10" customFormat="1" x14ac:dyDescent="0.3">
      <c r="A5806" s="23"/>
      <c r="B5806" s="23"/>
      <c r="D5806" s="23"/>
      <c r="E5806" s="24"/>
    </row>
    <row r="5807" spans="1:5" s="10" customFormat="1" x14ac:dyDescent="0.3">
      <c r="A5807" s="23"/>
      <c r="B5807" s="23"/>
      <c r="D5807" s="23"/>
      <c r="E5807" s="24"/>
    </row>
    <row r="5808" spans="1:5" s="10" customFormat="1" x14ac:dyDescent="0.3">
      <c r="A5808" s="23"/>
      <c r="B5808" s="23"/>
      <c r="D5808" s="23"/>
      <c r="E5808" s="24"/>
    </row>
    <row r="5809" spans="1:5" s="10" customFormat="1" x14ac:dyDescent="0.3">
      <c r="A5809" s="23"/>
      <c r="B5809" s="23"/>
      <c r="D5809" s="23"/>
      <c r="E5809" s="24"/>
    </row>
    <row r="5810" spans="1:5" s="10" customFormat="1" x14ac:dyDescent="0.3">
      <c r="A5810" s="23"/>
      <c r="B5810" s="23"/>
      <c r="D5810" s="23"/>
      <c r="E5810" s="24"/>
    </row>
    <row r="5811" spans="1:5" s="10" customFormat="1" x14ac:dyDescent="0.3">
      <c r="A5811" s="23"/>
      <c r="B5811" s="23"/>
      <c r="D5811" s="23"/>
      <c r="E5811" s="24"/>
    </row>
    <row r="5812" spans="1:5" s="10" customFormat="1" x14ac:dyDescent="0.3">
      <c r="A5812" s="23"/>
      <c r="B5812" s="23"/>
      <c r="D5812" s="23"/>
      <c r="E5812" s="24"/>
    </row>
    <row r="5813" spans="1:5" s="10" customFormat="1" x14ac:dyDescent="0.3">
      <c r="A5813" s="23"/>
      <c r="B5813" s="23"/>
      <c r="D5813" s="23"/>
      <c r="E5813" s="24"/>
    </row>
    <row r="5814" spans="1:5" s="10" customFormat="1" x14ac:dyDescent="0.3">
      <c r="A5814" s="23"/>
      <c r="B5814" s="23"/>
      <c r="D5814" s="23"/>
      <c r="E5814" s="24"/>
    </row>
    <row r="5815" spans="1:5" s="10" customFormat="1" x14ac:dyDescent="0.3">
      <c r="A5815" s="23"/>
      <c r="B5815" s="23"/>
      <c r="D5815" s="23"/>
      <c r="E5815" s="24"/>
    </row>
    <row r="5816" spans="1:5" s="10" customFormat="1" x14ac:dyDescent="0.3">
      <c r="A5816" s="23"/>
      <c r="B5816" s="23"/>
      <c r="D5816" s="23"/>
      <c r="E5816" s="24"/>
    </row>
    <row r="5817" spans="1:5" s="10" customFormat="1" x14ac:dyDescent="0.3">
      <c r="A5817" s="23"/>
      <c r="B5817" s="23"/>
      <c r="D5817" s="23"/>
      <c r="E5817" s="24"/>
    </row>
    <row r="5818" spans="1:5" s="10" customFormat="1" x14ac:dyDescent="0.3">
      <c r="A5818" s="23"/>
      <c r="B5818" s="23"/>
      <c r="D5818" s="23"/>
      <c r="E5818" s="24"/>
    </row>
    <row r="5819" spans="1:5" s="10" customFormat="1" x14ac:dyDescent="0.3">
      <c r="A5819" s="23"/>
      <c r="B5819" s="23"/>
      <c r="D5819" s="23"/>
      <c r="E5819" s="24"/>
    </row>
    <row r="5820" spans="1:5" s="10" customFormat="1" x14ac:dyDescent="0.3">
      <c r="A5820" s="23"/>
      <c r="B5820" s="23"/>
      <c r="D5820" s="23"/>
      <c r="E5820" s="24"/>
    </row>
    <row r="5821" spans="1:5" s="10" customFormat="1" x14ac:dyDescent="0.3">
      <c r="A5821" s="23"/>
      <c r="B5821" s="23"/>
      <c r="D5821" s="23"/>
      <c r="E5821" s="24"/>
    </row>
    <row r="5822" spans="1:5" s="10" customFormat="1" x14ac:dyDescent="0.3">
      <c r="A5822" s="23"/>
      <c r="B5822" s="23"/>
      <c r="D5822" s="23"/>
      <c r="E5822" s="24"/>
    </row>
    <row r="5823" spans="1:5" s="10" customFormat="1" x14ac:dyDescent="0.3">
      <c r="A5823" s="23"/>
      <c r="B5823" s="23"/>
      <c r="D5823" s="23"/>
      <c r="E5823" s="24"/>
    </row>
    <row r="5824" spans="1:5" s="10" customFormat="1" x14ac:dyDescent="0.3">
      <c r="A5824" s="23"/>
      <c r="B5824" s="23"/>
      <c r="D5824" s="23"/>
      <c r="E5824" s="24"/>
    </row>
    <row r="5825" spans="1:5" s="10" customFormat="1" x14ac:dyDescent="0.3">
      <c r="A5825" s="23"/>
      <c r="B5825" s="23"/>
      <c r="D5825" s="23"/>
      <c r="E5825" s="24"/>
    </row>
    <row r="5826" spans="1:5" s="10" customFormat="1" x14ac:dyDescent="0.3">
      <c r="A5826" s="23"/>
      <c r="B5826" s="23"/>
      <c r="D5826" s="23"/>
      <c r="E5826" s="24"/>
    </row>
    <row r="5827" spans="1:5" s="10" customFormat="1" x14ac:dyDescent="0.3">
      <c r="A5827" s="23"/>
      <c r="B5827" s="23"/>
      <c r="D5827" s="23"/>
      <c r="E5827" s="24"/>
    </row>
    <row r="5828" spans="1:5" s="10" customFormat="1" x14ac:dyDescent="0.3">
      <c r="A5828" s="23"/>
      <c r="B5828" s="23"/>
      <c r="D5828" s="23"/>
      <c r="E5828" s="24"/>
    </row>
    <row r="5829" spans="1:5" s="10" customFormat="1" x14ac:dyDescent="0.3">
      <c r="A5829" s="23"/>
      <c r="B5829" s="23"/>
      <c r="D5829" s="23"/>
      <c r="E5829" s="24"/>
    </row>
    <row r="5830" spans="1:5" s="10" customFormat="1" x14ac:dyDescent="0.3">
      <c r="A5830" s="23"/>
      <c r="B5830" s="23"/>
      <c r="D5830" s="23"/>
      <c r="E5830" s="24"/>
    </row>
    <row r="5831" spans="1:5" s="10" customFormat="1" x14ac:dyDescent="0.3">
      <c r="A5831" s="23"/>
      <c r="B5831" s="23"/>
      <c r="D5831" s="23"/>
      <c r="E5831" s="24"/>
    </row>
    <row r="5832" spans="1:5" s="10" customFormat="1" x14ac:dyDescent="0.3">
      <c r="A5832" s="23"/>
      <c r="B5832" s="23"/>
      <c r="D5832" s="23"/>
      <c r="E5832" s="24"/>
    </row>
    <row r="5833" spans="1:5" s="10" customFormat="1" x14ac:dyDescent="0.3">
      <c r="A5833" s="23"/>
      <c r="B5833" s="23"/>
      <c r="D5833" s="23"/>
      <c r="E5833" s="24"/>
    </row>
    <row r="5834" spans="1:5" s="10" customFormat="1" x14ac:dyDescent="0.3">
      <c r="A5834" s="23"/>
      <c r="B5834" s="23"/>
      <c r="D5834" s="23"/>
      <c r="E5834" s="24"/>
    </row>
    <row r="5835" spans="1:5" s="10" customFormat="1" x14ac:dyDescent="0.3">
      <c r="A5835" s="23"/>
      <c r="B5835" s="23"/>
      <c r="D5835" s="23"/>
      <c r="E5835" s="24"/>
    </row>
    <row r="5836" spans="1:5" s="10" customFormat="1" x14ac:dyDescent="0.3">
      <c r="A5836" s="23"/>
      <c r="B5836" s="23"/>
      <c r="D5836" s="23"/>
      <c r="E5836" s="24"/>
    </row>
    <row r="5837" spans="1:5" s="10" customFormat="1" x14ac:dyDescent="0.3">
      <c r="A5837" s="23"/>
      <c r="B5837" s="23"/>
      <c r="D5837" s="23"/>
      <c r="E5837" s="24"/>
    </row>
    <row r="5838" spans="1:5" s="10" customFormat="1" x14ac:dyDescent="0.3">
      <c r="A5838" s="23"/>
      <c r="B5838" s="23"/>
      <c r="D5838" s="23"/>
      <c r="E5838" s="24"/>
    </row>
    <row r="5839" spans="1:5" s="10" customFormat="1" x14ac:dyDescent="0.3">
      <c r="A5839" s="23"/>
      <c r="B5839" s="23"/>
      <c r="D5839" s="23"/>
      <c r="E5839" s="24"/>
    </row>
    <row r="5840" spans="1:5" s="10" customFormat="1" x14ac:dyDescent="0.3">
      <c r="A5840" s="23"/>
      <c r="B5840" s="23"/>
      <c r="D5840" s="23"/>
      <c r="E5840" s="24"/>
    </row>
    <row r="5841" spans="1:5" s="10" customFormat="1" x14ac:dyDescent="0.3">
      <c r="A5841" s="23"/>
      <c r="B5841" s="23"/>
      <c r="D5841" s="23"/>
      <c r="E5841" s="24"/>
    </row>
    <row r="5842" spans="1:5" s="10" customFormat="1" x14ac:dyDescent="0.3">
      <c r="A5842" s="23"/>
      <c r="B5842" s="23"/>
      <c r="D5842" s="23"/>
      <c r="E5842" s="24"/>
    </row>
    <row r="5843" spans="1:5" s="10" customFormat="1" x14ac:dyDescent="0.3">
      <c r="A5843" s="23"/>
      <c r="B5843" s="23"/>
      <c r="D5843" s="23"/>
      <c r="E5843" s="24"/>
    </row>
    <row r="5844" spans="1:5" s="10" customFormat="1" x14ac:dyDescent="0.3">
      <c r="A5844" s="23"/>
      <c r="B5844" s="23"/>
      <c r="D5844" s="23"/>
      <c r="E5844" s="24"/>
    </row>
    <row r="5845" spans="1:5" s="10" customFormat="1" x14ac:dyDescent="0.3">
      <c r="A5845" s="23"/>
      <c r="B5845" s="23"/>
      <c r="D5845" s="23"/>
      <c r="E5845" s="24"/>
    </row>
    <row r="5846" spans="1:5" s="10" customFormat="1" x14ac:dyDescent="0.3">
      <c r="A5846" s="23"/>
      <c r="B5846" s="23"/>
      <c r="D5846" s="23"/>
      <c r="E5846" s="24"/>
    </row>
    <row r="5847" spans="1:5" s="10" customFormat="1" x14ac:dyDescent="0.3">
      <c r="A5847" s="23"/>
      <c r="B5847" s="23"/>
      <c r="D5847" s="23"/>
      <c r="E5847" s="24"/>
    </row>
    <row r="5848" spans="1:5" s="10" customFormat="1" x14ac:dyDescent="0.3">
      <c r="A5848" s="23"/>
      <c r="B5848" s="23"/>
      <c r="D5848" s="23"/>
      <c r="E5848" s="24"/>
    </row>
    <row r="5849" spans="1:5" s="10" customFormat="1" x14ac:dyDescent="0.3">
      <c r="A5849" s="23"/>
      <c r="B5849" s="23"/>
      <c r="D5849" s="23"/>
      <c r="E5849" s="24"/>
    </row>
    <row r="5850" spans="1:5" s="10" customFormat="1" x14ac:dyDescent="0.3">
      <c r="A5850" s="23"/>
      <c r="B5850" s="23"/>
      <c r="D5850" s="23"/>
      <c r="E5850" s="24"/>
    </row>
    <row r="5851" spans="1:5" s="10" customFormat="1" x14ac:dyDescent="0.3">
      <c r="A5851" s="23"/>
      <c r="B5851" s="23"/>
      <c r="D5851" s="23"/>
      <c r="E5851" s="24"/>
    </row>
    <row r="5852" spans="1:5" s="10" customFormat="1" x14ac:dyDescent="0.3">
      <c r="A5852" s="23"/>
      <c r="B5852" s="23"/>
      <c r="D5852" s="23"/>
      <c r="E5852" s="24"/>
    </row>
    <row r="5853" spans="1:5" s="10" customFormat="1" x14ac:dyDescent="0.3">
      <c r="A5853" s="23"/>
      <c r="B5853" s="23"/>
      <c r="D5853" s="23"/>
      <c r="E5853" s="24"/>
    </row>
    <row r="5854" spans="1:5" s="10" customFormat="1" x14ac:dyDescent="0.3">
      <c r="A5854" s="23"/>
      <c r="B5854" s="23"/>
      <c r="D5854" s="23"/>
      <c r="E5854" s="24"/>
    </row>
    <row r="5855" spans="1:5" s="10" customFormat="1" x14ac:dyDescent="0.3">
      <c r="A5855" s="23"/>
      <c r="B5855" s="23"/>
      <c r="D5855" s="23"/>
      <c r="E5855" s="24"/>
    </row>
    <row r="5856" spans="1:5" s="10" customFormat="1" x14ac:dyDescent="0.3">
      <c r="A5856" s="23"/>
      <c r="B5856" s="23"/>
      <c r="D5856" s="23"/>
      <c r="E5856" s="24"/>
    </row>
    <row r="5857" spans="1:5" s="10" customFormat="1" x14ac:dyDescent="0.3">
      <c r="A5857" s="23"/>
      <c r="B5857" s="23"/>
      <c r="D5857" s="23"/>
      <c r="E5857" s="24"/>
    </row>
    <row r="5858" spans="1:5" s="10" customFormat="1" x14ac:dyDescent="0.3">
      <c r="A5858" s="23"/>
      <c r="B5858" s="23"/>
      <c r="D5858" s="23"/>
      <c r="E5858" s="24"/>
    </row>
    <row r="5859" spans="1:5" s="10" customFormat="1" x14ac:dyDescent="0.3">
      <c r="A5859" s="23"/>
      <c r="B5859" s="23"/>
      <c r="D5859" s="23"/>
      <c r="E5859" s="24"/>
    </row>
    <row r="5860" spans="1:5" s="10" customFormat="1" x14ac:dyDescent="0.3">
      <c r="A5860" s="23"/>
      <c r="B5860" s="23"/>
      <c r="D5860" s="23"/>
      <c r="E5860" s="24"/>
    </row>
    <row r="5861" spans="1:5" s="10" customFormat="1" x14ac:dyDescent="0.3">
      <c r="A5861" s="23"/>
      <c r="B5861" s="23"/>
      <c r="D5861" s="23"/>
      <c r="E5861" s="24"/>
    </row>
    <row r="5862" spans="1:5" s="10" customFormat="1" x14ac:dyDescent="0.3">
      <c r="A5862" s="23"/>
      <c r="B5862" s="23"/>
      <c r="D5862" s="23"/>
      <c r="E5862" s="24"/>
    </row>
    <row r="5863" spans="1:5" s="10" customFormat="1" x14ac:dyDescent="0.3">
      <c r="A5863" s="23"/>
      <c r="B5863" s="23"/>
      <c r="D5863" s="23"/>
      <c r="E5863" s="24"/>
    </row>
    <row r="5864" spans="1:5" s="10" customFormat="1" x14ac:dyDescent="0.3">
      <c r="A5864" s="23"/>
      <c r="B5864" s="23"/>
      <c r="D5864" s="23"/>
      <c r="E5864" s="24"/>
    </row>
    <row r="5865" spans="1:5" s="10" customFormat="1" x14ac:dyDescent="0.3">
      <c r="A5865" s="23"/>
      <c r="B5865" s="23"/>
      <c r="D5865" s="23"/>
      <c r="E5865" s="24"/>
    </row>
    <row r="5866" spans="1:5" s="10" customFormat="1" x14ac:dyDescent="0.3">
      <c r="A5866" s="23"/>
      <c r="B5866" s="23"/>
      <c r="D5866" s="23"/>
      <c r="E5866" s="24"/>
    </row>
    <row r="5867" spans="1:5" s="10" customFormat="1" x14ac:dyDescent="0.3">
      <c r="A5867" s="23"/>
      <c r="B5867" s="23"/>
      <c r="D5867" s="23"/>
      <c r="E5867" s="24"/>
    </row>
    <row r="5868" spans="1:5" s="10" customFormat="1" x14ac:dyDescent="0.3">
      <c r="A5868" s="23"/>
      <c r="B5868" s="23"/>
      <c r="D5868" s="23"/>
      <c r="E5868" s="24"/>
    </row>
    <row r="5869" spans="1:5" s="10" customFormat="1" x14ac:dyDescent="0.3">
      <c r="A5869" s="23"/>
      <c r="B5869" s="23"/>
      <c r="D5869" s="23"/>
      <c r="E5869" s="24"/>
    </row>
    <row r="5870" spans="1:5" s="10" customFormat="1" x14ac:dyDescent="0.3">
      <c r="A5870" s="23"/>
      <c r="B5870" s="23"/>
      <c r="D5870" s="23"/>
      <c r="E5870" s="24"/>
    </row>
    <row r="5871" spans="1:5" s="10" customFormat="1" x14ac:dyDescent="0.3">
      <c r="A5871" s="23"/>
      <c r="B5871" s="23"/>
      <c r="D5871" s="23"/>
      <c r="E5871" s="24"/>
    </row>
    <row r="5872" spans="1:5" s="10" customFormat="1" x14ac:dyDescent="0.3">
      <c r="A5872" s="23"/>
      <c r="B5872" s="23"/>
      <c r="D5872" s="23"/>
      <c r="E5872" s="24"/>
    </row>
    <row r="5873" spans="1:5" s="10" customFormat="1" x14ac:dyDescent="0.3">
      <c r="A5873" s="23"/>
      <c r="B5873" s="23"/>
      <c r="D5873" s="23"/>
      <c r="E5873" s="24"/>
    </row>
    <row r="5874" spans="1:5" s="10" customFormat="1" x14ac:dyDescent="0.3">
      <c r="A5874" s="23"/>
      <c r="B5874" s="23"/>
      <c r="D5874" s="23"/>
      <c r="E5874" s="24"/>
    </row>
    <row r="5875" spans="1:5" s="10" customFormat="1" x14ac:dyDescent="0.3">
      <c r="A5875" s="23"/>
      <c r="B5875" s="23"/>
      <c r="D5875" s="23"/>
      <c r="E5875" s="24"/>
    </row>
    <row r="5876" spans="1:5" s="10" customFormat="1" x14ac:dyDescent="0.3">
      <c r="A5876" s="23"/>
      <c r="B5876" s="23"/>
      <c r="D5876" s="23"/>
      <c r="E5876" s="24"/>
    </row>
    <row r="5877" spans="1:5" s="10" customFormat="1" x14ac:dyDescent="0.3">
      <c r="A5877" s="23"/>
      <c r="B5877" s="23"/>
      <c r="D5877" s="23"/>
      <c r="E5877" s="24"/>
    </row>
    <row r="5878" spans="1:5" s="10" customFormat="1" x14ac:dyDescent="0.3">
      <c r="A5878" s="23"/>
      <c r="B5878" s="23"/>
      <c r="D5878" s="23"/>
      <c r="E5878" s="24"/>
    </row>
    <row r="5879" spans="1:5" s="10" customFormat="1" x14ac:dyDescent="0.3">
      <c r="A5879" s="23"/>
      <c r="B5879" s="23"/>
      <c r="D5879" s="23"/>
      <c r="E5879" s="24"/>
    </row>
    <row r="5880" spans="1:5" s="10" customFormat="1" x14ac:dyDescent="0.3">
      <c r="A5880" s="23"/>
      <c r="B5880" s="23"/>
      <c r="D5880" s="23"/>
      <c r="E5880" s="24"/>
    </row>
    <row r="5881" spans="1:5" s="10" customFormat="1" x14ac:dyDescent="0.3">
      <c r="A5881" s="23"/>
      <c r="B5881" s="23"/>
      <c r="D5881" s="23"/>
      <c r="E5881" s="24"/>
    </row>
    <row r="5882" spans="1:5" s="10" customFormat="1" x14ac:dyDescent="0.3">
      <c r="A5882" s="23"/>
      <c r="B5882" s="23"/>
      <c r="D5882" s="23"/>
      <c r="E5882" s="24"/>
    </row>
    <row r="5883" spans="1:5" s="10" customFormat="1" x14ac:dyDescent="0.3">
      <c r="A5883" s="23"/>
      <c r="B5883" s="23"/>
      <c r="D5883" s="23"/>
      <c r="E5883" s="24"/>
    </row>
    <row r="5884" spans="1:5" s="10" customFormat="1" x14ac:dyDescent="0.3">
      <c r="A5884" s="23"/>
      <c r="B5884" s="23"/>
      <c r="D5884" s="23"/>
      <c r="E5884" s="24"/>
    </row>
    <row r="5885" spans="1:5" s="10" customFormat="1" x14ac:dyDescent="0.3">
      <c r="A5885" s="23"/>
      <c r="B5885" s="23"/>
      <c r="D5885" s="23"/>
      <c r="E5885" s="24"/>
    </row>
    <row r="5886" spans="1:5" s="10" customFormat="1" x14ac:dyDescent="0.3">
      <c r="A5886" s="23"/>
      <c r="B5886" s="23"/>
      <c r="D5886" s="23"/>
      <c r="E5886" s="24"/>
    </row>
    <row r="5887" spans="1:5" s="10" customFormat="1" x14ac:dyDescent="0.3">
      <c r="A5887" s="23"/>
      <c r="B5887" s="23"/>
      <c r="D5887" s="23"/>
      <c r="E5887" s="24"/>
    </row>
    <row r="5888" spans="1:5" s="10" customFormat="1" x14ac:dyDescent="0.3">
      <c r="A5888" s="23"/>
      <c r="B5888" s="23"/>
      <c r="D5888" s="23"/>
      <c r="E5888" s="24"/>
    </row>
    <row r="5889" spans="1:5" s="10" customFormat="1" x14ac:dyDescent="0.3">
      <c r="A5889" s="23"/>
      <c r="B5889" s="23"/>
      <c r="D5889" s="23"/>
      <c r="E5889" s="24"/>
    </row>
    <row r="5890" spans="1:5" s="10" customFormat="1" x14ac:dyDescent="0.3">
      <c r="A5890" s="23"/>
      <c r="B5890" s="23"/>
      <c r="D5890" s="23"/>
      <c r="E5890" s="24"/>
    </row>
    <row r="5891" spans="1:5" s="10" customFormat="1" x14ac:dyDescent="0.3">
      <c r="A5891" s="23"/>
      <c r="B5891" s="23"/>
      <c r="D5891" s="23"/>
      <c r="E5891" s="24"/>
    </row>
    <row r="5892" spans="1:5" s="10" customFormat="1" x14ac:dyDescent="0.3">
      <c r="A5892" s="23"/>
      <c r="B5892" s="23"/>
      <c r="D5892" s="23"/>
      <c r="E5892" s="24"/>
    </row>
    <row r="5893" spans="1:5" s="10" customFormat="1" x14ac:dyDescent="0.3">
      <c r="A5893" s="23"/>
      <c r="B5893" s="23"/>
      <c r="D5893" s="23"/>
      <c r="E5893" s="24"/>
    </row>
    <row r="5894" spans="1:5" s="10" customFormat="1" x14ac:dyDescent="0.3">
      <c r="A5894" s="23"/>
      <c r="B5894" s="23"/>
      <c r="D5894" s="23"/>
      <c r="E5894" s="24"/>
    </row>
    <row r="5895" spans="1:5" s="10" customFormat="1" x14ac:dyDescent="0.3">
      <c r="A5895" s="23"/>
      <c r="B5895" s="23"/>
      <c r="D5895" s="23"/>
      <c r="E5895" s="24"/>
    </row>
    <row r="5896" spans="1:5" s="10" customFormat="1" x14ac:dyDescent="0.3">
      <c r="A5896" s="23"/>
      <c r="B5896" s="23"/>
      <c r="D5896" s="23"/>
      <c r="E5896" s="24"/>
    </row>
    <row r="5897" spans="1:5" s="10" customFormat="1" x14ac:dyDescent="0.3">
      <c r="A5897" s="23"/>
      <c r="B5897" s="23"/>
      <c r="D5897" s="23"/>
      <c r="E5897" s="24"/>
    </row>
    <row r="5898" spans="1:5" s="10" customFormat="1" x14ac:dyDescent="0.3">
      <c r="A5898" s="23"/>
      <c r="B5898" s="23"/>
      <c r="D5898" s="23"/>
      <c r="E5898" s="24"/>
    </row>
    <row r="5899" spans="1:5" s="10" customFormat="1" x14ac:dyDescent="0.3">
      <c r="A5899" s="23"/>
      <c r="B5899" s="23"/>
      <c r="D5899" s="23"/>
      <c r="E5899" s="24"/>
    </row>
    <row r="5900" spans="1:5" s="10" customFormat="1" x14ac:dyDescent="0.3">
      <c r="A5900" s="23"/>
      <c r="B5900" s="23"/>
      <c r="D5900" s="23"/>
      <c r="E5900" s="24"/>
    </row>
    <row r="5901" spans="1:5" s="10" customFormat="1" x14ac:dyDescent="0.3">
      <c r="A5901" s="23"/>
      <c r="B5901" s="23"/>
      <c r="D5901" s="23"/>
      <c r="E5901" s="24"/>
    </row>
    <row r="5902" spans="1:5" s="10" customFormat="1" x14ac:dyDescent="0.3">
      <c r="A5902" s="23"/>
      <c r="B5902" s="23"/>
      <c r="D5902" s="23"/>
      <c r="E5902" s="24"/>
    </row>
    <row r="5903" spans="1:5" s="10" customFormat="1" x14ac:dyDescent="0.3">
      <c r="A5903" s="23"/>
      <c r="B5903" s="23"/>
      <c r="D5903" s="23"/>
      <c r="E5903" s="24"/>
    </row>
    <row r="5904" spans="1:5" s="10" customFormat="1" x14ac:dyDescent="0.3">
      <c r="A5904" s="23"/>
      <c r="B5904" s="23"/>
      <c r="D5904" s="23"/>
      <c r="E5904" s="24"/>
    </row>
    <row r="5905" spans="1:5" s="10" customFormat="1" x14ac:dyDescent="0.3">
      <c r="A5905" s="23"/>
      <c r="B5905" s="23"/>
      <c r="D5905" s="23"/>
      <c r="E5905" s="24"/>
    </row>
    <row r="5906" spans="1:5" s="10" customFormat="1" x14ac:dyDescent="0.3">
      <c r="A5906" s="23"/>
      <c r="B5906" s="23"/>
      <c r="D5906" s="23"/>
      <c r="E5906" s="24"/>
    </row>
    <row r="5907" spans="1:5" s="10" customFormat="1" x14ac:dyDescent="0.3">
      <c r="A5907" s="23"/>
      <c r="B5907" s="23"/>
      <c r="D5907" s="23"/>
      <c r="E5907" s="24"/>
    </row>
    <row r="5908" spans="1:5" s="10" customFormat="1" x14ac:dyDescent="0.3">
      <c r="A5908" s="23"/>
      <c r="B5908" s="23"/>
      <c r="D5908" s="23"/>
      <c r="E5908" s="24"/>
    </row>
    <row r="5909" spans="1:5" s="10" customFormat="1" x14ac:dyDescent="0.3">
      <c r="A5909" s="23"/>
      <c r="B5909" s="23"/>
      <c r="D5909" s="23"/>
      <c r="E5909" s="24"/>
    </row>
    <row r="5910" spans="1:5" s="10" customFormat="1" x14ac:dyDescent="0.3">
      <c r="A5910" s="23"/>
      <c r="B5910" s="23"/>
      <c r="D5910" s="23"/>
      <c r="E5910" s="24"/>
    </row>
    <row r="5911" spans="1:5" s="10" customFormat="1" x14ac:dyDescent="0.3">
      <c r="A5911" s="23"/>
      <c r="B5911" s="23"/>
      <c r="D5911" s="23"/>
      <c r="E5911" s="24"/>
    </row>
    <row r="5912" spans="1:5" s="10" customFormat="1" x14ac:dyDescent="0.3">
      <c r="A5912" s="23"/>
      <c r="B5912" s="23"/>
      <c r="D5912" s="23"/>
      <c r="E5912" s="24"/>
    </row>
    <row r="5913" spans="1:5" s="10" customFormat="1" x14ac:dyDescent="0.3">
      <c r="A5913" s="23"/>
      <c r="B5913" s="23"/>
      <c r="D5913" s="23"/>
      <c r="E5913" s="24"/>
    </row>
    <row r="5914" spans="1:5" s="10" customFormat="1" x14ac:dyDescent="0.3">
      <c r="A5914" s="23"/>
      <c r="B5914" s="23"/>
      <c r="D5914" s="23"/>
      <c r="E5914" s="24"/>
    </row>
    <row r="5915" spans="1:5" s="10" customFormat="1" x14ac:dyDescent="0.3">
      <c r="A5915" s="23"/>
      <c r="B5915" s="23"/>
      <c r="D5915" s="23"/>
      <c r="E5915" s="24"/>
    </row>
    <row r="5916" spans="1:5" s="10" customFormat="1" x14ac:dyDescent="0.3">
      <c r="A5916" s="23"/>
      <c r="B5916" s="23"/>
      <c r="D5916" s="23"/>
      <c r="E5916" s="24"/>
    </row>
    <row r="5917" spans="1:5" s="10" customFormat="1" x14ac:dyDescent="0.3">
      <c r="A5917" s="23"/>
      <c r="B5917" s="23"/>
      <c r="D5917" s="23"/>
      <c r="E5917" s="24"/>
    </row>
    <row r="5918" spans="1:5" s="10" customFormat="1" x14ac:dyDescent="0.3">
      <c r="A5918" s="23"/>
      <c r="B5918" s="23"/>
      <c r="D5918" s="23"/>
      <c r="E5918" s="24"/>
    </row>
    <row r="5919" spans="1:5" s="10" customFormat="1" x14ac:dyDescent="0.3">
      <c r="A5919" s="23"/>
      <c r="B5919" s="23"/>
      <c r="D5919" s="23"/>
      <c r="E5919" s="24"/>
    </row>
    <row r="5920" spans="1:5" s="10" customFormat="1" x14ac:dyDescent="0.3">
      <c r="A5920" s="23"/>
      <c r="B5920" s="23"/>
      <c r="D5920" s="23"/>
      <c r="E5920" s="24"/>
    </row>
    <row r="5921" spans="1:5" s="10" customFormat="1" x14ac:dyDescent="0.3">
      <c r="A5921" s="23"/>
      <c r="B5921" s="23"/>
      <c r="D5921" s="23"/>
      <c r="E5921" s="24"/>
    </row>
    <row r="5922" spans="1:5" s="10" customFormat="1" x14ac:dyDescent="0.3">
      <c r="A5922" s="23"/>
      <c r="B5922" s="23"/>
      <c r="D5922" s="23"/>
      <c r="E5922" s="24"/>
    </row>
    <row r="5923" spans="1:5" s="10" customFormat="1" x14ac:dyDescent="0.3">
      <c r="A5923" s="23"/>
      <c r="B5923" s="23"/>
      <c r="D5923" s="23"/>
      <c r="E5923" s="24"/>
    </row>
    <row r="5924" spans="1:5" s="10" customFormat="1" x14ac:dyDescent="0.3">
      <c r="A5924" s="23"/>
      <c r="B5924" s="23"/>
      <c r="D5924" s="23"/>
      <c r="E5924" s="24"/>
    </row>
    <row r="5925" spans="1:5" s="10" customFormat="1" x14ac:dyDescent="0.3">
      <c r="A5925" s="23"/>
      <c r="B5925" s="23"/>
      <c r="D5925" s="23"/>
      <c r="E5925" s="24"/>
    </row>
    <row r="5926" spans="1:5" s="10" customFormat="1" x14ac:dyDescent="0.3">
      <c r="A5926" s="23"/>
      <c r="B5926" s="23"/>
      <c r="D5926" s="23"/>
      <c r="E5926" s="24"/>
    </row>
    <row r="5927" spans="1:5" s="10" customFormat="1" x14ac:dyDescent="0.3">
      <c r="A5927" s="23"/>
      <c r="B5927" s="23"/>
      <c r="D5927" s="23"/>
      <c r="E5927" s="24"/>
    </row>
    <row r="5928" spans="1:5" s="10" customFormat="1" x14ac:dyDescent="0.3">
      <c r="A5928" s="23"/>
      <c r="B5928" s="23"/>
      <c r="D5928" s="23"/>
      <c r="E5928" s="24"/>
    </row>
    <row r="5929" spans="1:5" s="10" customFormat="1" x14ac:dyDescent="0.3">
      <c r="A5929" s="23"/>
      <c r="B5929" s="23"/>
      <c r="D5929" s="23"/>
      <c r="E5929" s="24"/>
    </row>
    <row r="5930" spans="1:5" s="10" customFormat="1" x14ac:dyDescent="0.3">
      <c r="A5930" s="23"/>
      <c r="B5930" s="23"/>
      <c r="D5930" s="23"/>
      <c r="E5930" s="24"/>
    </row>
    <row r="5931" spans="1:5" s="10" customFormat="1" x14ac:dyDescent="0.3">
      <c r="A5931" s="23"/>
      <c r="B5931" s="23"/>
      <c r="D5931" s="23"/>
      <c r="E5931" s="24"/>
    </row>
    <row r="5932" spans="1:5" s="10" customFormat="1" x14ac:dyDescent="0.3">
      <c r="A5932" s="23"/>
      <c r="B5932" s="23"/>
      <c r="D5932" s="23"/>
      <c r="E5932" s="24"/>
    </row>
    <row r="5933" spans="1:5" s="10" customFormat="1" x14ac:dyDescent="0.3">
      <c r="A5933" s="23"/>
      <c r="B5933" s="23"/>
      <c r="D5933" s="23"/>
      <c r="E5933" s="24"/>
    </row>
    <row r="5934" spans="1:5" s="10" customFormat="1" x14ac:dyDescent="0.3">
      <c r="A5934" s="23"/>
      <c r="B5934" s="23"/>
      <c r="D5934" s="23"/>
      <c r="E5934" s="24"/>
    </row>
    <row r="5935" spans="1:5" s="10" customFormat="1" x14ac:dyDescent="0.3">
      <c r="A5935" s="23"/>
      <c r="B5935" s="23"/>
      <c r="D5935" s="23"/>
      <c r="E5935" s="24"/>
    </row>
    <row r="5936" spans="1:5" s="10" customFormat="1" x14ac:dyDescent="0.3">
      <c r="A5936" s="23"/>
      <c r="B5936" s="23"/>
      <c r="D5936" s="23"/>
      <c r="E5936" s="24"/>
    </row>
    <row r="5937" spans="1:5" s="10" customFormat="1" x14ac:dyDescent="0.3">
      <c r="A5937" s="23"/>
      <c r="B5937" s="23"/>
      <c r="D5937" s="23"/>
      <c r="E5937" s="24"/>
    </row>
    <row r="5938" spans="1:5" s="10" customFormat="1" x14ac:dyDescent="0.3">
      <c r="A5938" s="23"/>
      <c r="B5938" s="23"/>
      <c r="D5938" s="23"/>
      <c r="E5938" s="24"/>
    </row>
    <row r="5939" spans="1:5" s="10" customFormat="1" x14ac:dyDescent="0.3">
      <c r="A5939" s="23"/>
      <c r="B5939" s="23"/>
      <c r="D5939" s="23"/>
      <c r="E5939" s="24"/>
    </row>
    <row r="5940" spans="1:5" s="10" customFormat="1" x14ac:dyDescent="0.3">
      <c r="A5940" s="23"/>
      <c r="B5940" s="23"/>
      <c r="D5940" s="23"/>
      <c r="E5940" s="24"/>
    </row>
    <row r="5941" spans="1:5" s="10" customFormat="1" x14ac:dyDescent="0.3">
      <c r="A5941" s="23"/>
      <c r="B5941" s="23"/>
      <c r="D5941" s="23"/>
      <c r="E5941" s="24"/>
    </row>
    <row r="5942" spans="1:5" s="10" customFormat="1" x14ac:dyDescent="0.3">
      <c r="A5942" s="23"/>
      <c r="B5942" s="23"/>
      <c r="D5942" s="23"/>
      <c r="E5942" s="24"/>
    </row>
    <row r="5943" spans="1:5" s="10" customFormat="1" x14ac:dyDescent="0.3">
      <c r="A5943" s="23"/>
      <c r="B5943" s="23"/>
      <c r="D5943" s="23"/>
      <c r="E5943" s="24"/>
    </row>
    <row r="5944" spans="1:5" s="10" customFormat="1" x14ac:dyDescent="0.3">
      <c r="A5944" s="23"/>
      <c r="B5944" s="23"/>
      <c r="D5944" s="23"/>
      <c r="E5944" s="24"/>
    </row>
    <row r="5945" spans="1:5" s="10" customFormat="1" x14ac:dyDescent="0.3">
      <c r="A5945" s="23"/>
      <c r="B5945" s="23"/>
      <c r="D5945" s="23"/>
      <c r="E5945" s="24"/>
    </row>
    <row r="5946" spans="1:5" s="10" customFormat="1" x14ac:dyDescent="0.3">
      <c r="A5946" s="23"/>
      <c r="B5946" s="23"/>
      <c r="D5946" s="23"/>
      <c r="E5946" s="24"/>
    </row>
    <row r="5947" spans="1:5" s="10" customFormat="1" x14ac:dyDescent="0.3">
      <c r="A5947" s="23"/>
      <c r="B5947" s="23"/>
      <c r="D5947" s="23"/>
      <c r="E5947" s="24"/>
    </row>
    <row r="5948" spans="1:5" s="10" customFormat="1" x14ac:dyDescent="0.3">
      <c r="A5948" s="23"/>
      <c r="B5948" s="23"/>
      <c r="D5948" s="23"/>
      <c r="E5948" s="24"/>
    </row>
    <row r="5949" spans="1:5" s="10" customFormat="1" x14ac:dyDescent="0.3">
      <c r="A5949" s="23"/>
      <c r="B5949" s="23"/>
      <c r="D5949" s="23"/>
      <c r="E5949" s="24"/>
    </row>
    <row r="5950" spans="1:5" s="10" customFormat="1" x14ac:dyDescent="0.3">
      <c r="A5950" s="23"/>
      <c r="B5950" s="23"/>
      <c r="D5950" s="23"/>
      <c r="E5950" s="24"/>
    </row>
    <row r="5951" spans="1:5" s="10" customFormat="1" x14ac:dyDescent="0.3">
      <c r="A5951" s="23"/>
      <c r="B5951" s="23"/>
      <c r="D5951" s="23"/>
      <c r="E5951" s="24"/>
    </row>
    <row r="5952" spans="1:5" s="10" customFormat="1" x14ac:dyDescent="0.3">
      <c r="A5952" s="23"/>
      <c r="B5952" s="23"/>
      <c r="D5952" s="23"/>
      <c r="E5952" s="24"/>
    </row>
    <row r="5953" spans="1:5" s="10" customFormat="1" x14ac:dyDescent="0.3">
      <c r="A5953" s="23"/>
      <c r="B5953" s="23"/>
      <c r="D5953" s="23"/>
      <c r="E5953" s="24"/>
    </row>
    <row r="5954" spans="1:5" s="10" customFormat="1" x14ac:dyDescent="0.3">
      <c r="A5954" s="23"/>
      <c r="B5954" s="23"/>
      <c r="D5954" s="23"/>
      <c r="E5954" s="24"/>
    </row>
    <row r="5955" spans="1:5" s="10" customFormat="1" x14ac:dyDescent="0.3">
      <c r="A5955" s="23"/>
      <c r="B5955" s="23"/>
      <c r="D5955" s="23"/>
      <c r="E5955" s="24"/>
    </row>
    <row r="5956" spans="1:5" s="10" customFormat="1" x14ac:dyDescent="0.3">
      <c r="A5956" s="23"/>
      <c r="B5956" s="23"/>
      <c r="D5956" s="23"/>
      <c r="E5956" s="24"/>
    </row>
    <row r="5957" spans="1:5" s="10" customFormat="1" x14ac:dyDescent="0.3">
      <c r="A5957" s="23"/>
      <c r="B5957" s="23"/>
      <c r="D5957" s="23"/>
      <c r="E5957" s="24"/>
    </row>
    <row r="5958" spans="1:5" s="10" customFormat="1" x14ac:dyDescent="0.3">
      <c r="A5958" s="23"/>
      <c r="B5958" s="23"/>
      <c r="D5958" s="23"/>
      <c r="E5958" s="24"/>
    </row>
    <row r="5959" spans="1:5" s="10" customFormat="1" x14ac:dyDescent="0.3">
      <c r="A5959" s="23"/>
      <c r="B5959" s="23"/>
      <c r="D5959" s="23"/>
      <c r="E5959" s="24"/>
    </row>
    <row r="5960" spans="1:5" s="10" customFormat="1" x14ac:dyDescent="0.3">
      <c r="A5960" s="23"/>
      <c r="B5960" s="23"/>
      <c r="D5960" s="23"/>
      <c r="E5960" s="24"/>
    </row>
    <row r="5961" spans="1:5" s="10" customFormat="1" x14ac:dyDescent="0.3">
      <c r="A5961" s="23"/>
      <c r="B5961" s="23"/>
      <c r="D5961" s="23"/>
      <c r="E5961" s="24"/>
    </row>
    <row r="5962" spans="1:5" s="10" customFormat="1" x14ac:dyDescent="0.3">
      <c r="A5962" s="23"/>
      <c r="B5962" s="23"/>
      <c r="D5962" s="23"/>
      <c r="E5962" s="24"/>
    </row>
    <row r="5963" spans="1:5" s="10" customFormat="1" x14ac:dyDescent="0.3">
      <c r="A5963" s="23"/>
      <c r="B5963" s="23"/>
      <c r="D5963" s="23"/>
      <c r="E5963" s="24"/>
    </row>
    <row r="5964" spans="1:5" s="10" customFormat="1" x14ac:dyDescent="0.3">
      <c r="A5964" s="23"/>
      <c r="B5964" s="23"/>
      <c r="D5964" s="23"/>
      <c r="E5964" s="24"/>
    </row>
    <row r="5965" spans="1:5" s="10" customFormat="1" x14ac:dyDescent="0.3">
      <c r="A5965" s="23"/>
      <c r="B5965" s="23"/>
      <c r="D5965" s="23"/>
      <c r="E5965" s="24"/>
    </row>
    <row r="5966" spans="1:5" s="10" customFormat="1" x14ac:dyDescent="0.3">
      <c r="A5966" s="23"/>
      <c r="B5966" s="23"/>
      <c r="D5966" s="23"/>
      <c r="E5966" s="24"/>
    </row>
    <row r="5967" spans="1:5" s="10" customFormat="1" x14ac:dyDescent="0.3">
      <c r="A5967" s="23"/>
      <c r="B5967" s="23"/>
      <c r="D5967" s="23"/>
      <c r="E5967" s="24"/>
    </row>
    <row r="5968" spans="1:5" s="10" customFormat="1" x14ac:dyDescent="0.3">
      <c r="A5968" s="23"/>
      <c r="B5968" s="23"/>
      <c r="D5968" s="23"/>
      <c r="E5968" s="24"/>
    </row>
    <row r="5969" spans="1:5" s="10" customFormat="1" x14ac:dyDescent="0.3">
      <c r="A5969" s="23"/>
      <c r="B5969" s="23"/>
      <c r="D5969" s="23"/>
      <c r="E5969" s="24"/>
    </row>
    <row r="5970" spans="1:5" s="10" customFormat="1" x14ac:dyDescent="0.3">
      <c r="A5970" s="23"/>
      <c r="B5970" s="23"/>
      <c r="D5970" s="23"/>
      <c r="E5970" s="24"/>
    </row>
    <row r="5971" spans="1:5" s="10" customFormat="1" x14ac:dyDescent="0.3">
      <c r="A5971" s="23"/>
      <c r="B5971" s="23"/>
      <c r="D5971" s="23"/>
      <c r="E5971" s="24"/>
    </row>
    <row r="5972" spans="1:5" s="10" customFormat="1" x14ac:dyDescent="0.3">
      <c r="A5972" s="23"/>
      <c r="B5972" s="23"/>
      <c r="D5972" s="23"/>
      <c r="E5972" s="24"/>
    </row>
    <row r="5973" spans="1:5" s="10" customFormat="1" x14ac:dyDescent="0.3">
      <c r="A5973" s="23"/>
      <c r="B5973" s="23"/>
      <c r="D5973" s="23"/>
      <c r="E5973" s="24"/>
    </row>
    <row r="5974" spans="1:5" s="10" customFormat="1" x14ac:dyDescent="0.3">
      <c r="A5974" s="23"/>
      <c r="B5974" s="23"/>
      <c r="D5974" s="23"/>
      <c r="E5974" s="24"/>
    </row>
    <row r="5975" spans="1:5" s="10" customFormat="1" x14ac:dyDescent="0.3">
      <c r="A5975" s="23"/>
      <c r="B5975" s="23"/>
      <c r="D5975" s="23"/>
      <c r="E5975" s="24"/>
    </row>
    <row r="5976" spans="1:5" s="10" customFormat="1" x14ac:dyDescent="0.3">
      <c r="A5976" s="23"/>
      <c r="B5976" s="23"/>
      <c r="D5976" s="23"/>
      <c r="E5976" s="24"/>
    </row>
    <row r="5977" spans="1:5" s="10" customFormat="1" x14ac:dyDescent="0.3">
      <c r="A5977" s="23"/>
      <c r="B5977" s="23"/>
      <c r="D5977" s="23"/>
      <c r="E5977" s="24"/>
    </row>
    <row r="5978" spans="1:5" s="10" customFormat="1" x14ac:dyDescent="0.3">
      <c r="A5978" s="23"/>
      <c r="B5978" s="23"/>
      <c r="D5978" s="23"/>
      <c r="E5978" s="24"/>
    </row>
    <row r="5979" spans="1:5" s="10" customFormat="1" x14ac:dyDescent="0.3">
      <c r="A5979" s="23"/>
      <c r="B5979" s="23"/>
      <c r="D5979" s="23"/>
      <c r="E5979" s="24"/>
    </row>
    <row r="5980" spans="1:5" s="10" customFormat="1" x14ac:dyDescent="0.3">
      <c r="A5980" s="23"/>
      <c r="B5980" s="23"/>
      <c r="D5980" s="23"/>
      <c r="E5980" s="24"/>
    </row>
    <row r="5981" spans="1:5" s="10" customFormat="1" x14ac:dyDescent="0.3">
      <c r="A5981" s="23"/>
      <c r="B5981" s="23"/>
      <c r="D5981" s="23"/>
      <c r="E5981" s="24"/>
    </row>
    <row r="5982" spans="1:5" s="10" customFormat="1" x14ac:dyDescent="0.3">
      <c r="A5982" s="23"/>
      <c r="B5982" s="23"/>
      <c r="D5982" s="23"/>
      <c r="E5982" s="24"/>
    </row>
    <row r="5983" spans="1:5" s="10" customFormat="1" x14ac:dyDescent="0.3">
      <c r="A5983" s="23"/>
      <c r="B5983" s="23"/>
      <c r="D5983" s="23"/>
      <c r="E5983" s="24"/>
    </row>
    <row r="5984" spans="1:5" s="10" customFormat="1" x14ac:dyDescent="0.3">
      <c r="A5984" s="23"/>
      <c r="B5984" s="23"/>
      <c r="D5984" s="23"/>
      <c r="E5984" s="24"/>
    </row>
    <row r="5985" spans="1:5" s="10" customFormat="1" x14ac:dyDescent="0.3">
      <c r="A5985" s="23"/>
      <c r="B5985" s="23"/>
      <c r="D5985" s="23"/>
      <c r="E5985" s="24"/>
    </row>
    <row r="5986" spans="1:5" s="10" customFormat="1" x14ac:dyDescent="0.3">
      <c r="A5986" s="23"/>
      <c r="B5986" s="23"/>
      <c r="D5986" s="23"/>
      <c r="E5986" s="24"/>
    </row>
    <row r="5987" spans="1:5" s="10" customFormat="1" x14ac:dyDescent="0.3">
      <c r="A5987" s="23"/>
      <c r="B5987" s="23"/>
      <c r="D5987" s="23"/>
      <c r="E5987" s="24"/>
    </row>
    <row r="5988" spans="1:5" s="10" customFormat="1" x14ac:dyDescent="0.3">
      <c r="A5988" s="23"/>
      <c r="B5988" s="23"/>
      <c r="D5988" s="23"/>
      <c r="E5988" s="24"/>
    </row>
    <row r="5989" spans="1:5" s="10" customFormat="1" x14ac:dyDescent="0.3">
      <c r="A5989" s="23"/>
      <c r="B5989" s="23"/>
      <c r="D5989" s="23"/>
      <c r="E5989" s="24"/>
    </row>
    <row r="5990" spans="1:5" s="10" customFormat="1" x14ac:dyDescent="0.3">
      <c r="A5990" s="23"/>
      <c r="B5990" s="23"/>
      <c r="D5990" s="23"/>
      <c r="E5990" s="24"/>
    </row>
    <row r="5991" spans="1:5" s="10" customFormat="1" x14ac:dyDescent="0.3">
      <c r="A5991" s="23"/>
      <c r="B5991" s="23"/>
      <c r="D5991" s="23"/>
      <c r="E5991" s="24"/>
    </row>
    <row r="5992" spans="1:5" s="10" customFormat="1" x14ac:dyDescent="0.3">
      <c r="A5992" s="23"/>
      <c r="B5992" s="23"/>
      <c r="D5992" s="23"/>
      <c r="E5992" s="24"/>
    </row>
    <row r="5993" spans="1:5" s="10" customFormat="1" x14ac:dyDescent="0.3">
      <c r="A5993" s="23"/>
      <c r="B5993" s="23"/>
      <c r="D5993" s="23"/>
      <c r="E5993" s="24"/>
    </row>
    <row r="5994" spans="1:5" s="10" customFormat="1" x14ac:dyDescent="0.3">
      <c r="A5994" s="23"/>
      <c r="B5994" s="23"/>
      <c r="D5994" s="23"/>
      <c r="E5994" s="24"/>
    </row>
    <row r="5995" spans="1:5" s="10" customFormat="1" x14ac:dyDescent="0.3">
      <c r="A5995" s="23"/>
      <c r="B5995" s="23"/>
      <c r="D5995" s="23"/>
      <c r="E5995" s="24"/>
    </row>
    <row r="5996" spans="1:5" s="10" customFormat="1" x14ac:dyDescent="0.3">
      <c r="A5996" s="23"/>
      <c r="B5996" s="23"/>
      <c r="D5996" s="23"/>
      <c r="E5996" s="24"/>
    </row>
    <row r="5997" spans="1:5" s="10" customFormat="1" x14ac:dyDescent="0.3">
      <c r="A5997" s="23"/>
      <c r="B5997" s="23"/>
      <c r="D5997" s="23"/>
      <c r="E5997" s="24"/>
    </row>
    <row r="5998" spans="1:5" s="10" customFormat="1" x14ac:dyDescent="0.3">
      <c r="A5998" s="23"/>
      <c r="B5998" s="23"/>
      <c r="D5998" s="23"/>
      <c r="E5998" s="24"/>
    </row>
    <row r="5999" spans="1:5" s="10" customFormat="1" x14ac:dyDescent="0.3">
      <c r="A5999" s="23"/>
      <c r="B5999" s="23"/>
      <c r="D5999" s="23"/>
      <c r="E5999" s="24"/>
    </row>
    <row r="6000" spans="1:5" s="10" customFormat="1" x14ac:dyDescent="0.3">
      <c r="A6000" s="23"/>
      <c r="B6000" s="23"/>
      <c r="D6000" s="23"/>
      <c r="E6000" s="24"/>
    </row>
    <row r="6001" spans="1:5" s="10" customFormat="1" x14ac:dyDescent="0.3">
      <c r="A6001" s="23"/>
      <c r="B6001" s="23"/>
      <c r="D6001" s="23"/>
      <c r="E6001" s="24"/>
    </row>
    <row r="6002" spans="1:5" s="10" customFormat="1" x14ac:dyDescent="0.3">
      <c r="A6002" s="23"/>
      <c r="B6002" s="23"/>
      <c r="D6002" s="23"/>
      <c r="E6002" s="24"/>
    </row>
    <row r="6003" spans="1:5" s="10" customFormat="1" x14ac:dyDescent="0.3">
      <c r="A6003" s="23"/>
      <c r="B6003" s="23"/>
      <c r="D6003" s="23"/>
      <c r="E6003" s="24"/>
    </row>
    <row r="6004" spans="1:5" s="10" customFormat="1" x14ac:dyDescent="0.3">
      <c r="A6004" s="23"/>
      <c r="B6004" s="23"/>
      <c r="D6004" s="23"/>
      <c r="E6004" s="24"/>
    </row>
    <row r="6005" spans="1:5" s="10" customFormat="1" x14ac:dyDescent="0.3">
      <c r="A6005" s="23"/>
      <c r="B6005" s="23"/>
      <c r="D6005" s="23"/>
      <c r="E6005" s="24"/>
    </row>
    <row r="6006" spans="1:5" s="10" customFormat="1" x14ac:dyDescent="0.3">
      <c r="A6006" s="23"/>
      <c r="B6006" s="23"/>
      <c r="D6006" s="23"/>
      <c r="E6006" s="24"/>
    </row>
    <row r="6007" spans="1:5" s="10" customFormat="1" x14ac:dyDescent="0.3">
      <c r="A6007" s="23"/>
      <c r="B6007" s="23"/>
      <c r="D6007" s="23"/>
      <c r="E6007" s="24"/>
    </row>
    <row r="6008" spans="1:5" s="10" customFormat="1" x14ac:dyDescent="0.3">
      <c r="A6008" s="23"/>
      <c r="B6008" s="23"/>
      <c r="D6008" s="23"/>
      <c r="E6008" s="24"/>
    </row>
    <row r="6009" spans="1:5" s="10" customFormat="1" x14ac:dyDescent="0.3">
      <c r="A6009" s="23"/>
      <c r="B6009" s="23"/>
      <c r="D6009" s="23"/>
      <c r="E6009" s="24"/>
    </row>
    <row r="6010" spans="1:5" s="10" customFormat="1" x14ac:dyDescent="0.3">
      <c r="A6010" s="23"/>
      <c r="B6010" s="23"/>
      <c r="D6010" s="23"/>
      <c r="E6010" s="24"/>
    </row>
    <row r="6011" spans="1:5" s="10" customFormat="1" x14ac:dyDescent="0.3">
      <c r="A6011" s="23"/>
      <c r="B6011" s="23"/>
      <c r="D6011" s="23"/>
      <c r="E6011" s="24"/>
    </row>
    <row r="6012" spans="1:5" s="10" customFormat="1" x14ac:dyDescent="0.3">
      <c r="A6012" s="23"/>
      <c r="B6012" s="23"/>
      <c r="D6012" s="23"/>
      <c r="E6012" s="24"/>
    </row>
    <row r="6013" spans="1:5" s="10" customFormat="1" x14ac:dyDescent="0.3">
      <c r="A6013" s="23"/>
      <c r="B6013" s="23"/>
      <c r="D6013" s="23"/>
      <c r="E6013" s="24"/>
    </row>
    <row r="6014" spans="1:5" s="10" customFormat="1" x14ac:dyDescent="0.3">
      <c r="A6014" s="23"/>
      <c r="B6014" s="23"/>
      <c r="D6014" s="23"/>
      <c r="E6014" s="24"/>
    </row>
    <row r="6015" spans="1:5" s="10" customFormat="1" x14ac:dyDescent="0.3">
      <c r="A6015" s="23"/>
      <c r="B6015" s="23"/>
      <c r="D6015" s="23"/>
      <c r="E6015" s="24"/>
    </row>
    <row r="6016" spans="1:5" s="10" customFormat="1" x14ac:dyDescent="0.3">
      <c r="A6016" s="23"/>
      <c r="B6016" s="23"/>
      <c r="D6016" s="23"/>
      <c r="E6016" s="24"/>
    </row>
    <row r="6017" spans="1:5" s="10" customFormat="1" x14ac:dyDescent="0.3">
      <c r="A6017" s="23"/>
      <c r="B6017" s="23"/>
      <c r="D6017" s="23"/>
      <c r="E6017" s="24"/>
    </row>
    <row r="6018" spans="1:5" s="10" customFormat="1" x14ac:dyDescent="0.3">
      <c r="A6018" s="23"/>
      <c r="B6018" s="23"/>
      <c r="D6018" s="23"/>
      <c r="E6018" s="24"/>
    </row>
    <row r="6019" spans="1:5" s="10" customFormat="1" x14ac:dyDescent="0.3">
      <c r="A6019" s="23"/>
      <c r="B6019" s="23"/>
      <c r="D6019" s="23"/>
      <c r="E6019" s="24"/>
    </row>
    <row r="6020" spans="1:5" s="10" customFormat="1" x14ac:dyDescent="0.3">
      <c r="A6020" s="23"/>
      <c r="B6020" s="23"/>
      <c r="D6020" s="23"/>
      <c r="E6020" s="24"/>
    </row>
    <row r="6021" spans="1:5" s="10" customFormat="1" x14ac:dyDescent="0.3">
      <c r="A6021" s="23"/>
      <c r="B6021" s="23"/>
      <c r="D6021" s="23"/>
      <c r="E6021" s="24"/>
    </row>
    <row r="6022" spans="1:5" s="10" customFormat="1" x14ac:dyDescent="0.3">
      <c r="A6022" s="23"/>
      <c r="B6022" s="23"/>
      <c r="D6022" s="23"/>
      <c r="E6022" s="24"/>
    </row>
    <row r="6023" spans="1:5" s="10" customFormat="1" x14ac:dyDescent="0.3">
      <c r="A6023" s="23"/>
      <c r="B6023" s="23"/>
      <c r="D6023" s="23"/>
      <c r="E6023" s="24"/>
    </row>
    <row r="6024" spans="1:5" s="10" customFormat="1" x14ac:dyDescent="0.3">
      <c r="A6024" s="23"/>
      <c r="B6024" s="23"/>
      <c r="D6024" s="23"/>
      <c r="E6024" s="24"/>
    </row>
    <row r="6025" spans="1:5" s="10" customFormat="1" x14ac:dyDescent="0.3">
      <c r="A6025" s="23"/>
      <c r="B6025" s="23"/>
      <c r="D6025" s="23"/>
      <c r="E6025" s="24"/>
    </row>
    <row r="6026" spans="1:5" s="10" customFormat="1" x14ac:dyDescent="0.3">
      <c r="A6026" s="23"/>
      <c r="B6026" s="23"/>
      <c r="D6026" s="23"/>
      <c r="E6026" s="24"/>
    </row>
    <row r="6027" spans="1:5" s="10" customFormat="1" x14ac:dyDescent="0.3">
      <c r="A6027" s="23"/>
      <c r="B6027" s="23"/>
      <c r="D6027" s="23"/>
      <c r="E6027" s="24"/>
    </row>
    <row r="6028" spans="1:5" s="10" customFormat="1" x14ac:dyDescent="0.3">
      <c r="A6028" s="23"/>
      <c r="B6028" s="23"/>
      <c r="D6028" s="23"/>
      <c r="E6028" s="24"/>
    </row>
    <row r="6029" spans="1:5" s="10" customFormat="1" x14ac:dyDescent="0.3">
      <c r="A6029" s="23"/>
      <c r="B6029" s="23"/>
      <c r="D6029" s="23"/>
      <c r="E6029" s="24"/>
    </row>
    <row r="6030" spans="1:5" s="10" customFormat="1" x14ac:dyDescent="0.3">
      <c r="A6030" s="23"/>
      <c r="B6030" s="23"/>
      <c r="D6030" s="23"/>
      <c r="E6030" s="24"/>
    </row>
    <row r="6031" spans="1:5" s="10" customFormat="1" x14ac:dyDescent="0.3">
      <c r="A6031" s="23"/>
      <c r="B6031" s="23"/>
      <c r="D6031" s="23"/>
      <c r="E6031" s="24"/>
    </row>
    <row r="6032" spans="1:5" s="10" customFormat="1" x14ac:dyDescent="0.3">
      <c r="A6032" s="23"/>
      <c r="B6032" s="23"/>
      <c r="D6032" s="23"/>
      <c r="E6032" s="24"/>
    </row>
    <row r="6033" spans="1:5" s="10" customFormat="1" x14ac:dyDescent="0.3">
      <c r="A6033" s="23"/>
      <c r="B6033" s="23"/>
      <c r="D6033" s="23"/>
      <c r="E6033" s="24"/>
    </row>
    <row r="6034" spans="1:5" s="10" customFormat="1" x14ac:dyDescent="0.3">
      <c r="A6034" s="23"/>
      <c r="B6034" s="23"/>
      <c r="D6034" s="23"/>
      <c r="E6034" s="24"/>
    </row>
    <row r="6035" spans="1:5" s="10" customFormat="1" x14ac:dyDescent="0.3">
      <c r="A6035" s="23"/>
      <c r="B6035" s="23"/>
      <c r="D6035" s="23"/>
      <c r="E6035" s="24"/>
    </row>
    <row r="6036" spans="1:5" s="10" customFormat="1" x14ac:dyDescent="0.3">
      <c r="A6036" s="23"/>
      <c r="B6036" s="23"/>
      <c r="D6036" s="23"/>
      <c r="E6036" s="24"/>
    </row>
    <row r="6037" spans="1:5" s="10" customFormat="1" x14ac:dyDescent="0.3">
      <c r="A6037" s="23"/>
      <c r="B6037" s="23"/>
      <c r="D6037" s="23"/>
      <c r="E6037" s="24"/>
    </row>
    <row r="6038" spans="1:5" s="10" customFormat="1" x14ac:dyDescent="0.3">
      <c r="A6038" s="23"/>
      <c r="B6038" s="23"/>
      <c r="D6038" s="23"/>
      <c r="E6038" s="24"/>
    </row>
    <row r="6039" spans="1:5" s="10" customFormat="1" x14ac:dyDescent="0.3">
      <c r="A6039" s="23"/>
      <c r="B6039" s="23"/>
      <c r="D6039" s="23"/>
      <c r="E6039" s="24"/>
    </row>
    <row r="6040" spans="1:5" s="10" customFormat="1" x14ac:dyDescent="0.3">
      <c r="A6040" s="23"/>
      <c r="B6040" s="23"/>
      <c r="D6040" s="23"/>
      <c r="E6040" s="24"/>
    </row>
    <row r="6041" spans="1:5" s="10" customFormat="1" x14ac:dyDescent="0.3">
      <c r="A6041" s="23"/>
      <c r="B6041" s="23"/>
      <c r="D6041" s="23"/>
      <c r="E6041" s="24"/>
    </row>
    <row r="6042" spans="1:5" s="10" customFormat="1" x14ac:dyDescent="0.3">
      <c r="A6042" s="23"/>
      <c r="B6042" s="23"/>
      <c r="D6042" s="23"/>
      <c r="E6042" s="24"/>
    </row>
    <row r="6043" spans="1:5" s="10" customFormat="1" x14ac:dyDescent="0.3">
      <c r="A6043" s="23"/>
      <c r="B6043" s="23"/>
      <c r="D6043" s="23"/>
      <c r="E6043" s="24"/>
    </row>
    <row r="6044" spans="1:5" s="10" customFormat="1" x14ac:dyDescent="0.3">
      <c r="A6044" s="23"/>
      <c r="B6044" s="23"/>
      <c r="D6044" s="23"/>
      <c r="E6044" s="24"/>
    </row>
    <row r="6045" spans="1:5" s="10" customFormat="1" x14ac:dyDescent="0.3">
      <c r="A6045" s="23"/>
      <c r="B6045" s="23"/>
      <c r="D6045" s="23"/>
      <c r="E6045" s="24"/>
    </row>
    <row r="6046" spans="1:5" s="10" customFormat="1" x14ac:dyDescent="0.3">
      <c r="A6046" s="23"/>
      <c r="B6046" s="23"/>
      <c r="D6046" s="23"/>
      <c r="E6046" s="24"/>
    </row>
    <row r="6047" spans="1:5" s="10" customFormat="1" x14ac:dyDescent="0.3">
      <c r="A6047" s="23"/>
      <c r="B6047" s="23"/>
      <c r="D6047" s="23"/>
      <c r="E6047" s="24"/>
    </row>
    <row r="6048" spans="1:5" s="10" customFormat="1" x14ac:dyDescent="0.3">
      <c r="A6048" s="23"/>
      <c r="B6048" s="23"/>
      <c r="D6048" s="23"/>
      <c r="E6048" s="24"/>
    </row>
    <row r="6049" spans="1:5" s="10" customFormat="1" x14ac:dyDescent="0.3">
      <c r="A6049" s="23"/>
      <c r="B6049" s="23"/>
      <c r="D6049" s="23"/>
      <c r="E6049" s="24"/>
    </row>
    <row r="6050" spans="1:5" s="10" customFormat="1" x14ac:dyDescent="0.3">
      <c r="A6050" s="23"/>
      <c r="B6050" s="23"/>
      <c r="D6050" s="23"/>
      <c r="E6050" s="24"/>
    </row>
    <row r="6051" spans="1:5" s="10" customFormat="1" x14ac:dyDescent="0.3">
      <c r="A6051" s="23"/>
      <c r="B6051" s="23"/>
      <c r="D6051" s="23"/>
      <c r="E6051" s="24"/>
    </row>
    <row r="6052" spans="1:5" s="10" customFormat="1" x14ac:dyDescent="0.3">
      <c r="A6052" s="23"/>
      <c r="B6052" s="23"/>
      <c r="D6052" s="23"/>
      <c r="E6052" s="24"/>
    </row>
    <row r="6053" spans="1:5" s="10" customFormat="1" x14ac:dyDescent="0.3">
      <c r="A6053" s="23"/>
      <c r="B6053" s="23"/>
      <c r="D6053" s="23"/>
      <c r="E6053" s="24"/>
    </row>
    <row r="6054" spans="1:5" s="10" customFormat="1" x14ac:dyDescent="0.3">
      <c r="A6054" s="23"/>
      <c r="B6054" s="23"/>
      <c r="D6054" s="23"/>
      <c r="E6054" s="24"/>
    </row>
    <row r="6055" spans="1:5" s="10" customFormat="1" x14ac:dyDescent="0.3">
      <c r="A6055" s="23"/>
      <c r="B6055" s="23"/>
      <c r="D6055" s="23"/>
      <c r="E6055" s="24"/>
    </row>
    <row r="6056" spans="1:5" s="10" customFormat="1" x14ac:dyDescent="0.3">
      <c r="A6056" s="23"/>
      <c r="B6056" s="23"/>
      <c r="D6056" s="23"/>
      <c r="E6056" s="24"/>
    </row>
    <row r="6057" spans="1:5" s="10" customFormat="1" x14ac:dyDescent="0.3">
      <c r="A6057" s="23"/>
      <c r="B6057" s="23"/>
      <c r="D6057" s="23"/>
      <c r="E6057" s="24"/>
    </row>
    <row r="6058" spans="1:5" s="10" customFormat="1" x14ac:dyDescent="0.3">
      <c r="A6058" s="23"/>
      <c r="B6058" s="23"/>
      <c r="D6058" s="23"/>
      <c r="E6058" s="24"/>
    </row>
    <row r="6059" spans="1:5" s="10" customFormat="1" x14ac:dyDescent="0.3">
      <c r="A6059" s="23"/>
      <c r="B6059" s="23"/>
      <c r="D6059" s="23"/>
      <c r="E6059" s="24"/>
    </row>
    <row r="6060" spans="1:5" s="10" customFormat="1" x14ac:dyDescent="0.3">
      <c r="A6060" s="23"/>
      <c r="B6060" s="23"/>
      <c r="D6060" s="23"/>
      <c r="E6060" s="24"/>
    </row>
    <row r="6061" spans="1:5" s="10" customFormat="1" x14ac:dyDescent="0.3">
      <c r="A6061" s="23"/>
      <c r="B6061" s="23"/>
      <c r="D6061" s="23"/>
      <c r="E6061" s="24"/>
    </row>
    <row r="6062" spans="1:5" s="10" customFormat="1" x14ac:dyDescent="0.3">
      <c r="A6062" s="23"/>
      <c r="B6062" s="23"/>
      <c r="D6062" s="23"/>
      <c r="E6062" s="24"/>
    </row>
    <row r="6063" spans="1:5" s="10" customFormat="1" x14ac:dyDescent="0.3">
      <c r="A6063" s="23"/>
      <c r="B6063" s="23"/>
      <c r="D6063" s="23"/>
      <c r="E6063" s="24"/>
    </row>
    <row r="6064" spans="1:5" s="10" customFormat="1" x14ac:dyDescent="0.3">
      <c r="A6064" s="23"/>
      <c r="B6064" s="23"/>
      <c r="D6064" s="23"/>
      <c r="E6064" s="24"/>
    </row>
    <row r="6065" spans="1:5" s="10" customFormat="1" x14ac:dyDescent="0.3">
      <c r="A6065" s="23"/>
      <c r="B6065" s="23"/>
      <c r="D6065" s="23"/>
      <c r="E6065" s="24"/>
    </row>
    <row r="6066" spans="1:5" s="10" customFormat="1" x14ac:dyDescent="0.3">
      <c r="A6066" s="23"/>
      <c r="B6066" s="23"/>
      <c r="D6066" s="23"/>
      <c r="E6066" s="24"/>
    </row>
    <row r="6067" spans="1:5" s="10" customFormat="1" x14ac:dyDescent="0.3">
      <c r="A6067" s="23"/>
      <c r="B6067" s="23"/>
      <c r="D6067" s="23"/>
      <c r="E6067" s="24"/>
    </row>
    <row r="6068" spans="1:5" s="10" customFormat="1" x14ac:dyDescent="0.3">
      <c r="A6068" s="23"/>
      <c r="B6068" s="23"/>
      <c r="D6068" s="23"/>
      <c r="E6068" s="24"/>
    </row>
    <row r="6069" spans="1:5" s="10" customFormat="1" x14ac:dyDescent="0.3">
      <c r="A6069" s="23"/>
      <c r="B6069" s="23"/>
      <c r="D6069" s="23"/>
      <c r="E6069" s="24"/>
    </row>
    <row r="6070" spans="1:5" s="10" customFormat="1" x14ac:dyDescent="0.3">
      <c r="A6070" s="23"/>
      <c r="B6070" s="23"/>
      <c r="D6070" s="23"/>
      <c r="E6070" s="24"/>
    </row>
    <row r="6071" spans="1:5" s="10" customFormat="1" x14ac:dyDescent="0.3">
      <c r="A6071" s="23"/>
      <c r="B6071" s="23"/>
      <c r="D6071" s="23"/>
      <c r="E6071" s="24"/>
    </row>
    <row r="6072" spans="1:5" s="10" customFormat="1" x14ac:dyDescent="0.3">
      <c r="A6072" s="23"/>
      <c r="B6072" s="23"/>
      <c r="D6072" s="23"/>
      <c r="E6072" s="24"/>
    </row>
    <row r="6073" spans="1:5" s="10" customFormat="1" x14ac:dyDescent="0.3">
      <c r="A6073" s="23"/>
      <c r="B6073" s="23"/>
      <c r="D6073" s="23"/>
      <c r="E6073" s="24"/>
    </row>
    <row r="6074" spans="1:5" s="10" customFormat="1" x14ac:dyDescent="0.3">
      <c r="A6074" s="23"/>
      <c r="B6074" s="23"/>
      <c r="D6074" s="23"/>
      <c r="E6074" s="24"/>
    </row>
    <row r="6075" spans="1:5" s="10" customFormat="1" x14ac:dyDescent="0.3">
      <c r="A6075" s="23"/>
      <c r="B6075" s="23"/>
      <c r="D6075" s="23"/>
      <c r="E6075" s="24"/>
    </row>
    <row r="6076" spans="1:5" s="10" customFormat="1" x14ac:dyDescent="0.3">
      <c r="A6076" s="23"/>
      <c r="B6076" s="23"/>
      <c r="D6076" s="23"/>
      <c r="E6076" s="24"/>
    </row>
    <row r="6077" spans="1:5" s="10" customFormat="1" x14ac:dyDescent="0.3">
      <c r="A6077" s="23"/>
      <c r="B6077" s="23"/>
      <c r="D6077" s="23"/>
      <c r="E6077" s="24"/>
    </row>
    <row r="6078" spans="1:5" s="10" customFormat="1" x14ac:dyDescent="0.3">
      <c r="A6078" s="23"/>
      <c r="B6078" s="23"/>
      <c r="D6078" s="23"/>
      <c r="E6078" s="24"/>
    </row>
    <row r="6079" spans="1:5" s="10" customFormat="1" x14ac:dyDescent="0.3">
      <c r="A6079" s="23"/>
      <c r="B6079" s="23"/>
      <c r="D6079" s="23"/>
      <c r="E6079" s="24"/>
    </row>
    <row r="6080" spans="1:5" s="10" customFormat="1" x14ac:dyDescent="0.3">
      <c r="A6080" s="23"/>
      <c r="B6080" s="23"/>
      <c r="D6080" s="23"/>
      <c r="E6080" s="24"/>
    </row>
    <row r="6081" spans="1:5" s="10" customFormat="1" x14ac:dyDescent="0.3">
      <c r="A6081" s="23"/>
      <c r="B6081" s="23"/>
      <c r="D6081" s="23"/>
      <c r="E6081" s="24"/>
    </row>
    <row r="6082" spans="1:5" s="10" customFormat="1" x14ac:dyDescent="0.3">
      <c r="A6082" s="23"/>
      <c r="B6082" s="23"/>
      <c r="D6082" s="23"/>
      <c r="E6082" s="24"/>
    </row>
    <row r="6083" spans="1:5" s="10" customFormat="1" x14ac:dyDescent="0.3">
      <c r="A6083" s="23"/>
      <c r="B6083" s="23"/>
      <c r="D6083" s="23"/>
      <c r="E6083" s="24"/>
    </row>
    <row r="6084" spans="1:5" s="10" customFormat="1" x14ac:dyDescent="0.3">
      <c r="A6084" s="23"/>
      <c r="B6084" s="23"/>
      <c r="D6084" s="23"/>
      <c r="E6084" s="24"/>
    </row>
    <row r="6085" spans="1:5" s="10" customFormat="1" x14ac:dyDescent="0.3">
      <c r="A6085" s="23"/>
      <c r="B6085" s="23"/>
      <c r="D6085" s="23"/>
      <c r="E6085" s="24"/>
    </row>
    <row r="6086" spans="1:5" s="10" customFormat="1" x14ac:dyDescent="0.3">
      <c r="A6086" s="23"/>
      <c r="B6086" s="23"/>
      <c r="D6086" s="23"/>
      <c r="E6086" s="24"/>
    </row>
    <row r="6087" spans="1:5" s="10" customFormat="1" x14ac:dyDescent="0.3">
      <c r="A6087" s="23"/>
      <c r="B6087" s="23"/>
      <c r="D6087" s="23"/>
      <c r="E6087" s="24"/>
    </row>
    <row r="6088" spans="1:5" s="10" customFormat="1" x14ac:dyDescent="0.3">
      <c r="A6088" s="23"/>
      <c r="B6088" s="23"/>
      <c r="D6088" s="23"/>
      <c r="E6088" s="24"/>
    </row>
    <row r="6089" spans="1:5" s="10" customFormat="1" x14ac:dyDescent="0.3">
      <c r="A6089" s="23"/>
      <c r="B6089" s="23"/>
      <c r="D6089" s="23"/>
      <c r="E6089" s="24"/>
    </row>
    <row r="6090" spans="1:5" s="10" customFormat="1" x14ac:dyDescent="0.3">
      <c r="A6090" s="23"/>
      <c r="B6090" s="23"/>
      <c r="D6090" s="23"/>
      <c r="E6090" s="24"/>
    </row>
    <row r="6091" spans="1:5" s="10" customFormat="1" x14ac:dyDescent="0.3">
      <c r="A6091" s="23"/>
      <c r="B6091" s="23"/>
      <c r="D6091" s="23"/>
      <c r="E6091" s="24"/>
    </row>
    <row r="6092" spans="1:5" s="10" customFormat="1" x14ac:dyDescent="0.3">
      <c r="A6092" s="23"/>
      <c r="B6092" s="23"/>
      <c r="D6092" s="23"/>
      <c r="E6092" s="24"/>
    </row>
    <row r="6093" spans="1:5" s="10" customFormat="1" x14ac:dyDescent="0.3">
      <c r="A6093" s="23"/>
      <c r="B6093" s="23"/>
      <c r="D6093" s="23"/>
      <c r="E6093" s="24"/>
    </row>
    <row r="6094" spans="1:5" s="10" customFormat="1" x14ac:dyDescent="0.3">
      <c r="A6094" s="23"/>
      <c r="B6094" s="23"/>
      <c r="D6094" s="23"/>
      <c r="E6094" s="24"/>
    </row>
    <row r="6095" spans="1:5" s="10" customFormat="1" x14ac:dyDescent="0.3">
      <c r="A6095" s="23"/>
      <c r="B6095" s="23"/>
      <c r="D6095" s="23"/>
      <c r="E6095" s="24"/>
    </row>
    <row r="6096" spans="1:5" s="10" customFormat="1" x14ac:dyDescent="0.3">
      <c r="A6096" s="23"/>
      <c r="B6096" s="23"/>
      <c r="D6096" s="23"/>
      <c r="E6096" s="24"/>
    </row>
    <row r="6097" spans="1:5" s="10" customFormat="1" x14ac:dyDescent="0.3">
      <c r="A6097" s="23"/>
      <c r="B6097" s="23"/>
      <c r="D6097" s="23"/>
      <c r="E6097" s="24"/>
    </row>
    <row r="6098" spans="1:5" s="10" customFormat="1" x14ac:dyDescent="0.3">
      <c r="A6098" s="23"/>
      <c r="B6098" s="23"/>
      <c r="D6098" s="23"/>
      <c r="E6098" s="24"/>
    </row>
    <row r="6099" spans="1:5" s="10" customFormat="1" x14ac:dyDescent="0.3">
      <c r="A6099" s="23"/>
      <c r="B6099" s="23"/>
      <c r="D6099" s="23"/>
      <c r="E6099" s="24"/>
    </row>
    <row r="6100" spans="1:5" s="10" customFormat="1" x14ac:dyDescent="0.3">
      <c r="A6100" s="23"/>
      <c r="B6100" s="23"/>
      <c r="D6100" s="23"/>
      <c r="E6100" s="24"/>
    </row>
    <row r="6101" spans="1:5" s="10" customFormat="1" x14ac:dyDescent="0.3">
      <c r="A6101" s="23"/>
      <c r="B6101" s="23"/>
      <c r="D6101" s="23"/>
      <c r="E6101" s="24"/>
    </row>
    <row r="6102" spans="1:5" s="10" customFormat="1" x14ac:dyDescent="0.3">
      <c r="A6102" s="23"/>
      <c r="B6102" s="23"/>
      <c r="D6102" s="23"/>
      <c r="E6102" s="24"/>
    </row>
    <row r="6103" spans="1:5" s="10" customFormat="1" x14ac:dyDescent="0.3">
      <c r="A6103" s="23"/>
      <c r="B6103" s="23"/>
      <c r="D6103" s="23"/>
      <c r="E6103" s="24"/>
    </row>
    <row r="6104" spans="1:5" s="10" customFormat="1" x14ac:dyDescent="0.3">
      <c r="A6104" s="23"/>
      <c r="B6104" s="23"/>
      <c r="D6104" s="23"/>
      <c r="E6104" s="24"/>
    </row>
    <row r="6105" spans="1:5" s="10" customFormat="1" x14ac:dyDescent="0.3">
      <c r="A6105" s="23"/>
      <c r="B6105" s="23"/>
      <c r="D6105" s="23"/>
      <c r="E6105" s="24"/>
    </row>
    <row r="6106" spans="1:5" s="10" customFormat="1" x14ac:dyDescent="0.3">
      <c r="A6106" s="23"/>
      <c r="B6106" s="23"/>
      <c r="D6106" s="23"/>
      <c r="E6106" s="24"/>
    </row>
    <row r="6107" spans="1:5" s="10" customFormat="1" x14ac:dyDescent="0.3">
      <c r="A6107" s="23"/>
      <c r="B6107" s="23"/>
      <c r="D6107" s="23"/>
      <c r="E6107" s="24"/>
    </row>
    <row r="6108" spans="1:5" s="10" customFormat="1" x14ac:dyDescent="0.3">
      <c r="A6108" s="23"/>
      <c r="B6108" s="23"/>
      <c r="D6108" s="23"/>
      <c r="E6108" s="24"/>
    </row>
    <row r="6109" spans="1:5" s="10" customFormat="1" x14ac:dyDescent="0.3">
      <c r="A6109" s="23"/>
      <c r="B6109" s="23"/>
      <c r="D6109" s="23"/>
      <c r="E6109" s="24"/>
    </row>
    <row r="6110" spans="1:5" s="10" customFormat="1" x14ac:dyDescent="0.3">
      <c r="A6110" s="23"/>
      <c r="B6110" s="23"/>
      <c r="D6110" s="23"/>
      <c r="E6110" s="24"/>
    </row>
    <row r="6111" spans="1:5" s="10" customFormat="1" x14ac:dyDescent="0.3">
      <c r="A6111" s="23"/>
      <c r="B6111" s="23"/>
      <c r="D6111" s="23"/>
      <c r="E6111" s="24"/>
    </row>
    <row r="6112" spans="1:5" s="10" customFormat="1" x14ac:dyDescent="0.3">
      <c r="A6112" s="23"/>
      <c r="B6112" s="23"/>
      <c r="D6112" s="23"/>
      <c r="E6112" s="24"/>
    </row>
    <row r="6113" spans="1:5" s="10" customFormat="1" x14ac:dyDescent="0.3">
      <c r="A6113" s="23"/>
      <c r="B6113" s="23"/>
      <c r="D6113" s="23"/>
      <c r="E6113" s="24"/>
    </row>
    <row r="6114" spans="1:5" s="10" customFormat="1" x14ac:dyDescent="0.3">
      <c r="A6114" s="23"/>
      <c r="B6114" s="23"/>
      <c r="D6114" s="23"/>
      <c r="E6114" s="24"/>
    </row>
    <row r="6115" spans="1:5" s="10" customFormat="1" x14ac:dyDescent="0.3">
      <c r="A6115" s="23"/>
      <c r="B6115" s="23"/>
      <c r="D6115" s="23"/>
      <c r="E6115" s="24"/>
    </row>
    <row r="6116" spans="1:5" s="10" customFormat="1" x14ac:dyDescent="0.3">
      <c r="A6116" s="23"/>
      <c r="B6116" s="23"/>
      <c r="D6116" s="23"/>
      <c r="E6116" s="24"/>
    </row>
    <row r="6117" spans="1:5" s="10" customFormat="1" x14ac:dyDescent="0.3">
      <c r="A6117" s="23"/>
      <c r="B6117" s="23"/>
      <c r="D6117" s="23"/>
      <c r="E6117" s="24"/>
    </row>
    <row r="6118" spans="1:5" s="10" customFormat="1" x14ac:dyDescent="0.3">
      <c r="A6118" s="23"/>
      <c r="B6118" s="23"/>
      <c r="D6118" s="23"/>
      <c r="E6118" s="24"/>
    </row>
    <row r="6119" spans="1:5" s="10" customFormat="1" x14ac:dyDescent="0.3">
      <c r="A6119" s="23"/>
      <c r="B6119" s="23"/>
      <c r="D6119" s="23"/>
      <c r="E6119" s="24"/>
    </row>
    <row r="6120" spans="1:5" s="10" customFormat="1" x14ac:dyDescent="0.3">
      <c r="A6120" s="23"/>
      <c r="B6120" s="23"/>
      <c r="D6120" s="23"/>
      <c r="E6120" s="24"/>
    </row>
    <row r="6121" spans="1:5" s="10" customFormat="1" x14ac:dyDescent="0.3">
      <c r="A6121" s="23"/>
      <c r="B6121" s="23"/>
      <c r="D6121" s="23"/>
      <c r="E6121" s="24"/>
    </row>
    <row r="6122" spans="1:5" s="10" customFormat="1" x14ac:dyDescent="0.3">
      <c r="A6122" s="23"/>
      <c r="B6122" s="23"/>
      <c r="D6122" s="23"/>
      <c r="E6122" s="24"/>
    </row>
    <row r="6123" spans="1:5" s="10" customFormat="1" x14ac:dyDescent="0.3">
      <c r="A6123" s="23"/>
      <c r="B6123" s="23"/>
      <c r="D6123" s="23"/>
      <c r="E6123" s="24"/>
    </row>
    <row r="6124" spans="1:5" s="10" customFormat="1" x14ac:dyDescent="0.3">
      <c r="A6124" s="23"/>
      <c r="B6124" s="23"/>
      <c r="D6124" s="23"/>
      <c r="E6124" s="24"/>
    </row>
    <row r="6125" spans="1:5" s="10" customFormat="1" x14ac:dyDescent="0.3">
      <c r="A6125" s="23"/>
      <c r="B6125" s="23"/>
      <c r="D6125" s="23"/>
      <c r="E6125" s="24"/>
    </row>
    <row r="6126" spans="1:5" s="10" customFormat="1" x14ac:dyDescent="0.3">
      <c r="A6126" s="23"/>
      <c r="B6126" s="23"/>
      <c r="D6126" s="23"/>
      <c r="E6126" s="24"/>
    </row>
    <row r="6127" spans="1:5" s="10" customFormat="1" x14ac:dyDescent="0.3">
      <c r="A6127" s="23"/>
      <c r="B6127" s="23"/>
      <c r="D6127" s="23"/>
      <c r="E6127" s="24"/>
    </row>
    <row r="6128" spans="1:5" s="10" customFormat="1" x14ac:dyDescent="0.3">
      <c r="A6128" s="23"/>
      <c r="B6128" s="23"/>
      <c r="D6128" s="23"/>
      <c r="E6128" s="24"/>
    </row>
    <row r="6129" spans="1:5" s="10" customFormat="1" x14ac:dyDescent="0.3">
      <c r="A6129" s="23"/>
      <c r="B6129" s="23"/>
      <c r="D6129" s="23"/>
      <c r="E6129" s="24"/>
    </row>
    <row r="6130" spans="1:5" s="10" customFormat="1" x14ac:dyDescent="0.3">
      <c r="A6130" s="23"/>
      <c r="B6130" s="23"/>
      <c r="D6130" s="23"/>
      <c r="E6130" s="24"/>
    </row>
    <row r="6131" spans="1:5" s="10" customFormat="1" x14ac:dyDescent="0.3">
      <c r="A6131" s="23"/>
      <c r="B6131" s="23"/>
      <c r="D6131" s="23"/>
      <c r="E6131" s="24"/>
    </row>
    <row r="6132" spans="1:5" s="10" customFormat="1" x14ac:dyDescent="0.3">
      <c r="A6132" s="23"/>
      <c r="B6132" s="23"/>
      <c r="D6132" s="23"/>
      <c r="E6132" s="24"/>
    </row>
    <row r="6133" spans="1:5" s="10" customFormat="1" x14ac:dyDescent="0.3">
      <c r="A6133" s="23"/>
      <c r="B6133" s="23"/>
      <c r="D6133" s="23"/>
      <c r="E6133" s="24"/>
    </row>
    <row r="6134" spans="1:5" s="10" customFormat="1" x14ac:dyDescent="0.3">
      <c r="A6134" s="23"/>
      <c r="B6134" s="23"/>
      <c r="D6134" s="23"/>
      <c r="E6134" s="24"/>
    </row>
    <row r="6135" spans="1:5" s="10" customFormat="1" x14ac:dyDescent="0.3">
      <c r="A6135" s="23"/>
      <c r="B6135" s="23"/>
      <c r="D6135" s="23"/>
      <c r="E6135" s="24"/>
    </row>
    <row r="6136" spans="1:5" s="10" customFormat="1" x14ac:dyDescent="0.3">
      <c r="A6136" s="23"/>
      <c r="B6136" s="23"/>
      <c r="D6136" s="23"/>
      <c r="E6136" s="24"/>
    </row>
    <row r="6137" spans="1:5" s="10" customFormat="1" x14ac:dyDescent="0.3">
      <c r="A6137" s="23"/>
      <c r="B6137" s="23"/>
      <c r="D6137" s="23"/>
      <c r="E6137" s="24"/>
    </row>
    <row r="6138" spans="1:5" s="10" customFormat="1" x14ac:dyDescent="0.3">
      <c r="A6138" s="23"/>
      <c r="B6138" s="23"/>
      <c r="D6138" s="23"/>
      <c r="E6138" s="24"/>
    </row>
    <row r="6139" spans="1:5" s="10" customFormat="1" x14ac:dyDescent="0.3">
      <c r="A6139" s="23"/>
      <c r="B6139" s="23"/>
      <c r="D6139" s="23"/>
      <c r="E6139" s="24"/>
    </row>
    <row r="6140" spans="1:5" s="10" customFormat="1" x14ac:dyDescent="0.3">
      <c r="A6140" s="23"/>
      <c r="B6140" s="23"/>
      <c r="D6140" s="23"/>
      <c r="E6140" s="24"/>
    </row>
    <row r="6141" spans="1:5" s="10" customFormat="1" x14ac:dyDescent="0.3">
      <c r="A6141" s="23"/>
      <c r="B6141" s="23"/>
      <c r="D6141" s="23"/>
      <c r="E6141" s="24"/>
    </row>
    <row r="6142" spans="1:5" s="10" customFormat="1" x14ac:dyDescent="0.3">
      <c r="A6142" s="23"/>
      <c r="B6142" s="23"/>
      <c r="D6142" s="23"/>
      <c r="E6142" s="24"/>
    </row>
    <row r="6143" spans="1:5" s="10" customFormat="1" x14ac:dyDescent="0.3">
      <c r="A6143" s="23"/>
      <c r="B6143" s="23"/>
      <c r="D6143" s="23"/>
      <c r="E6143" s="24"/>
    </row>
    <row r="6144" spans="1:5" s="10" customFormat="1" x14ac:dyDescent="0.3">
      <c r="A6144" s="23"/>
      <c r="B6144" s="23"/>
      <c r="D6144" s="23"/>
      <c r="E6144" s="24"/>
    </row>
    <row r="6145" spans="1:5" s="10" customFormat="1" x14ac:dyDescent="0.3">
      <c r="A6145" s="23"/>
      <c r="B6145" s="23"/>
      <c r="D6145" s="23"/>
      <c r="E6145" s="24"/>
    </row>
    <row r="6146" spans="1:5" s="10" customFormat="1" x14ac:dyDescent="0.3">
      <c r="A6146" s="23"/>
      <c r="B6146" s="23"/>
      <c r="D6146" s="23"/>
      <c r="E6146" s="24"/>
    </row>
    <row r="6147" spans="1:5" s="10" customFormat="1" x14ac:dyDescent="0.3">
      <c r="A6147" s="23"/>
      <c r="B6147" s="23"/>
      <c r="D6147" s="23"/>
      <c r="E6147" s="24"/>
    </row>
    <row r="6148" spans="1:5" s="10" customFormat="1" x14ac:dyDescent="0.3">
      <c r="A6148" s="23"/>
      <c r="B6148" s="23"/>
      <c r="D6148" s="23"/>
      <c r="E6148" s="24"/>
    </row>
    <row r="6149" spans="1:5" s="10" customFormat="1" x14ac:dyDescent="0.3">
      <c r="A6149" s="23"/>
      <c r="B6149" s="23"/>
      <c r="D6149" s="23"/>
      <c r="E6149" s="24"/>
    </row>
    <row r="6150" spans="1:5" s="10" customFormat="1" x14ac:dyDescent="0.3">
      <c r="A6150" s="23"/>
      <c r="B6150" s="23"/>
      <c r="D6150" s="23"/>
      <c r="E6150" s="24"/>
    </row>
    <row r="6151" spans="1:5" s="10" customFormat="1" x14ac:dyDescent="0.3">
      <c r="A6151" s="23"/>
      <c r="B6151" s="23"/>
      <c r="D6151" s="23"/>
      <c r="E6151" s="24"/>
    </row>
    <row r="6152" spans="1:5" s="10" customFormat="1" x14ac:dyDescent="0.3">
      <c r="A6152" s="23"/>
      <c r="B6152" s="23"/>
      <c r="D6152" s="23"/>
      <c r="E6152" s="24"/>
    </row>
    <row r="6153" spans="1:5" s="10" customFormat="1" x14ac:dyDescent="0.3">
      <c r="A6153" s="23"/>
      <c r="B6153" s="23"/>
      <c r="D6153" s="23"/>
      <c r="E6153" s="24"/>
    </row>
    <row r="6154" spans="1:5" s="10" customFormat="1" x14ac:dyDescent="0.3">
      <c r="A6154" s="23"/>
      <c r="B6154" s="23"/>
      <c r="D6154" s="23"/>
      <c r="E6154" s="24"/>
    </row>
    <row r="6155" spans="1:5" s="10" customFormat="1" x14ac:dyDescent="0.3">
      <c r="A6155" s="23"/>
      <c r="B6155" s="23"/>
      <c r="D6155" s="23"/>
      <c r="E6155" s="24"/>
    </row>
    <row r="6156" spans="1:5" s="10" customFormat="1" x14ac:dyDescent="0.3">
      <c r="A6156" s="23"/>
      <c r="B6156" s="23"/>
      <c r="D6156" s="23"/>
      <c r="E6156" s="24"/>
    </row>
    <row r="6157" spans="1:5" s="10" customFormat="1" x14ac:dyDescent="0.3">
      <c r="A6157" s="23"/>
      <c r="B6157" s="23"/>
      <c r="D6157" s="23"/>
      <c r="E6157" s="24"/>
    </row>
    <row r="6158" spans="1:5" s="10" customFormat="1" x14ac:dyDescent="0.3">
      <c r="A6158" s="23"/>
      <c r="B6158" s="23"/>
      <c r="D6158" s="23"/>
      <c r="E6158" s="24"/>
    </row>
    <row r="6159" spans="1:5" s="10" customFormat="1" x14ac:dyDescent="0.3">
      <c r="A6159" s="23"/>
      <c r="B6159" s="23"/>
      <c r="D6159" s="23"/>
      <c r="E6159" s="24"/>
    </row>
    <row r="6160" spans="1:5" s="10" customFormat="1" x14ac:dyDescent="0.3">
      <c r="A6160" s="23"/>
      <c r="B6160" s="23"/>
      <c r="D6160" s="23"/>
      <c r="E6160" s="24"/>
    </row>
    <row r="6161" spans="1:5" s="10" customFormat="1" x14ac:dyDescent="0.3">
      <c r="A6161" s="23"/>
      <c r="B6161" s="23"/>
      <c r="D6161" s="23"/>
      <c r="E6161" s="24"/>
    </row>
    <row r="6162" spans="1:5" s="10" customFormat="1" x14ac:dyDescent="0.3">
      <c r="A6162" s="23"/>
      <c r="B6162" s="23"/>
      <c r="D6162" s="23"/>
      <c r="E6162" s="24"/>
    </row>
    <row r="6163" spans="1:5" s="10" customFormat="1" x14ac:dyDescent="0.3">
      <c r="A6163" s="23"/>
      <c r="B6163" s="23"/>
      <c r="D6163" s="23"/>
      <c r="E6163" s="24"/>
    </row>
    <row r="6164" spans="1:5" s="10" customFormat="1" x14ac:dyDescent="0.3">
      <c r="A6164" s="23"/>
      <c r="B6164" s="23"/>
      <c r="D6164" s="23"/>
      <c r="E6164" s="24"/>
    </row>
    <row r="6165" spans="1:5" s="10" customFormat="1" x14ac:dyDescent="0.3">
      <c r="A6165" s="23"/>
      <c r="B6165" s="23"/>
      <c r="D6165" s="23"/>
      <c r="E6165" s="24"/>
    </row>
    <row r="6166" spans="1:5" s="10" customFormat="1" x14ac:dyDescent="0.3">
      <c r="A6166" s="23"/>
      <c r="B6166" s="23"/>
      <c r="D6166" s="23"/>
      <c r="E6166" s="24"/>
    </row>
    <row r="6167" spans="1:5" s="10" customFormat="1" x14ac:dyDescent="0.3">
      <c r="A6167" s="23"/>
      <c r="B6167" s="23"/>
      <c r="D6167" s="23"/>
      <c r="E6167" s="24"/>
    </row>
    <row r="6168" spans="1:5" s="10" customFormat="1" x14ac:dyDescent="0.3">
      <c r="A6168" s="23"/>
      <c r="B6168" s="23"/>
      <c r="D6168" s="23"/>
      <c r="E6168" s="24"/>
    </row>
    <row r="6169" spans="1:5" s="10" customFormat="1" x14ac:dyDescent="0.3">
      <c r="A6169" s="23"/>
      <c r="B6169" s="23"/>
      <c r="D6169" s="23"/>
      <c r="E6169" s="24"/>
    </row>
    <row r="6170" spans="1:5" s="10" customFormat="1" x14ac:dyDescent="0.3">
      <c r="A6170" s="23"/>
      <c r="B6170" s="23"/>
      <c r="D6170" s="23"/>
      <c r="E6170" s="24"/>
    </row>
    <row r="6171" spans="1:5" s="10" customFormat="1" x14ac:dyDescent="0.3">
      <c r="A6171" s="23"/>
      <c r="B6171" s="23"/>
      <c r="D6171" s="23"/>
      <c r="E6171" s="24"/>
    </row>
    <row r="6172" spans="1:5" s="10" customFormat="1" x14ac:dyDescent="0.3">
      <c r="A6172" s="23"/>
      <c r="B6172" s="23"/>
      <c r="D6172" s="23"/>
      <c r="E6172" s="24"/>
    </row>
    <row r="6173" spans="1:5" s="10" customFormat="1" x14ac:dyDescent="0.3">
      <c r="A6173" s="23"/>
      <c r="B6173" s="23"/>
      <c r="D6173" s="23"/>
      <c r="E6173" s="24"/>
    </row>
    <row r="6174" spans="1:5" s="10" customFormat="1" x14ac:dyDescent="0.3">
      <c r="A6174" s="23"/>
      <c r="B6174" s="23"/>
      <c r="D6174" s="23"/>
      <c r="E6174" s="24"/>
    </row>
    <row r="6175" spans="1:5" s="10" customFormat="1" x14ac:dyDescent="0.3">
      <c r="A6175" s="23"/>
      <c r="B6175" s="23"/>
      <c r="D6175" s="23"/>
      <c r="E6175" s="24"/>
    </row>
    <row r="6176" spans="1:5" s="10" customFormat="1" x14ac:dyDescent="0.3">
      <c r="A6176" s="23"/>
      <c r="B6176" s="23"/>
      <c r="D6176" s="23"/>
      <c r="E6176" s="24"/>
    </row>
    <row r="6177" spans="1:5" s="10" customFormat="1" x14ac:dyDescent="0.3">
      <c r="A6177" s="23"/>
      <c r="B6177" s="23"/>
      <c r="D6177" s="23"/>
      <c r="E6177" s="24"/>
    </row>
    <row r="6178" spans="1:5" s="10" customFormat="1" x14ac:dyDescent="0.3">
      <c r="A6178" s="23"/>
      <c r="B6178" s="23"/>
      <c r="D6178" s="23"/>
      <c r="E6178" s="24"/>
    </row>
    <row r="6179" spans="1:5" s="10" customFormat="1" x14ac:dyDescent="0.3">
      <c r="A6179" s="23"/>
      <c r="B6179" s="23"/>
      <c r="D6179" s="23"/>
      <c r="E6179" s="24"/>
    </row>
    <row r="6180" spans="1:5" s="10" customFormat="1" x14ac:dyDescent="0.3">
      <c r="A6180" s="23"/>
      <c r="B6180" s="23"/>
      <c r="D6180" s="23"/>
      <c r="E6180" s="24"/>
    </row>
    <row r="6181" spans="1:5" s="10" customFormat="1" x14ac:dyDescent="0.3">
      <c r="A6181" s="23"/>
      <c r="B6181" s="23"/>
      <c r="D6181" s="23"/>
      <c r="E6181" s="24"/>
    </row>
    <row r="6182" spans="1:5" s="10" customFormat="1" x14ac:dyDescent="0.3">
      <c r="A6182" s="23"/>
      <c r="B6182" s="23"/>
      <c r="D6182" s="23"/>
      <c r="E6182" s="24"/>
    </row>
    <row r="6183" spans="1:5" s="10" customFormat="1" x14ac:dyDescent="0.3">
      <c r="A6183" s="23"/>
      <c r="B6183" s="23"/>
      <c r="D6183" s="23"/>
      <c r="E6183" s="24"/>
    </row>
    <row r="6184" spans="1:5" s="10" customFormat="1" x14ac:dyDescent="0.3">
      <c r="A6184" s="23"/>
      <c r="B6184" s="23"/>
      <c r="D6184" s="23"/>
      <c r="E6184" s="24"/>
    </row>
    <row r="6185" spans="1:5" s="10" customFormat="1" x14ac:dyDescent="0.3">
      <c r="A6185" s="23"/>
      <c r="B6185" s="23"/>
      <c r="D6185" s="23"/>
      <c r="E6185" s="24"/>
    </row>
    <row r="6186" spans="1:5" s="10" customFormat="1" x14ac:dyDescent="0.3">
      <c r="A6186" s="23"/>
      <c r="B6186" s="23"/>
      <c r="D6186" s="23"/>
      <c r="E6186" s="24"/>
    </row>
    <row r="6187" spans="1:5" s="10" customFormat="1" x14ac:dyDescent="0.3">
      <c r="A6187" s="23"/>
      <c r="B6187" s="23"/>
      <c r="D6187" s="23"/>
      <c r="E6187" s="24"/>
    </row>
    <row r="6188" spans="1:5" s="10" customFormat="1" x14ac:dyDescent="0.3">
      <c r="A6188" s="23"/>
      <c r="B6188" s="23"/>
      <c r="D6188" s="23"/>
      <c r="E6188" s="24"/>
    </row>
    <row r="6189" spans="1:5" s="10" customFormat="1" x14ac:dyDescent="0.3">
      <c r="A6189" s="23"/>
      <c r="B6189" s="23"/>
      <c r="D6189" s="23"/>
      <c r="E6189" s="24"/>
    </row>
    <row r="6190" spans="1:5" s="10" customFormat="1" x14ac:dyDescent="0.3">
      <c r="A6190" s="23"/>
      <c r="B6190" s="23"/>
      <c r="D6190" s="23"/>
      <c r="E6190" s="24"/>
    </row>
    <row r="6191" spans="1:5" s="10" customFormat="1" x14ac:dyDescent="0.3">
      <c r="A6191" s="23"/>
      <c r="B6191" s="23"/>
      <c r="D6191" s="23"/>
      <c r="E6191" s="24"/>
    </row>
    <row r="6192" spans="1:5" s="10" customFormat="1" x14ac:dyDescent="0.3">
      <c r="A6192" s="23"/>
      <c r="B6192" s="23"/>
      <c r="D6192" s="23"/>
      <c r="E6192" s="24"/>
    </row>
    <row r="6193" spans="1:5" s="10" customFormat="1" x14ac:dyDescent="0.3">
      <c r="A6193" s="23"/>
      <c r="B6193" s="23"/>
      <c r="D6193" s="23"/>
      <c r="E6193" s="24"/>
    </row>
    <row r="6194" spans="1:5" s="10" customFormat="1" x14ac:dyDescent="0.3">
      <c r="A6194" s="23"/>
      <c r="B6194" s="23"/>
      <c r="D6194" s="23"/>
      <c r="E6194" s="24"/>
    </row>
    <row r="6195" spans="1:5" s="10" customFormat="1" x14ac:dyDescent="0.3">
      <c r="A6195" s="23"/>
      <c r="B6195" s="23"/>
      <c r="D6195" s="23"/>
      <c r="E6195" s="24"/>
    </row>
    <row r="6196" spans="1:5" s="10" customFormat="1" x14ac:dyDescent="0.3">
      <c r="A6196" s="23"/>
      <c r="B6196" s="23"/>
      <c r="D6196" s="23"/>
      <c r="E6196" s="24"/>
    </row>
    <row r="6197" spans="1:5" s="10" customFormat="1" x14ac:dyDescent="0.3">
      <c r="A6197" s="23"/>
      <c r="B6197" s="23"/>
      <c r="D6197" s="23"/>
      <c r="E6197" s="24"/>
    </row>
    <row r="6198" spans="1:5" s="10" customFormat="1" x14ac:dyDescent="0.3">
      <c r="A6198" s="23"/>
      <c r="B6198" s="23"/>
      <c r="D6198" s="23"/>
      <c r="E6198" s="24"/>
    </row>
    <row r="6199" spans="1:5" s="10" customFormat="1" x14ac:dyDescent="0.3">
      <c r="A6199" s="23"/>
      <c r="B6199" s="23"/>
      <c r="D6199" s="23"/>
      <c r="E6199" s="24"/>
    </row>
    <row r="6200" spans="1:5" s="10" customFormat="1" x14ac:dyDescent="0.3">
      <c r="A6200" s="23"/>
      <c r="B6200" s="23"/>
      <c r="D6200" s="23"/>
      <c r="E6200" s="24"/>
    </row>
    <row r="6201" spans="1:5" s="10" customFormat="1" x14ac:dyDescent="0.3">
      <c r="A6201" s="23"/>
      <c r="B6201" s="23"/>
      <c r="D6201" s="23"/>
      <c r="E6201" s="24"/>
    </row>
    <row r="6202" spans="1:5" s="10" customFormat="1" x14ac:dyDescent="0.3">
      <c r="A6202" s="23"/>
      <c r="B6202" s="23"/>
      <c r="D6202" s="23"/>
      <c r="E6202" s="24"/>
    </row>
    <row r="6203" spans="1:5" s="10" customFormat="1" x14ac:dyDescent="0.3">
      <c r="A6203" s="23"/>
      <c r="B6203" s="23"/>
      <c r="D6203" s="23"/>
      <c r="E6203" s="24"/>
    </row>
    <row r="6204" spans="1:5" s="10" customFormat="1" x14ac:dyDescent="0.3">
      <c r="A6204" s="23"/>
      <c r="B6204" s="23"/>
      <c r="D6204" s="23"/>
      <c r="E6204" s="24"/>
    </row>
    <row r="6205" spans="1:5" s="10" customFormat="1" x14ac:dyDescent="0.3">
      <c r="A6205" s="23"/>
      <c r="B6205" s="23"/>
      <c r="D6205" s="23"/>
      <c r="E6205" s="24"/>
    </row>
    <row r="6206" spans="1:5" s="10" customFormat="1" x14ac:dyDescent="0.3">
      <c r="A6206" s="23"/>
      <c r="B6206" s="23"/>
      <c r="D6206" s="23"/>
      <c r="E6206" s="24"/>
    </row>
    <row r="6207" spans="1:5" s="10" customFormat="1" x14ac:dyDescent="0.3">
      <c r="A6207" s="23"/>
      <c r="B6207" s="23"/>
      <c r="D6207" s="23"/>
      <c r="E6207" s="24"/>
    </row>
    <row r="6208" spans="1:5" s="10" customFormat="1" x14ac:dyDescent="0.3">
      <c r="A6208" s="23"/>
      <c r="B6208" s="23"/>
      <c r="D6208" s="23"/>
      <c r="E6208" s="24"/>
    </row>
    <row r="6209" spans="1:5" s="10" customFormat="1" x14ac:dyDescent="0.3">
      <c r="A6209" s="23"/>
      <c r="B6209" s="23"/>
      <c r="D6209" s="23"/>
      <c r="E6209" s="24"/>
    </row>
    <row r="6210" spans="1:5" s="10" customFormat="1" x14ac:dyDescent="0.3">
      <c r="A6210" s="23"/>
      <c r="B6210" s="23"/>
      <c r="D6210" s="23"/>
      <c r="E6210" s="24"/>
    </row>
    <row r="6211" spans="1:5" s="10" customFormat="1" x14ac:dyDescent="0.3">
      <c r="A6211" s="23"/>
      <c r="B6211" s="23"/>
      <c r="D6211" s="23"/>
      <c r="E6211" s="24"/>
    </row>
    <row r="6212" spans="1:5" s="10" customFormat="1" x14ac:dyDescent="0.3">
      <c r="A6212" s="23"/>
      <c r="B6212" s="23"/>
      <c r="D6212" s="23"/>
      <c r="E6212" s="24"/>
    </row>
    <row r="6213" spans="1:5" s="10" customFormat="1" x14ac:dyDescent="0.3">
      <c r="A6213" s="23"/>
      <c r="B6213" s="23"/>
      <c r="D6213" s="23"/>
      <c r="E6213" s="24"/>
    </row>
    <row r="6214" spans="1:5" s="10" customFormat="1" x14ac:dyDescent="0.3">
      <c r="A6214" s="23"/>
      <c r="B6214" s="23"/>
      <c r="D6214" s="23"/>
      <c r="E6214" s="24"/>
    </row>
    <row r="6215" spans="1:5" s="10" customFormat="1" x14ac:dyDescent="0.3">
      <c r="A6215" s="23"/>
      <c r="B6215" s="23"/>
      <c r="D6215" s="23"/>
      <c r="E6215" s="24"/>
    </row>
    <row r="6216" spans="1:5" s="10" customFormat="1" x14ac:dyDescent="0.3">
      <c r="A6216" s="23"/>
      <c r="B6216" s="23"/>
      <c r="D6216" s="23"/>
      <c r="E6216" s="24"/>
    </row>
    <row r="6217" spans="1:5" s="10" customFormat="1" x14ac:dyDescent="0.3">
      <c r="A6217" s="23"/>
      <c r="B6217" s="23"/>
      <c r="D6217" s="23"/>
      <c r="E6217" s="24"/>
    </row>
    <row r="6218" spans="1:5" s="10" customFormat="1" x14ac:dyDescent="0.3">
      <c r="A6218" s="23"/>
      <c r="B6218" s="23"/>
      <c r="D6218" s="23"/>
      <c r="E6218" s="24"/>
    </row>
    <row r="6219" spans="1:5" s="10" customFormat="1" x14ac:dyDescent="0.3">
      <c r="A6219" s="23"/>
      <c r="B6219" s="23"/>
      <c r="D6219" s="23"/>
      <c r="E6219" s="24"/>
    </row>
    <row r="6220" spans="1:5" s="10" customFormat="1" x14ac:dyDescent="0.3">
      <c r="A6220" s="23"/>
      <c r="B6220" s="23"/>
      <c r="D6220" s="23"/>
      <c r="E6220" s="24"/>
    </row>
    <row r="6221" spans="1:5" s="10" customFormat="1" x14ac:dyDescent="0.3">
      <c r="A6221" s="23"/>
      <c r="B6221" s="23"/>
      <c r="D6221" s="23"/>
      <c r="E6221" s="24"/>
    </row>
    <row r="6222" spans="1:5" s="10" customFormat="1" x14ac:dyDescent="0.3">
      <c r="A6222" s="23"/>
      <c r="B6222" s="23"/>
      <c r="D6222" s="23"/>
      <c r="E6222" s="24"/>
    </row>
    <row r="6223" spans="1:5" s="10" customFormat="1" x14ac:dyDescent="0.3">
      <c r="A6223" s="23"/>
      <c r="B6223" s="23"/>
      <c r="D6223" s="23"/>
      <c r="E6223" s="24"/>
    </row>
    <row r="6224" spans="1:5" s="10" customFormat="1" x14ac:dyDescent="0.3">
      <c r="A6224" s="23"/>
      <c r="B6224" s="23"/>
      <c r="D6224" s="23"/>
      <c r="E6224" s="24"/>
    </row>
    <row r="6225" spans="1:5" s="10" customFormat="1" x14ac:dyDescent="0.3">
      <c r="A6225" s="23"/>
      <c r="B6225" s="23"/>
      <c r="D6225" s="23"/>
      <c r="E6225" s="24"/>
    </row>
    <row r="6226" spans="1:5" s="10" customFormat="1" x14ac:dyDescent="0.3">
      <c r="A6226" s="23"/>
      <c r="B6226" s="23"/>
      <c r="D6226" s="23"/>
      <c r="E6226" s="24"/>
    </row>
    <row r="6227" spans="1:5" s="10" customFormat="1" x14ac:dyDescent="0.3">
      <c r="A6227" s="23"/>
      <c r="B6227" s="23"/>
      <c r="D6227" s="23"/>
      <c r="E6227" s="24"/>
    </row>
    <row r="6228" spans="1:5" s="10" customFormat="1" x14ac:dyDescent="0.3">
      <c r="A6228" s="23"/>
      <c r="B6228" s="23"/>
      <c r="D6228" s="23"/>
      <c r="E6228" s="24"/>
    </row>
    <row r="6229" spans="1:5" s="10" customFormat="1" x14ac:dyDescent="0.3">
      <c r="A6229" s="23"/>
      <c r="B6229" s="23"/>
      <c r="D6229" s="23"/>
      <c r="E6229" s="24"/>
    </row>
    <row r="6230" spans="1:5" s="10" customFormat="1" x14ac:dyDescent="0.3">
      <c r="A6230" s="23"/>
      <c r="B6230" s="23"/>
      <c r="D6230" s="23"/>
      <c r="E6230" s="24"/>
    </row>
    <row r="6231" spans="1:5" s="10" customFormat="1" x14ac:dyDescent="0.3">
      <c r="A6231" s="23"/>
      <c r="B6231" s="23"/>
      <c r="D6231" s="23"/>
      <c r="E6231" s="24"/>
    </row>
    <row r="6232" spans="1:5" s="10" customFormat="1" x14ac:dyDescent="0.3">
      <c r="A6232" s="23"/>
      <c r="B6232" s="23"/>
      <c r="D6232" s="23"/>
      <c r="E6232" s="24"/>
    </row>
    <row r="6233" spans="1:5" s="10" customFormat="1" x14ac:dyDescent="0.3">
      <c r="A6233" s="23"/>
      <c r="B6233" s="23"/>
      <c r="D6233" s="23"/>
      <c r="E6233" s="24"/>
    </row>
    <row r="6234" spans="1:5" s="10" customFormat="1" x14ac:dyDescent="0.3">
      <c r="A6234" s="23"/>
      <c r="B6234" s="23"/>
      <c r="D6234" s="23"/>
      <c r="E6234" s="24"/>
    </row>
    <row r="6235" spans="1:5" s="10" customFormat="1" x14ac:dyDescent="0.3">
      <c r="A6235" s="23"/>
      <c r="B6235" s="23"/>
      <c r="D6235" s="23"/>
      <c r="E6235" s="24"/>
    </row>
    <row r="6236" spans="1:5" s="10" customFormat="1" x14ac:dyDescent="0.3">
      <c r="A6236" s="23"/>
      <c r="B6236" s="23"/>
      <c r="D6236" s="23"/>
      <c r="E6236" s="24"/>
    </row>
    <row r="6237" spans="1:5" s="10" customFormat="1" x14ac:dyDescent="0.3">
      <c r="A6237" s="23"/>
      <c r="B6237" s="23"/>
      <c r="D6237" s="23"/>
      <c r="E6237" s="24"/>
    </row>
    <row r="6238" spans="1:5" s="10" customFormat="1" x14ac:dyDescent="0.3">
      <c r="A6238" s="23"/>
      <c r="B6238" s="23"/>
      <c r="D6238" s="23"/>
      <c r="E6238" s="24"/>
    </row>
    <row r="6239" spans="1:5" s="10" customFormat="1" x14ac:dyDescent="0.3">
      <c r="A6239" s="23"/>
      <c r="B6239" s="23"/>
      <c r="D6239" s="23"/>
      <c r="E6239" s="24"/>
    </row>
    <row r="6240" spans="1:5" s="10" customFormat="1" x14ac:dyDescent="0.3">
      <c r="A6240" s="23"/>
      <c r="B6240" s="23"/>
      <c r="D6240" s="23"/>
      <c r="E6240" s="24"/>
    </row>
    <row r="6241" spans="1:5" s="10" customFormat="1" x14ac:dyDescent="0.3">
      <c r="A6241" s="23"/>
      <c r="B6241" s="23"/>
      <c r="D6241" s="23"/>
      <c r="E6241" s="24"/>
    </row>
    <row r="6242" spans="1:5" s="10" customFormat="1" x14ac:dyDescent="0.3">
      <c r="A6242" s="23"/>
      <c r="B6242" s="23"/>
      <c r="D6242" s="23"/>
      <c r="E6242" s="24"/>
    </row>
    <row r="6243" spans="1:5" s="10" customFormat="1" x14ac:dyDescent="0.3">
      <c r="A6243" s="23"/>
      <c r="B6243" s="23"/>
      <c r="D6243" s="23"/>
      <c r="E6243" s="24"/>
    </row>
    <row r="6244" spans="1:5" s="10" customFormat="1" x14ac:dyDescent="0.3">
      <c r="A6244" s="23"/>
      <c r="B6244" s="23"/>
      <c r="D6244" s="23"/>
      <c r="E6244" s="24"/>
    </row>
    <row r="6245" spans="1:5" s="10" customFormat="1" x14ac:dyDescent="0.3">
      <c r="A6245" s="23"/>
      <c r="B6245" s="23"/>
      <c r="D6245" s="23"/>
      <c r="E6245" s="24"/>
    </row>
    <row r="6246" spans="1:5" s="10" customFormat="1" x14ac:dyDescent="0.3">
      <c r="A6246" s="23"/>
      <c r="B6246" s="23"/>
      <c r="D6246" s="23"/>
      <c r="E6246" s="24"/>
    </row>
    <row r="6247" spans="1:5" s="10" customFormat="1" x14ac:dyDescent="0.3">
      <c r="A6247" s="23"/>
      <c r="B6247" s="23"/>
      <c r="D6247" s="23"/>
      <c r="E6247" s="24"/>
    </row>
    <row r="6248" spans="1:5" s="10" customFormat="1" x14ac:dyDescent="0.3">
      <c r="A6248" s="23"/>
      <c r="B6248" s="23"/>
      <c r="D6248" s="23"/>
      <c r="E6248" s="24"/>
    </row>
    <row r="6249" spans="1:5" s="10" customFormat="1" x14ac:dyDescent="0.3">
      <c r="A6249" s="23"/>
      <c r="B6249" s="23"/>
      <c r="D6249" s="23"/>
      <c r="E6249" s="24"/>
    </row>
    <row r="6250" spans="1:5" s="10" customFormat="1" x14ac:dyDescent="0.3">
      <c r="A6250" s="23"/>
      <c r="B6250" s="23"/>
      <c r="D6250" s="23"/>
      <c r="E6250" s="24"/>
    </row>
    <row r="6251" spans="1:5" s="10" customFormat="1" x14ac:dyDescent="0.3">
      <c r="A6251" s="23"/>
      <c r="B6251" s="23"/>
      <c r="D6251" s="23"/>
      <c r="E6251" s="24"/>
    </row>
    <row r="6252" spans="1:5" s="10" customFormat="1" x14ac:dyDescent="0.3">
      <c r="A6252" s="23"/>
      <c r="B6252" s="23"/>
      <c r="D6252" s="23"/>
      <c r="E6252" s="24"/>
    </row>
    <row r="6253" spans="1:5" s="10" customFormat="1" x14ac:dyDescent="0.3">
      <c r="A6253" s="23"/>
      <c r="B6253" s="23"/>
      <c r="D6253" s="23"/>
      <c r="E6253" s="24"/>
    </row>
    <row r="6254" spans="1:5" s="10" customFormat="1" x14ac:dyDescent="0.3">
      <c r="A6254" s="23"/>
      <c r="B6254" s="23"/>
      <c r="D6254" s="23"/>
      <c r="E6254" s="24"/>
    </row>
    <row r="6255" spans="1:5" s="10" customFormat="1" x14ac:dyDescent="0.3">
      <c r="A6255" s="23"/>
      <c r="B6255" s="23"/>
      <c r="D6255" s="23"/>
      <c r="E6255" s="24"/>
    </row>
    <row r="6256" spans="1:5" s="10" customFormat="1" x14ac:dyDescent="0.3">
      <c r="A6256" s="23"/>
      <c r="B6256" s="23"/>
      <c r="D6256" s="23"/>
      <c r="E6256" s="24"/>
    </row>
    <row r="6257" spans="1:5" s="10" customFormat="1" x14ac:dyDescent="0.3">
      <c r="A6257" s="23"/>
      <c r="B6257" s="23"/>
      <c r="D6257" s="23"/>
      <c r="E6257" s="24"/>
    </row>
    <row r="6258" spans="1:5" s="10" customFormat="1" x14ac:dyDescent="0.3">
      <c r="A6258" s="23"/>
      <c r="B6258" s="23"/>
      <c r="D6258" s="23"/>
      <c r="E6258" s="24"/>
    </row>
    <row r="6259" spans="1:5" s="10" customFormat="1" x14ac:dyDescent="0.3">
      <c r="A6259" s="23"/>
      <c r="B6259" s="23"/>
      <c r="D6259" s="23"/>
      <c r="E6259" s="24"/>
    </row>
    <row r="6260" spans="1:5" s="10" customFormat="1" x14ac:dyDescent="0.3">
      <c r="A6260" s="23"/>
      <c r="B6260" s="23"/>
      <c r="D6260" s="23"/>
      <c r="E6260" s="24"/>
    </row>
    <row r="6261" spans="1:5" s="10" customFormat="1" x14ac:dyDescent="0.3">
      <c r="A6261" s="23"/>
      <c r="B6261" s="23"/>
      <c r="D6261" s="23"/>
      <c r="E6261" s="24"/>
    </row>
    <row r="6262" spans="1:5" s="10" customFormat="1" x14ac:dyDescent="0.3">
      <c r="A6262" s="23"/>
      <c r="B6262" s="23"/>
      <c r="D6262" s="23"/>
      <c r="E6262" s="24"/>
    </row>
    <row r="6263" spans="1:5" s="10" customFormat="1" x14ac:dyDescent="0.3">
      <c r="A6263" s="23"/>
      <c r="B6263" s="23"/>
      <c r="D6263" s="23"/>
      <c r="E6263" s="24"/>
    </row>
    <row r="6264" spans="1:5" s="10" customFormat="1" x14ac:dyDescent="0.3">
      <c r="A6264" s="23"/>
      <c r="B6264" s="23"/>
      <c r="D6264" s="23"/>
      <c r="E6264" s="24"/>
    </row>
    <row r="6265" spans="1:5" s="10" customFormat="1" x14ac:dyDescent="0.3">
      <c r="A6265" s="23"/>
      <c r="B6265" s="23"/>
      <c r="D6265" s="23"/>
      <c r="E6265" s="24"/>
    </row>
    <row r="6266" spans="1:5" s="10" customFormat="1" x14ac:dyDescent="0.3">
      <c r="A6266" s="23"/>
      <c r="B6266" s="23"/>
      <c r="D6266" s="23"/>
      <c r="E6266" s="24"/>
    </row>
    <row r="6267" spans="1:5" s="10" customFormat="1" x14ac:dyDescent="0.3">
      <c r="A6267" s="23"/>
      <c r="B6267" s="23"/>
      <c r="D6267" s="23"/>
      <c r="E6267" s="24"/>
    </row>
    <row r="6268" spans="1:5" s="10" customFormat="1" x14ac:dyDescent="0.3">
      <c r="A6268" s="23"/>
      <c r="B6268" s="23"/>
      <c r="D6268" s="23"/>
      <c r="E6268" s="24"/>
    </row>
    <row r="6269" spans="1:5" s="10" customFormat="1" x14ac:dyDescent="0.3">
      <c r="A6269" s="23"/>
      <c r="B6269" s="23"/>
      <c r="D6269" s="23"/>
      <c r="E6269" s="24"/>
    </row>
    <row r="6270" spans="1:5" s="10" customFormat="1" x14ac:dyDescent="0.3">
      <c r="A6270" s="23"/>
      <c r="B6270" s="23"/>
      <c r="D6270" s="23"/>
      <c r="E6270" s="24"/>
    </row>
    <row r="6271" spans="1:5" s="10" customFormat="1" x14ac:dyDescent="0.3">
      <c r="A6271" s="23"/>
      <c r="B6271" s="23"/>
      <c r="D6271" s="23"/>
      <c r="E6271" s="24"/>
    </row>
    <row r="6272" spans="1:5" s="10" customFormat="1" x14ac:dyDescent="0.3">
      <c r="A6272" s="23"/>
      <c r="B6272" s="23"/>
      <c r="D6272" s="23"/>
      <c r="E6272" s="24"/>
    </row>
    <row r="6273" spans="1:5" s="10" customFormat="1" x14ac:dyDescent="0.3">
      <c r="A6273" s="23"/>
      <c r="B6273" s="23"/>
      <c r="D6273" s="23"/>
      <c r="E6273" s="24"/>
    </row>
    <row r="6274" spans="1:5" s="10" customFormat="1" x14ac:dyDescent="0.3">
      <c r="A6274" s="23"/>
      <c r="B6274" s="23"/>
      <c r="D6274" s="23"/>
      <c r="E6274" s="24"/>
    </row>
    <row r="6275" spans="1:5" s="10" customFormat="1" x14ac:dyDescent="0.3">
      <c r="A6275" s="23"/>
      <c r="B6275" s="23"/>
      <c r="D6275" s="23"/>
      <c r="E6275" s="24"/>
    </row>
    <row r="6276" spans="1:5" s="10" customFormat="1" x14ac:dyDescent="0.3">
      <c r="A6276" s="23"/>
      <c r="B6276" s="23"/>
      <c r="D6276" s="23"/>
      <c r="E6276" s="24"/>
    </row>
    <row r="6277" spans="1:5" s="10" customFormat="1" x14ac:dyDescent="0.3">
      <c r="A6277" s="23"/>
      <c r="B6277" s="23"/>
      <c r="D6277" s="23"/>
      <c r="E6277" s="24"/>
    </row>
    <row r="6278" spans="1:5" s="10" customFormat="1" x14ac:dyDescent="0.3">
      <c r="A6278" s="23"/>
      <c r="B6278" s="23"/>
      <c r="D6278" s="23"/>
      <c r="E6278" s="24"/>
    </row>
    <row r="6279" spans="1:5" s="10" customFormat="1" x14ac:dyDescent="0.3">
      <c r="A6279" s="23"/>
      <c r="B6279" s="23"/>
      <c r="D6279" s="23"/>
      <c r="E6279" s="24"/>
    </row>
    <row r="6280" spans="1:5" s="10" customFormat="1" x14ac:dyDescent="0.3">
      <c r="A6280" s="23"/>
      <c r="B6280" s="23"/>
      <c r="D6280" s="23"/>
      <c r="E6280" s="24"/>
    </row>
    <row r="6281" spans="1:5" s="10" customFormat="1" x14ac:dyDescent="0.3">
      <c r="A6281" s="23"/>
      <c r="B6281" s="23"/>
      <c r="D6281" s="23"/>
      <c r="E6281" s="24"/>
    </row>
    <row r="6282" spans="1:5" s="10" customFormat="1" x14ac:dyDescent="0.3">
      <c r="A6282" s="23"/>
      <c r="B6282" s="23"/>
      <c r="D6282" s="23"/>
      <c r="E6282" s="24"/>
    </row>
    <row r="6283" spans="1:5" s="10" customFormat="1" x14ac:dyDescent="0.3">
      <c r="A6283" s="23"/>
      <c r="B6283" s="23"/>
      <c r="D6283" s="23"/>
      <c r="E6283" s="24"/>
    </row>
    <row r="6284" spans="1:5" s="10" customFormat="1" x14ac:dyDescent="0.3">
      <c r="A6284" s="23"/>
      <c r="B6284" s="23"/>
      <c r="D6284" s="23"/>
      <c r="E6284" s="24"/>
    </row>
    <row r="6285" spans="1:5" s="10" customFormat="1" x14ac:dyDescent="0.3">
      <c r="A6285" s="23"/>
      <c r="B6285" s="23"/>
      <c r="D6285" s="23"/>
      <c r="E6285" s="24"/>
    </row>
    <row r="6286" spans="1:5" s="10" customFormat="1" x14ac:dyDescent="0.3">
      <c r="A6286" s="23"/>
      <c r="B6286" s="23"/>
      <c r="D6286" s="23"/>
      <c r="E6286" s="24"/>
    </row>
    <row r="6287" spans="1:5" s="10" customFormat="1" x14ac:dyDescent="0.3">
      <c r="A6287" s="23"/>
      <c r="B6287" s="23"/>
      <c r="D6287" s="23"/>
      <c r="E6287" s="24"/>
    </row>
    <row r="6288" spans="1:5" s="10" customFormat="1" x14ac:dyDescent="0.3">
      <c r="A6288" s="23"/>
      <c r="B6288" s="23"/>
      <c r="D6288" s="23"/>
      <c r="E6288" s="24"/>
    </row>
    <row r="6289" spans="1:5" s="10" customFormat="1" x14ac:dyDescent="0.3">
      <c r="A6289" s="23"/>
      <c r="B6289" s="23"/>
      <c r="D6289" s="23"/>
      <c r="E6289" s="24"/>
    </row>
    <row r="6290" spans="1:5" s="10" customFormat="1" x14ac:dyDescent="0.3">
      <c r="A6290" s="23"/>
      <c r="B6290" s="23"/>
      <c r="D6290" s="23"/>
      <c r="E6290" s="24"/>
    </row>
    <row r="6291" spans="1:5" s="10" customFormat="1" x14ac:dyDescent="0.3">
      <c r="A6291" s="23"/>
      <c r="B6291" s="23"/>
      <c r="D6291" s="23"/>
      <c r="E6291" s="24"/>
    </row>
    <row r="6292" spans="1:5" s="10" customFormat="1" x14ac:dyDescent="0.3">
      <c r="A6292" s="23"/>
      <c r="B6292" s="23"/>
      <c r="D6292" s="23"/>
      <c r="E6292" s="24"/>
    </row>
    <row r="6293" spans="1:5" s="10" customFormat="1" x14ac:dyDescent="0.3">
      <c r="A6293" s="23"/>
      <c r="B6293" s="23"/>
      <c r="D6293" s="23"/>
      <c r="E6293" s="24"/>
    </row>
    <row r="6294" spans="1:5" s="10" customFormat="1" x14ac:dyDescent="0.3">
      <c r="A6294" s="23"/>
      <c r="B6294" s="23"/>
      <c r="D6294" s="23"/>
      <c r="E6294" s="24"/>
    </row>
    <row r="6295" spans="1:5" s="10" customFormat="1" x14ac:dyDescent="0.3">
      <c r="A6295" s="23"/>
      <c r="B6295" s="23"/>
      <c r="D6295" s="23"/>
      <c r="E6295" s="24"/>
    </row>
    <row r="6296" spans="1:5" s="10" customFormat="1" x14ac:dyDescent="0.3">
      <c r="A6296" s="23"/>
      <c r="B6296" s="23"/>
      <c r="D6296" s="23"/>
      <c r="E6296" s="24"/>
    </row>
    <row r="6297" spans="1:5" s="10" customFormat="1" x14ac:dyDescent="0.3">
      <c r="A6297" s="23"/>
      <c r="B6297" s="23"/>
      <c r="D6297" s="23"/>
      <c r="E6297" s="24"/>
    </row>
    <row r="6298" spans="1:5" s="10" customFormat="1" x14ac:dyDescent="0.3">
      <c r="A6298" s="23"/>
      <c r="B6298" s="23"/>
      <c r="D6298" s="23"/>
      <c r="E6298" s="24"/>
    </row>
    <row r="6299" spans="1:5" s="10" customFormat="1" x14ac:dyDescent="0.3">
      <c r="A6299" s="23"/>
      <c r="B6299" s="23"/>
      <c r="D6299" s="23"/>
      <c r="E6299" s="24"/>
    </row>
    <row r="6300" spans="1:5" s="10" customFormat="1" x14ac:dyDescent="0.3">
      <c r="A6300" s="23"/>
      <c r="B6300" s="23"/>
      <c r="D6300" s="23"/>
      <c r="E6300" s="24"/>
    </row>
    <row r="6301" spans="1:5" s="10" customFormat="1" x14ac:dyDescent="0.3">
      <c r="A6301" s="23"/>
      <c r="B6301" s="23"/>
      <c r="D6301" s="23"/>
      <c r="E6301" s="24"/>
    </row>
    <row r="6302" spans="1:5" s="10" customFormat="1" x14ac:dyDescent="0.3">
      <c r="A6302" s="23"/>
      <c r="B6302" s="23"/>
      <c r="D6302" s="23"/>
      <c r="E6302" s="24"/>
    </row>
    <row r="6303" spans="1:5" s="10" customFormat="1" x14ac:dyDescent="0.3">
      <c r="A6303" s="23"/>
      <c r="B6303" s="23"/>
      <c r="D6303" s="23"/>
      <c r="E6303" s="24"/>
    </row>
    <row r="6304" spans="1:5" s="10" customFormat="1" x14ac:dyDescent="0.3">
      <c r="A6304" s="23"/>
      <c r="B6304" s="23"/>
      <c r="D6304" s="23"/>
      <c r="E6304" s="24"/>
    </row>
    <row r="6305" spans="1:5" s="10" customFormat="1" x14ac:dyDescent="0.3">
      <c r="A6305" s="23"/>
      <c r="B6305" s="23"/>
      <c r="D6305" s="23"/>
      <c r="E6305" s="24"/>
    </row>
    <row r="6306" spans="1:5" s="10" customFormat="1" x14ac:dyDescent="0.3">
      <c r="A6306" s="23"/>
      <c r="B6306" s="23"/>
      <c r="D6306" s="23"/>
      <c r="E6306" s="24"/>
    </row>
    <row r="6307" spans="1:5" s="10" customFormat="1" x14ac:dyDescent="0.3">
      <c r="A6307" s="23"/>
      <c r="B6307" s="23"/>
      <c r="D6307" s="23"/>
      <c r="E6307" s="24"/>
    </row>
    <row r="6308" spans="1:5" s="10" customFormat="1" x14ac:dyDescent="0.3">
      <c r="A6308" s="23"/>
      <c r="B6308" s="23"/>
      <c r="D6308" s="23"/>
      <c r="E6308" s="24"/>
    </row>
    <row r="6309" spans="1:5" s="10" customFormat="1" x14ac:dyDescent="0.3">
      <c r="A6309" s="23"/>
      <c r="B6309" s="23"/>
      <c r="D6309" s="23"/>
      <c r="E6309" s="24"/>
    </row>
    <row r="6310" spans="1:5" s="10" customFormat="1" x14ac:dyDescent="0.3">
      <c r="A6310" s="23"/>
      <c r="B6310" s="23"/>
      <c r="D6310" s="23"/>
      <c r="E6310" s="24"/>
    </row>
    <row r="6311" spans="1:5" s="10" customFormat="1" x14ac:dyDescent="0.3">
      <c r="A6311" s="23"/>
      <c r="B6311" s="23"/>
      <c r="D6311" s="23"/>
      <c r="E6311" s="24"/>
    </row>
    <row r="6312" spans="1:5" s="10" customFormat="1" x14ac:dyDescent="0.3">
      <c r="A6312" s="23"/>
      <c r="B6312" s="23"/>
      <c r="D6312" s="23"/>
      <c r="E6312" s="24"/>
    </row>
    <row r="6313" spans="1:5" s="10" customFormat="1" x14ac:dyDescent="0.3">
      <c r="A6313" s="23"/>
      <c r="B6313" s="23"/>
      <c r="D6313" s="23"/>
      <c r="E6313" s="24"/>
    </row>
    <row r="6314" spans="1:5" s="10" customFormat="1" x14ac:dyDescent="0.3">
      <c r="A6314" s="23"/>
      <c r="B6314" s="23"/>
      <c r="D6314" s="23"/>
      <c r="E6314" s="24"/>
    </row>
    <row r="6315" spans="1:5" s="10" customFormat="1" x14ac:dyDescent="0.3">
      <c r="A6315" s="23"/>
      <c r="B6315" s="23"/>
      <c r="D6315" s="23"/>
      <c r="E6315" s="24"/>
    </row>
    <row r="6316" spans="1:5" s="10" customFormat="1" x14ac:dyDescent="0.3">
      <c r="A6316" s="23"/>
      <c r="B6316" s="23"/>
      <c r="D6316" s="23"/>
      <c r="E6316" s="24"/>
    </row>
    <row r="6317" spans="1:5" s="10" customFormat="1" x14ac:dyDescent="0.3">
      <c r="A6317" s="23"/>
      <c r="B6317" s="23"/>
      <c r="D6317" s="23"/>
      <c r="E6317" s="24"/>
    </row>
    <row r="6318" spans="1:5" s="10" customFormat="1" x14ac:dyDescent="0.3">
      <c r="A6318" s="23"/>
      <c r="B6318" s="23"/>
      <c r="D6318" s="23"/>
      <c r="E6318" s="24"/>
    </row>
    <row r="6319" spans="1:5" s="10" customFormat="1" x14ac:dyDescent="0.3">
      <c r="A6319" s="23"/>
      <c r="B6319" s="23"/>
      <c r="D6319" s="23"/>
      <c r="E6319" s="24"/>
    </row>
    <row r="6320" spans="1:5" s="10" customFormat="1" x14ac:dyDescent="0.3">
      <c r="A6320" s="23"/>
      <c r="B6320" s="23"/>
      <c r="D6320" s="23"/>
      <c r="E6320" s="24"/>
    </row>
    <row r="6321" spans="1:5" s="10" customFormat="1" x14ac:dyDescent="0.3">
      <c r="A6321" s="23"/>
      <c r="B6321" s="23"/>
      <c r="D6321" s="23"/>
      <c r="E6321" s="24"/>
    </row>
    <row r="6322" spans="1:5" s="10" customFormat="1" x14ac:dyDescent="0.3">
      <c r="A6322" s="23"/>
      <c r="B6322" s="23"/>
      <c r="D6322" s="23"/>
      <c r="E6322" s="24"/>
    </row>
    <row r="6323" spans="1:5" s="10" customFormat="1" x14ac:dyDescent="0.3">
      <c r="A6323" s="23"/>
      <c r="B6323" s="23"/>
      <c r="D6323" s="23"/>
      <c r="E6323" s="24"/>
    </row>
    <row r="6324" spans="1:5" s="10" customFormat="1" x14ac:dyDescent="0.3">
      <c r="A6324" s="23"/>
      <c r="B6324" s="23"/>
      <c r="D6324" s="23"/>
      <c r="E6324" s="24"/>
    </row>
    <row r="6325" spans="1:5" s="10" customFormat="1" x14ac:dyDescent="0.3">
      <c r="A6325" s="23"/>
      <c r="B6325" s="23"/>
      <c r="D6325" s="23"/>
      <c r="E6325" s="24"/>
    </row>
    <row r="6326" spans="1:5" s="10" customFormat="1" x14ac:dyDescent="0.3">
      <c r="A6326" s="23"/>
      <c r="B6326" s="23"/>
      <c r="D6326" s="23"/>
      <c r="E6326" s="24"/>
    </row>
    <row r="6327" spans="1:5" s="10" customFormat="1" x14ac:dyDescent="0.3">
      <c r="A6327" s="23"/>
      <c r="B6327" s="23"/>
      <c r="D6327" s="23"/>
      <c r="E6327" s="24"/>
    </row>
    <row r="6328" spans="1:5" s="10" customFormat="1" x14ac:dyDescent="0.3">
      <c r="A6328" s="23"/>
      <c r="B6328" s="23"/>
      <c r="D6328" s="23"/>
      <c r="E6328" s="24"/>
    </row>
    <row r="6329" spans="1:5" s="10" customFormat="1" x14ac:dyDescent="0.3">
      <c r="A6329" s="23"/>
      <c r="B6329" s="23"/>
      <c r="D6329" s="23"/>
      <c r="E6329" s="24"/>
    </row>
    <row r="6330" spans="1:5" s="10" customFormat="1" x14ac:dyDescent="0.3">
      <c r="A6330" s="23"/>
      <c r="B6330" s="23"/>
      <c r="D6330" s="23"/>
      <c r="E6330" s="24"/>
    </row>
    <row r="6331" spans="1:5" s="10" customFormat="1" x14ac:dyDescent="0.3">
      <c r="A6331" s="23"/>
      <c r="B6331" s="23"/>
      <c r="D6331" s="23"/>
      <c r="E6331" s="24"/>
    </row>
    <row r="6332" spans="1:5" s="10" customFormat="1" x14ac:dyDescent="0.3">
      <c r="A6332" s="23"/>
      <c r="B6332" s="23"/>
      <c r="D6332" s="23"/>
      <c r="E6332" s="24"/>
    </row>
    <row r="6333" spans="1:5" s="10" customFormat="1" x14ac:dyDescent="0.3">
      <c r="A6333" s="23"/>
      <c r="B6333" s="23"/>
      <c r="D6333" s="23"/>
      <c r="E6333" s="24"/>
    </row>
    <row r="6334" spans="1:5" s="10" customFormat="1" x14ac:dyDescent="0.3">
      <c r="A6334" s="23"/>
      <c r="B6334" s="23"/>
      <c r="D6334" s="23"/>
      <c r="E6334" s="24"/>
    </row>
    <row r="6335" spans="1:5" s="10" customFormat="1" x14ac:dyDescent="0.3">
      <c r="A6335" s="23"/>
      <c r="B6335" s="23"/>
      <c r="D6335" s="23"/>
      <c r="E6335" s="24"/>
    </row>
    <row r="6336" spans="1:5" s="10" customFormat="1" x14ac:dyDescent="0.3">
      <c r="A6336" s="23"/>
      <c r="B6336" s="23"/>
      <c r="D6336" s="23"/>
      <c r="E6336" s="24"/>
    </row>
    <row r="6337" spans="1:5" s="10" customFormat="1" x14ac:dyDescent="0.3">
      <c r="A6337" s="23"/>
      <c r="B6337" s="23"/>
      <c r="D6337" s="23"/>
      <c r="E6337" s="24"/>
    </row>
    <row r="6338" spans="1:5" s="10" customFormat="1" x14ac:dyDescent="0.3">
      <c r="A6338" s="23"/>
      <c r="B6338" s="23"/>
      <c r="D6338" s="23"/>
      <c r="E6338" s="24"/>
    </row>
    <row r="6339" spans="1:5" s="10" customFormat="1" x14ac:dyDescent="0.3">
      <c r="A6339" s="23"/>
      <c r="B6339" s="23"/>
      <c r="D6339" s="23"/>
      <c r="E6339" s="24"/>
    </row>
    <row r="6340" spans="1:5" s="10" customFormat="1" x14ac:dyDescent="0.3">
      <c r="A6340" s="23"/>
      <c r="B6340" s="23"/>
      <c r="D6340" s="23"/>
      <c r="E6340" s="24"/>
    </row>
    <row r="6341" spans="1:5" s="10" customFormat="1" x14ac:dyDescent="0.3">
      <c r="A6341" s="23"/>
      <c r="B6341" s="23"/>
      <c r="D6341" s="23"/>
      <c r="E6341" s="24"/>
    </row>
    <row r="6342" spans="1:5" s="10" customFormat="1" x14ac:dyDescent="0.3">
      <c r="A6342" s="23"/>
      <c r="B6342" s="23"/>
      <c r="D6342" s="23"/>
      <c r="E6342" s="24"/>
    </row>
    <row r="6343" spans="1:5" s="10" customFormat="1" x14ac:dyDescent="0.3">
      <c r="A6343" s="23"/>
      <c r="B6343" s="23"/>
      <c r="D6343" s="23"/>
      <c r="E6343" s="24"/>
    </row>
    <row r="6344" spans="1:5" s="10" customFormat="1" x14ac:dyDescent="0.3">
      <c r="A6344" s="23"/>
      <c r="B6344" s="23"/>
      <c r="D6344" s="23"/>
      <c r="E6344" s="24"/>
    </row>
    <row r="6345" spans="1:5" s="10" customFormat="1" x14ac:dyDescent="0.3">
      <c r="A6345" s="23"/>
      <c r="B6345" s="23"/>
      <c r="D6345" s="23"/>
      <c r="E6345" s="24"/>
    </row>
    <row r="6346" spans="1:5" s="10" customFormat="1" x14ac:dyDescent="0.3">
      <c r="A6346" s="23"/>
      <c r="B6346" s="23"/>
      <c r="D6346" s="23"/>
      <c r="E6346" s="24"/>
    </row>
    <row r="6347" spans="1:5" s="10" customFormat="1" x14ac:dyDescent="0.3">
      <c r="A6347" s="23"/>
      <c r="B6347" s="23"/>
      <c r="D6347" s="23"/>
      <c r="E6347" s="24"/>
    </row>
    <row r="6348" spans="1:5" s="10" customFormat="1" x14ac:dyDescent="0.3">
      <c r="A6348" s="23"/>
      <c r="B6348" s="23"/>
      <c r="D6348" s="23"/>
      <c r="E6348" s="24"/>
    </row>
    <row r="6349" spans="1:5" s="10" customFormat="1" x14ac:dyDescent="0.3">
      <c r="A6349" s="23"/>
      <c r="B6349" s="23"/>
      <c r="D6349" s="23"/>
      <c r="E6349" s="24"/>
    </row>
    <row r="6350" spans="1:5" s="10" customFormat="1" x14ac:dyDescent="0.3">
      <c r="A6350" s="23"/>
      <c r="B6350" s="23"/>
      <c r="D6350" s="23"/>
      <c r="E6350" s="24"/>
    </row>
    <row r="6351" spans="1:5" s="10" customFormat="1" x14ac:dyDescent="0.3">
      <c r="A6351" s="23"/>
      <c r="B6351" s="23"/>
      <c r="D6351" s="23"/>
      <c r="E6351" s="24"/>
    </row>
    <row r="6352" spans="1:5" s="10" customFormat="1" x14ac:dyDescent="0.3">
      <c r="A6352" s="23"/>
      <c r="B6352" s="23"/>
      <c r="D6352" s="23"/>
      <c r="E6352" s="24"/>
    </row>
    <row r="6353" spans="1:5" s="10" customFormat="1" x14ac:dyDescent="0.3">
      <c r="A6353" s="23"/>
      <c r="B6353" s="23"/>
      <c r="D6353" s="23"/>
      <c r="E6353" s="24"/>
    </row>
    <row r="6354" spans="1:5" s="10" customFormat="1" x14ac:dyDescent="0.3">
      <c r="A6354" s="23"/>
      <c r="B6354" s="23"/>
      <c r="D6354" s="23"/>
      <c r="E6354" s="24"/>
    </row>
    <row r="6355" spans="1:5" s="10" customFormat="1" x14ac:dyDescent="0.3">
      <c r="A6355" s="23"/>
      <c r="B6355" s="23"/>
      <c r="D6355" s="23"/>
      <c r="E6355" s="24"/>
    </row>
    <row r="6356" spans="1:5" s="10" customFormat="1" x14ac:dyDescent="0.3">
      <c r="A6356" s="23"/>
      <c r="B6356" s="23"/>
      <c r="D6356" s="23"/>
      <c r="E6356" s="24"/>
    </row>
    <row r="6357" spans="1:5" s="10" customFormat="1" x14ac:dyDescent="0.3">
      <c r="A6357" s="23"/>
      <c r="B6357" s="23"/>
      <c r="D6357" s="23"/>
      <c r="E6357" s="24"/>
    </row>
    <row r="6358" spans="1:5" s="10" customFormat="1" x14ac:dyDescent="0.3">
      <c r="A6358" s="23"/>
      <c r="B6358" s="23"/>
      <c r="D6358" s="23"/>
      <c r="E6358" s="24"/>
    </row>
    <row r="6359" spans="1:5" s="10" customFormat="1" x14ac:dyDescent="0.3">
      <c r="A6359" s="23"/>
      <c r="B6359" s="23"/>
      <c r="D6359" s="23"/>
      <c r="E6359" s="24"/>
    </row>
    <row r="6360" spans="1:5" s="10" customFormat="1" x14ac:dyDescent="0.3">
      <c r="A6360" s="23"/>
      <c r="B6360" s="23"/>
      <c r="D6360" s="23"/>
      <c r="E6360" s="24"/>
    </row>
    <row r="6361" spans="1:5" s="10" customFormat="1" x14ac:dyDescent="0.3">
      <c r="A6361" s="23"/>
      <c r="B6361" s="23"/>
      <c r="D6361" s="23"/>
      <c r="E6361" s="24"/>
    </row>
    <row r="6362" spans="1:5" s="10" customFormat="1" x14ac:dyDescent="0.3">
      <c r="A6362" s="23"/>
      <c r="B6362" s="23"/>
      <c r="D6362" s="23"/>
      <c r="E6362" s="24"/>
    </row>
    <row r="6363" spans="1:5" s="10" customFormat="1" x14ac:dyDescent="0.3">
      <c r="A6363" s="23"/>
      <c r="B6363" s="23"/>
      <c r="D6363" s="23"/>
      <c r="E6363" s="24"/>
    </row>
    <row r="6364" spans="1:5" s="10" customFormat="1" x14ac:dyDescent="0.3">
      <c r="A6364" s="23"/>
      <c r="B6364" s="23"/>
      <c r="D6364" s="23"/>
      <c r="E6364" s="24"/>
    </row>
    <row r="6365" spans="1:5" s="10" customFormat="1" x14ac:dyDescent="0.3">
      <c r="A6365" s="23"/>
      <c r="B6365" s="23"/>
      <c r="D6365" s="23"/>
      <c r="E6365" s="24"/>
    </row>
    <row r="6366" spans="1:5" s="10" customFormat="1" x14ac:dyDescent="0.3">
      <c r="A6366" s="23"/>
      <c r="B6366" s="23"/>
      <c r="D6366" s="23"/>
      <c r="E6366" s="24"/>
    </row>
    <row r="6367" spans="1:5" s="10" customFormat="1" x14ac:dyDescent="0.3">
      <c r="A6367" s="23"/>
      <c r="B6367" s="23"/>
      <c r="D6367" s="23"/>
      <c r="E6367" s="24"/>
    </row>
    <row r="6368" spans="1:5" s="10" customFormat="1" x14ac:dyDescent="0.3">
      <c r="A6368" s="23"/>
      <c r="B6368" s="23"/>
      <c r="D6368" s="23"/>
      <c r="E6368" s="24"/>
    </row>
    <row r="6369" spans="1:5" s="10" customFormat="1" x14ac:dyDescent="0.3">
      <c r="A6369" s="23"/>
      <c r="B6369" s="23"/>
      <c r="D6369" s="23"/>
      <c r="E6369" s="24"/>
    </row>
    <row r="6370" spans="1:5" s="10" customFormat="1" x14ac:dyDescent="0.3">
      <c r="A6370" s="23"/>
      <c r="B6370" s="23"/>
      <c r="D6370" s="23"/>
      <c r="E6370" s="24"/>
    </row>
    <row r="6371" spans="1:5" s="10" customFormat="1" x14ac:dyDescent="0.3">
      <c r="A6371" s="23"/>
      <c r="B6371" s="23"/>
      <c r="D6371" s="23"/>
      <c r="E6371" s="24"/>
    </row>
    <row r="6372" spans="1:5" s="10" customFormat="1" x14ac:dyDescent="0.3">
      <c r="A6372" s="23"/>
      <c r="B6372" s="23"/>
      <c r="D6372" s="23"/>
      <c r="E6372" s="24"/>
    </row>
    <row r="6373" spans="1:5" s="10" customFormat="1" x14ac:dyDescent="0.3">
      <c r="A6373" s="23"/>
      <c r="B6373" s="23"/>
      <c r="D6373" s="23"/>
      <c r="E6373" s="24"/>
    </row>
    <row r="6374" spans="1:5" s="10" customFormat="1" x14ac:dyDescent="0.3">
      <c r="A6374" s="23"/>
      <c r="B6374" s="23"/>
      <c r="D6374" s="23"/>
      <c r="E6374" s="24"/>
    </row>
    <row r="6375" spans="1:5" s="10" customFormat="1" x14ac:dyDescent="0.3">
      <c r="A6375" s="23"/>
      <c r="B6375" s="23"/>
      <c r="D6375" s="23"/>
      <c r="E6375" s="24"/>
    </row>
    <row r="6376" spans="1:5" s="10" customFormat="1" x14ac:dyDescent="0.3">
      <c r="A6376" s="23"/>
      <c r="B6376" s="23"/>
      <c r="D6376" s="23"/>
      <c r="E6376" s="24"/>
    </row>
    <row r="6377" spans="1:5" s="10" customFormat="1" x14ac:dyDescent="0.3">
      <c r="A6377" s="23"/>
      <c r="B6377" s="23"/>
      <c r="D6377" s="23"/>
      <c r="E6377" s="24"/>
    </row>
    <row r="6378" spans="1:5" s="10" customFormat="1" x14ac:dyDescent="0.3">
      <c r="A6378" s="23"/>
      <c r="B6378" s="23"/>
      <c r="D6378" s="23"/>
      <c r="E6378" s="24"/>
    </row>
    <row r="6379" spans="1:5" s="10" customFormat="1" x14ac:dyDescent="0.3">
      <c r="A6379" s="23"/>
      <c r="B6379" s="23"/>
      <c r="D6379" s="23"/>
      <c r="E6379" s="24"/>
    </row>
    <row r="6380" spans="1:5" s="10" customFormat="1" x14ac:dyDescent="0.3">
      <c r="A6380" s="23"/>
      <c r="B6380" s="23"/>
      <c r="D6380" s="23"/>
      <c r="E6380" s="24"/>
    </row>
    <row r="6381" spans="1:5" s="10" customFormat="1" x14ac:dyDescent="0.3">
      <c r="A6381" s="23"/>
      <c r="B6381" s="23"/>
      <c r="D6381" s="23"/>
      <c r="E6381" s="24"/>
    </row>
    <row r="6382" spans="1:5" s="10" customFormat="1" x14ac:dyDescent="0.3">
      <c r="A6382" s="23"/>
      <c r="B6382" s="23"/>
      <c r="D6382" s="23"/>
      <c r="E6382" s="24"/>
    </row>
    <row r="6383" spans="1:5" s="10" customFormat="1" x14ac:dyDescent="0.3">
      <c r="A6383" s="23"/>
      <c r="B6383" s="23"/>
      <c r="D6383" s="23"/>
      <c r="E6383" s="24"/>
    </row>
    <row r="6384" spans="1:5" s="10" customFormat="1" x14ac:dyDescent="0.3">
      <c r="A6384" s="23"/>
      <c r="B6384" s="23"/>
      <c r="D6384" s="23"/>
      <c r="E6384" s="24"/>
    </row>
    <row r="6385" spans="1:5" s="10" customFormat="1" x14ac:dyDescent="0.3">
      <c r="A6385" s="23"/>
      <c r="B6385" s="23"/>
      <c r="D6385" s="23"/>
      <c r="E6385" s="24"/>
    </row>
    <row r="6386" spans="1:5" s="10" customFormat="1" x14ac:dyDescent="0.3">
      <c r="A6386" s="23"/>
      <c r="B6386" s="23"/>
      <c r="D6386" s="23"/>
      <c r="E6386" s="24"/>
    </row>
    <row r="6387" spans="1:5" s="10" customFormat="1" x14ac:dyDescent="0.3">
      <c r="A6387" s="23"/>
      <c r="B6387" s="23"/>
      <c r="D6387" s="23"/>
      <c r="E6387" s="24"/>
    </row>
    <row r="6388" spans="1:5" s="10" customFormat="1" x14ac:dyDescent="0.3">
      <c r="A6388" s="23"/>
      <c r="B6388" s="23"/>
      <c r="D6388" s="23"/>
      <c r="E6388" s="24"/>
    </row>
    <row r="6389" spans="1:5" s="10" customFormat="1" x14ac:dyDescent="0.3">
      <c r="A6389" s="23"/>
      <c r="B6389" s="23"/>
      <c r="D6389" s="23"/>
      <c r="E6389" s="24"/>
    </row>
    <row r="6390" spans="1:5" s="10" customFormat="1" x14ac:dyDescent="0.3">
      <c r="A6390" s="23"/>
      <c r="B6390" s="23"/>
      <c r="D6390" s="23"/>
      <c r="E6390" s="24"/>
    </row>
    <row r="6391" spans="1:5" s="10" customFormat="1" x14ac:dyDescent="0.3">
      <c r="A6391" s="23"/>
      <c r="B6391" s="23"/>
      <c r="D6391" s="23"/>
      <c r="E6391" s="24"/>
    </row>
    <row r="6392" spans="1:5" s="10" customFormat="1" x14ac:dyDescent="0.3">
      <c r="A6392" s="23"/>
      <c r="B6392" s="23"/>
      <c r="D6392" s="23"/>
      <c r="E6392" s="24"/>
    </row>
    <row r="6393" spans="1:5" s="10" customFormat="1" x14ac:dyDescent="0.3">
      <c r="A6393" s="23"/>
      <c r="B6393" s="23"/>
      <c r="D6393" s="23"/>
      <c r="E6393" s="24"/>
    </row>
    <row r="6394" spans="1:5" s="10" customFormat="1" x14ac:dyDescent="0.3">
      <c r="A6394" s="23"/>
      <c r="B6394" s="23"/>
      <c r="D6394" s="23"/>
      <c r="E6394" s="24"/>
    </row>
    <row r="6395" spans="1:5" s="10" customFormat="1" x14ac:dyDescent="0.3">
      <c r="A6395" s="23"/>
      <c r="B6395" s="23"/>
      <c r="D6395" s="23"/>
      <c r="E6395" s="24"/>
    </row>
    <row r="6396" spans="1:5" s="10" customFormat="1" x14ac:dyDescent="0.3">
      <c r="A6396" s="23"/>
      <c r="B6396" s="23"/>
      <c r="D6396" s="23"/>
      <c r="E6396" s="24"/>
    </row>
    <row r="6397" spans="1:5" s="10" customFormat="1" x14ac:dyDescent="0.3">
      <c r="A6397" s="23"/>
      <c r="B6397" s="23"/>
      <c r="D6397" s="23"/>
      <c r="E6397" s="24"/>
    </row>
    <row r="6398" spans="1:5" s="10" customFormat="1" x14ac:dyDescent="0.3">
      <c r="A6398" s="23"/>
      <c r="B6398" s="23"/>
      <c r="D6398" s="23"/>
      <c r="E6398" s="24"/>
    </row>
    <row r="6399" spans="1:5" s="10" customFormat="1" x14ac:dyDescent="0.3">
      <c r="A6399" s="23"/>
      <c r="B6399" s="23"/>
      <c r="D6399" s="23"/>
      <c r="E6399" s="24"/>
    </row>
    <row r="6400" spans="1:5" s="10" customFormat="1" x14ac:dyDescent="0.3">
      <c r="A6400" s="23"/>
      <c r="B6400" s="23"/>
      <c r="D6400" s="23"/>
      <c r="E6400" s="24"/>
    </row>
    <row r="6401" spans="1:5" s="10" customFormat="1" x14ac:dyDescent="0.3">
      <c r="A6401" s="23"/>
      <c r="B6401" s="23"/>
      <c r="D6401" s="23"/>
      <c r="E6401" s="24"/>
    </row>
    <row r="6402" spans="1:5" s="10" customFormat="1" x14ac:dyDescent="0.3">
      <c r="A6402" s="23"/>
      <c r="B6402" s="23"/>
      <c r="D6402" s="23"/>
      <c r="E6402" s="24"/>
    </row>
    <row r="6403" spans="1:5" s="10" customFormat="1" x14ac:dyDescent="0.3">
      <c r="A6403" s="23"/>
      <c r="B6403" s="23"/>
      <c r="D6403" s="23"/>
      <c r="E6403" s="24"/>
    </row>
    <row r="6404" spans="1:5" s="10" customFormat="1" x14ac:dyDescent="0.3">
      <c r="A6404" s="23"/>
      <c r="B6404" s="23"/>
      <c r="D6404" s="23"/>
      <c r="E6404" s="24"/>
    </row>
    <row r="6405" spans="1:5" s="10" customFormat="1" x14ac:dyDescent="0.3">
      <c r="A6405" s="23"/>
      <c r="B6405" s="23"/>
      <c r="D6405" s="23"/>
      <c r="E6405" s="24"/>
    </row>
    <row r="6406" spans="1:5" s="10" customFormat="1" x14ac:dyDescent="0.3">
      <c r="A6406" s="23"/>
      <c r="B6406" s="23"/>
      <c r="D6406" s="23"/>
      <c r="E6406" s="24"/>
    </row>
    <row r="6407" spans="1:5" s="10" customFormat="1" x14ac:dyDescent="0.3">
      <c r="A6407" s="23"/>
      <c r="B6407" s="23"/>
      <c r="D6407" s="23"/>
      <c r="E6407" s="24"/>
    </row>
    <row r="6408" spans="1:5" s="10" customFormat="1" x14ac:dyDescent="0.3">
      <c r="A6408" s="23"/>
      <c r="B6408" s="23"/>
      <c r="D6408" s="23"/>
      <c r="E6408" s="24"/>
    </row>
    <row r="6409" spans="1:5" s="10" customFormat="1" x14ac:dyDescent="0.3">
      <c r="A6409" s="23"/>
      <c r="B6409" s="23"/>
      <c r="D6409" s="23"/>
      <c r="E6409" s="24"/>
    </row>
    <row r="6410" spans="1:5" s="10" customFormat="1" x14ac:dyDescent="0.3">
      <c r="A6410" s="23"/>
      <c r="B6410" s="23"/>
      <c r="D6410" s="23"/>
      <c r="E6410" s="24"/>
    </row>
    <row r="6411" spans="1:5" s="10" customFormat="1" x14ac:dyDescent="0.3">
      <c r="A6411" s="23"/>
      <c r="B6411" s="23"/>
      <c r="D6411" s="23"/>
      <c r="E6411" s="24"/>
    </row>
    <row r="6412" spans="1:5" s="10" customFormat="1" x14ac:dyDescent="0.3">
      <c r="A6412" s="23"/>
      <c r="B6412" s="23"/>
      <c r="D6412" s="23"/>
      <c r="E6412" s="24"/>
    </row>
    <row r="6413" spans="1:5" s="10" customFormat="1" x14ac:dyDescent="0.3">
      <c r="A6413" s="23"/>
      <c r="B6413" s="23"/>
      <c r="D6413" s="23"/>
      <c r="E6413" s="24"/>
    </row>
    <row r="6414" spans="1:5" s="10" customFormat="1" x14ac:dyDescent="0.3">
      <c r="A6414" s="23"/>
      <c r="B6414" s="23"/>
      <c r="D6414" s="23"/>
      <c r="E6414" s="24"/>
    </row>
    <row r="6415" spans="1:5" s="10" customFormat="1" x14ac:dyDescent="0.3">
      <c r="A6415" s="23"/>
      <c r="B6415" s="23"/>
      <c r="D6415" s="23"/>
      <c r="E6415" s="24"/>
    </row>
    <row r="6416" spans="1:5" s="10" customFormat="1" x14ac:dyDescent="0.3">
      <c r="A6416" s="23"/>
      <c r="B6416" s="23"/>
      <c r="D6416" s="23"/>
      <c r="E6416" s="24"/>
    </row>
    <row r="6417" spans="1:5" s="10" customFormat="1" x14ac:dyDescent="0.3">
      <c r="A6417" s="23"/>
      <c r="B6417" s="23"/>
      <c r="D6417" s="23"/>
      <c r="E6417" s="24"/>
    </row>
    <row r="6418" spans="1:5" s="10" customFormat="1" x14ac:dyDescent="0.3">
      <c r="A6418" s="23"/>
      <c r="B6418" s="23"/>
      <c r="D6418" s="23"/>
      <c r="E6418" s="24"/>
    </row>
    <row r="6419" spans="1:5" s="10" customFormat="1" x14ac:dyDescent="0.3">
      <c r="A6419" s="23"/>
      <c r="B6419" s="23"/>
      <c r="D6419" s="23"/>
      <c r="E6419" s="24"/>
    </row>
    <row r="6420" spans="1:5" s="10" customFormat="1" x14ac:dyDescent="0.3">
      <c r="A6420" s="23"/>
      <c r="B6420" s="23"/>
      <c r="D6420" s="23"/>
      <c r="E6420" s="24"/>
    </row>
    <row r="6421" spans="1:5" s="10" customFormat="1" x14ac:dyDescent="0.3">
      <c r="A6421" s="23"/>
      <c r="B6421" s="23"/>
      <c r="D6421" s="23"/>
      <c r="E6421" s="24"/>
    </row>
    <row r="6422" spans="1:5" s="10" customFormat="1" x14ac:dyDescent="0.3">
      <c r="A6422" s="23"/>
      <c r="B6422" s="23"/>
      <c r="D6422" s="23"/>
      <c r="E6422" s="24"/>
    </row>
    <row r="6423" spans="1:5" s="10" customFormat="1" x14ac:dyDescent="0.3">
      <c r="A6423" s="23"/>
      <c r="B6423" s="23"/>
      <c r="D6423" s="23"/>
      <c r="E6423" s="24"/>
    </row>
    <row r="6424" spans="1:5" s="10" customFormat="1" x14ac:dyDescent="0.3">
      <c r="A6424" s="23"/>
      <c r="B6424" s="23"/>
      <c r="D6424" s="23"/>
      <c r="E6424" s="24"/>
    </row>
    <row r="6425" spans="1:5" s="10" customFormat="1" x14ac:dyDescent="0.3">
      <c r="A6425" s="23"/>
      <c r="B6425" s="23"/>
      <c r="D6425" s="23"/>
      <c r="E6425" s="24"/>
    </row>
    <row r="6426" spans="1:5" s="10" customFormat="1" x14ac:dyDescent="0.3">
      <c r="A6426" s="23"/>
      <c r="B6426" s="23"/>
      <c r="D6426" s="23"/>
      <c r="E6426" s="24"/>
    </row>
    <row r="6427" spans="1:5" s="10" customFormat="1" x14ac:dyDescent="0.3">
      <c r="A6427" s="23"/>
      <c r="B6427" s="23"/>
      <c r="D6427" s="23"/>
      <c r="E6427" s="24"/>
    </row>
    <row r="6428" spans="1:5" s="10" customFormat="1" x14ac:dyDescent="0.3">
      <c r="A6428" s="23"/>
      <c r="B6428" s="23"/>
      <c r="D6428" s="23"/>
      <c r="E6428" s="24"/>
    </row>
    <row r="6429" spans="1:5" s="10" customFormat="1" x14ac:dyDescent="0.3">
      <c r="A6429" s="23"/>
      <c r="B6429" s="23"/>
      <c r="D6429" s="23"/>
      <c r="E6429" s="24"/>
    </row>
    <row r="6430" spans="1:5" s="10" customFormat="1" x14ac:dyDescent="0.3">
      <c r="A6430" s="23"/>
      <c r="B6430" s="23"/>
      <c r="D6430" s="23"/>
      <c r="E6430" s="24"/>
    </row>
    <row r="6431" spans="1:5" s="10" customFormat="1" x14ac:dyDescent="0.3">
      <c r="A6431" s="23"/>
      <c r="B6431" s="23"/>
      <c r="D6431" s="23"/>
      <c r="E6431" s="24"/>
    </row>
    <row r="6432" spans="1:5" s="10" customFormat="1" x14ac:dyDescent="0.3">
      <c r="A6432" s="23"/>
      <c r="B6432" s="23"/>
      <c r="D6432" s="23"/>
      <c r="E6432" s="24"/>
    </row>
    <row r="6433" spans="1:5" s="10" customFormat="1" x14ac:dyDescent="0.3">
      <c r="A6433" s="23"/>
      <c r="B6433" s="23"/>
      <c r="D6433" s="23"/>
      <c r="E6433" s="24"/>
    </row>
    <row r="6434" spans="1:5" s="10" customFormat="1" x14ac:dyDescent="0.3">
      <c r="A6434" s="23"/>
      <c r="B6434" s="23"/>
      <c r="D6434" s="23"/>
      <c r="E6434" s="24"/>
    </row>
    <row r="6435" spans="1:5" s="10" customFormat="1" x14ac:dyDescent="0.3">
      <c r="A6435" s="23"/>
      <c r="B6435" s="23"/>
      <c r="D6435" s="23"/>
      <c r="E6435" s="24"/>
    </row>
    <row r="6436" spans="1:5" s="10" customFormat="1" x14ac:dyDescent="0.3">
      <c r="A6436" s="23"/>
      <c r="B6436" s="23"/>
      <c r="D6436" s="23"/>
      <c r="E6436" s="24"/>
    </row>
    <row r="6437" spans="1:5" s="10" customFormat="1" x14ac:dyDescent="0.3">
      <c r="A6437" s="23"/>
      <c r="B6437" s="23"/>
      <c r="D6437" s="23"/>
      <c r="E6437" s="24"/>
    </row>
    <row r="6438" spans="1:5" s="10" customFormat="1" x14ac:dyDescent="0.3">
      <c r="A6438" s="23"/>
      <c r="B6438" s="23"/>
      <c r="D6438" s="23"/>
      <c r="E6438" s="24"/>
    </row>
    <row r="6439" spans="1:5" s="10" customFormat="1" x14ac:dyDescent="0.3">
      <c r="A6439" s="23"/>
      <c r="B6439" s="23"/>
      <c r="D6439" s="23"/>
      <c r="E6439" s="24"/>
    </row>
    <row r="6440" spans="1:5" s="10" customFormat="1" x14ac:dyDescent="0.3">
      <c r="A6440" s="23"/>
      <c r="B6440" s="23"/>
      <c r="D6440" s="23"/>
      <c r="E6440" s="24"/>
    </row>
    <row r="6441" spans="1:5" s="10" customFormat="1" x14ac:dyDescent="0.3">
      <c r="A6441" s="23"/>
      <c r="B6441" s="23"/>
      <c r="D6441" s="23"/>
      <c r="E6441" s="24"/>
    </row>
    <row r="6442" spans="1:5" s="10" customFormat="1" x14ac:dyDescent="0.3">
      <c r="A6442" s="23"/>
      <c r="B6442" s="23"/>
      <c r="D6442" s="23"/>
      <c r="E6442" s="24"/>
    </row>
    <row r="6443" spans="1:5" s="10" customFormat="1" x14ac:dyDescent="0.3">
      <c r="A6443" s="23"/>
      <c r="B6443" s="23"/>
      <c r="D6443" s="23"/>
      <c r="E6443" s="24"/>
    </row>
    <row r="6444" spans="1:5" s="10" customFormat="1" x14ac:dyDescent="0.3">
      <c r="A6444" s="23"/>
      <c r="B6444" s="23"/>
      <c r="D6444" s="23"/>
      <c r="E6444" s="24"/>
    </row>
    <row r="6445" spans="1:5" s="10" customFormat="1" x14ac:dyDescent="0.3">
      <c r="A6445" s="23"/>
      <c r="B6445" s="23"/>
      <c r="D6445" s="23"/>
      <c r="E6445" s="24"/>
    </row>
    <row r="6446" spans="1:5" s="10" customFormat="1" x14ac:dyDescent="0.3">
      <c r="A6446" s="23"/>
      <c r="B6446" s="23"/>
      <c r="D6446" s="23"/>
      <c r="E6446" s="24"/>
    </row>
    <row r="6447" spans="1:5" s="10" customFormat="1" x14ac:dyDescent="0.3">
      <c r="A6447" s="23"/>
      <c r="B6447" s="23"/>
      <c r="D6447" s="23"/>
      <c r="E6447" s="24"/>
    </row>
    <row r="6448" spans="1:5" s="10" customFormat="1" x14ac:dyDescent="0.3">
      <c r="A6448" s="23"/>
      <c r="B6448" s="23"/>
      <c r="D6448" s="23"/>
      <c r="E6448" s="24"/>
    </row>
    <row r="6449" spans="1:5" s="10" customFormat="1" x14ac:dyDescent="0.3">
      <c r="A6449" s="23"/>
      <c r="B6449" s="23"/>
      <c r="D6449" s="23"/>
      <c r="E6449" s="24"/>
    </row>
    <row r="6450" spans="1:5" s="10" customFormat="1" x14ac:dyDescent="0.3">
      <c r="A6450" s="23"/>
      <c r="B6450" s="23"/>
      <c r="D6450" s="23"/>
      <c r="E6450" s="24"/>
    </row>
    <row r="6451" spans="1:5" s="10" customFormat="1" x14ac:dyDescent="0.3">
      <c r="A6451" s="23"/>
      <c r="B6451" s="23"/>
      <c r="D6451" s="23"/>
      <c r="E6451" s="24"/>
    </row>
    <row r="6452" spans="1:5" s="10" customFormat="1" x14ac:dyDescent="0.3">
      <c r="A6452" s="23"/>
      <c r="B6452" s="23"/>
      <c r="D6452" s="23"/>
      <c r="E6452" s="24"/>
    </row>
    <row r="6453" spans="1:5" s="10" customFormat="1" x14ac:dyDescent="0.3">
      <c r="A6453" s="23"/>
      <c r="B6453" s="23"/>
      <c r="D6453" s="23"/>
      <c r="E6453" s="24"/>
    </row>
    <row r="6454" spans="1:5" s="10" customFormat="1" x14ac:dyDescent="0.3">
      <c r="A6454" s="23"/>
      <c r="B6454" s="23"/>
      <c r="D6454" s="23"/>
      <c r="E6454" s="24"/>
    </row>
    <row r="6455" spans="1:5" s="10" customFormat="1" x14ac:dyDescent="0.3">
      <c r="A6455" s="23"/>
      <c r="B6455" s="23"/>
      <c r="D6455" s="23"/>
      <c r="E6455" s="24"/>
    </row>
    <row r="6456" spans="1:5" s="10" customFormat="1" x14ac:dyDescent="0.3">
      <c r="A6456" s="23"/>
      <c r="B6456" s="23"/>
      <c r="D6456" s="23"/>
      <c r="E6456" s="24"/>
    </row>
    <row r="6457" spans="1:5" s="10" customFormat="1" x14ac:dyDescent="0.3">
      <c r="A6457" s="23"/>
      <c r="B6457" s="23"/>
      <c r="D6457" s="23"/>
      <c r="E6457" s="24"/>
    </row>
    <row r="6458" spans="1:5" s="10" customFormat="1" x14ac:dyDescent="0.3">
      <c r="A6458" s="23"/>
      <c r="B6458" s="23"/>
      <c r="D6458" s="23"/>
      <c r="E6458" s="24"/>
    </row>
    <row r="6459" spans="1:5" s="10" customFormat="1" x14ac:dyDescent="0.3">
      <c r="A6459" s="23"/>
      <c r="B6459" s="23"/>
      <c r="D6459" s="23"/>
      <c r="E6459" s="24"/>
    </row>
    <row r="6460" spans="1:5" s="10" customFormat="1" x14ac:dyDescent="0.3">
      <c r="A6460" s="23"/>
      <c r="B6460" s="23"/>
      <c r="D6460" s="23"/>
      <c r="E6460" s="24"/>
    </row>
    <row r="6461" spans="1:5" s="10" customFormat="1" x14ac:dyDescent="0.3">
      <c r="A6461" s="23"/>
      <c r="B6461" s="23"/>
      <c r="D6461" s="23"/>
      <c r="E6461" s="24"/>
    </row>
    <row r="6462" spans="1:5" s="10" customFormat="1" x14ac:dyDescent="0.3">
      <c r="A6462" s="23"/>
      <c r="B6462" s="23"/>
      <c r="D6462" s="23"/>
      <c r="E6462" s="24"/>
    </row>
    <row r="6463" spans="1:5" s="10" customFormat="1" x14ac:dyDescent="0.3">
      <c r="A6463" s="23"/>
      <c r="B6463" s="23"/>
      <c r="D6463" s="23"/>
      <c r="E6463" s="24"/>
    </row>
    <row r="6464" spans="1:5" s="10" customFormat="1" x14ac:dyDescent="0.3">
      <c r="A6464" s="23"/>
      <c r="B6464" s="23"/>
      <c r="D6464" s="23"/>
      <c r="E6464" s="24"/>
    </row>
    <row r="6465" spans="1:5" s="10" customFormat="1" x14ac:dyDescent="0.3">
      <c r="A6465" s="23"/>
      <c r="B6465" s="23"/>
      <c r="D6465" s="23"/>
      <c r="E6465" s="24"/>
    </row>
    <row r="6466" spans="1:5" s="10" customFormat="1" x14ac:dyDescent="0.3">
      <c r="A6466" s="23"/>
      <c r="B6466" s="23"/>
      <c r="D6466" s="23"/>
      <c r="E6466" s="24"/>
    </row>
    <row r="6467" spans="1:5" s="10" customFormat="1" x14ac:dyDescent="0.3">
      <c r="A6467" s="23"/>
      <c r="B6467" s="23"/>
      <c r="D6467" s="23"/>
      <c r="E6467" s="24"/>
    </row>
    <row r="6468" spans="1:5" s="10" customFormat="1" x14ac:dyDescent="0.3">
      <c r="A6468" s="23"/>
      <c r="B6468" s="23"/>
      <c r="D6468" s="23"/>
      <c r="E6468" s="24"/>
    </row>
    <row r="6469" spans="1:5" s="10" customFormat="1" x14ac:dyDescent="0.3">
      <c r="A6469" s="23"/>
      <c r="B6469" s="23"/>
      <c r="D6469" s="23"/>
      <c r="E6469" s="24"/>
    </row>
    <row r="6470" spans="1:5" s="10" customFormat="1" x14ac:dyDescent="0.3">
      <c r="A6470" s="23"/>
      <c r="B6470" s="23"/>
      <c r="D6470" s="23"/>
      <c r="E6470" s="24"/>
    </row>
    <row r="6471" spans="1:5" s="10" customFormat="1" x14ac:dyDescent="0.3">
      <c r="A6471" s="23"/>
      <c r="B6471" s="23"/>
      <c r="D6471" s="23"/>
      <c r="E6471" s="24"/>
    </row>
    <row r="6472" spans="1:5" s="10" customFormat="1" x14ac:dyDescent="0.3">
      <c r="A6472" s="23"/>
      <c r="B6472" s="23"/>
      <c r="D6472" s="23"/>
      <c r="E6472" s="24"/>
    </row>
    <row r="6473" spans="1:5" s="10" customFormat="1" x14ac:dyDescent="0.3">
      <c r="A6473" s="23"/>
      <c r="B6473" s="23"/>
      <c r="D6473" s="23"/>
      <c r="E6473" s="24"/>
    </row>
    <row r="6474" spans="1:5" s="10" customFormat="1" x14ac:dyDescent="0.3">
      <c r="A6474" s="23"/>
      <c r="B6474" s="23"/>
      <c r="D6474" s="23"/>
      <c r="E6474" s="24"/>
    </row>
    <row r="6475" spans="1:5" s="10" customFormat="1" x14ac:dyDescent="0.3">
      <c r="A6475" s="23"/>
      <c r="B6475" s="23"/>
      <c r="D6475" s="23"/>
      <c r="E6475" s="24"/>
    </row>
    <row r="6476" spans="1:5" s="10" customFormat="1" x14ac:dyDescent="0.3">
      <c r="A6476" s="23"/>
      <c r="B6476" s="23"/>
      <c r="D6476" s="23"/>
      <c r="E6476" s="24"/>
    </row>
    <row r="6477" spans="1:5" s="10" customFormat="1" x14ac:dyDescent="0.3">
      <c r="A6477" s="23"/>
      <c r="B6477" s="23"/>
      <c r="D6477" s="23"/>
      <c r="E6477" s="24"/>
    </row>
    <row r="6478" spans="1:5" s="10" customFormat="1" x14ac:dyDescent="0.3">
      <c r="A6478" s="23"/>
      <c r="B6478" s="23"/>
      <c r="D6478" s="23"/>
      <c r="E6478" s="24"/>
    </row>
    <row r="6479" spans="1:5" s="10" customFormat="1" x14ac:dyDescent="0.3">
      <c r="A6479" s="23"/>
      <c r="B6479" s="23"/>
      <c r="D6479" s="23"/>
      <c r="E6479" s="24"/>
    </row>
    <row r="6480" spans="1:5" s="10" customFormat="1" x14ac:dyDescent="0.3">
      <c r="A6480" s="23"/>
      <c r="B6480" s="23"/>
      <c r="D6480" s="23"/>
      <c r="E6480" s="24"/>
    </row>
    <row r="6481" spans="1:5" s="10" customFormat="1" x14ac:dyDescent="0.3">
      <c r="A6481" s="23"/>
      <c r="B6481" s="23"/>
      <c r="D6481" s="23"/>
      <c r="E6481" s="24"/>
    </row>
    <row r="6482" spans="1:5" s="10" customFormat="1" x14ac:dyDescent="0.3">
      <c r="A6482" s="23"/>
      <c r="B6482" s="23"/>
      <c r="D6482" s="23"/>
      <c r="E6482" s="24"/>
    </row>
    <row r="6483" spans="1:5" s="10" customFormat="1" x14ac:dyDescent="0.3">
      <c r="A6483" s="23"/>
      <c r="B6483" s="23"/>
      <c r="D6483" s="23"/>
      <c r="E6483" s="24"/>
    </row>
    <row r="6484" spans="1:5" s="10" customFormat="1" x14ac:dyDescent="0.3">
      <c r="A6484" s="23"/>
      <c r="B6484" s="23"/>
      <c r="D6484" s="23"/>
      <c r="E6484" s="24"/>
    </row>
    <row r="6485" spans="1:5" s="10" customFormat="1" x14ac:dyDescent="0.3">
      <c r="A6485" s="23"/>
      <c r="B6485" s="23"/>
      <c r="D6485" s="23"/>
      <c r="E6485" s="24"/>
    </row>
    <row r="6486" spans="1:5" s="10" customFormat="1" x14ac:dyDescent="0.3">
      <c r="A6486" s="23"/>
      <c r="B6486" s="23"/>
      <c r="D6486" s="23"/>
      <c r="E6486" s="24"/>
    </row>
    <row r="6487" spans="1:5" s="10" customFormat="1" x14ac:dyDescent="0.3">
      <c r="A6487" s="23"/>
      <c r="B6487" s="23"/>
      <c r="D6487" s="23"/>
      <c r="E6487" s="24"/>
    </row>
    <row r="6488" spans="1:5" s="10" customFormat="1" x14ac:dyDescent="0.3">
      <c r="A6488" s="23"/>
      <c r="B6488" s="23"/>
      <c r="D6488" s="23"/>
      <c r="E6488" s="24"/>
    </row>
    <row r="6489" spans="1:5" s="10" customFormat="1" x14ac:dyDescent="0.3">
      <c r="A6489" s="23"/>
      <c r="B6489" s="23"/>
      <c r="D6489" s="23"/>
      <c r="E6489" s="24"/>
    </row>
    <row r="6490" spans="1:5" s="10" customFormat="1" x14ac:dyDescent="0.3">
      <c r="A6490" s="23"/>
      <c r="B6490" s="23"/>
      <c r="D6490" s="23"/>
      <c r="E6490" s="24"/>
    </row>
    <row r="6491" spans="1:5" s="10" customFormat="1" x14ac:dyDescent="0.3">
      <c r="A6491" s="23"/>
      <c r="B6491" s="23"/>
      <c r="D6491" s="23"/>
      <c r="E6491" s="24"/>
    </row>
    <row r="6492" spans="1:5" s="10" customFormat="1" x14ac:dyDescent="0.3">
      <c r="A6492" s="23"/>
      <c r="B6492" s="23"/>
      <c r="D6492" s="23"/>
      <c r="E6492" s="24"/>
    </row>
    <row r="6493" spans="1:5" s="10" customFormat="1" x14ac:dyDescent="0.3">
      <c r="A6493" s="23"/>
      <c r="B6493" s="23"/>
      <c r="D6493" s="23"/>
      <c r="E6493" s="24"/>
    </row>
    <row r="6494" spans="1:5" s="10" customFormat="1" x14ac:dyDescent="0.3">
      <c r="A6494" s="23"/>
      <c r="B6494" s="23"/>
      <c r="D6494" s="23"/>
      <c r="E6494" s="24"/>
    </row>
    <row r="6495" spans="1:5" s="10" customFormat="1" x14ac:dyDescent="0.3">
      <c r="A6495" s="23"/>
      <c r="B6495" s="23"/>
      <c r="D6495" s="23"/>
      <c r="E6495" s="24"/>
    </row>
    <row r="6496" spans="1:5" s="10" customFormat="1" x14ac:dyDescent="0.3">
      <c r="A6496" s="23"/>
      <c r="B6496" s="23"/>
      <c r="D6496" s="23"/>
      <c r="E6496" s="24"/>
    </row>
    <row r="6497" spans="1:5" s="10" customFormat="1" x14ac:dyDescent="0.3">
      <c r="A6497" s="23"/>
      <c r="B6497" s="23"/>
      <c r="D6497" s="23"/>
      <c r="E6497" s="24"/>
    </row>
    <row r="6498" spans="1:5" s="10" customFormat="1" x14ac:dyDescent="0.3">
      <c r="A6498" s="23"/>
      <c r="B6498" s="23"/>
      <c r="D6498" s="23"/>
      <c r="E6498" s="24"/>
    </row>
    <row r="6499" spans="1:5" s="10" customFormat="1" x14ac:dyDescent="0.3">
      <c r="A6499" s="23"/>
      <c r="B6499" s="23"/>
      <c r="D6499" s="23"/>
      <c r="E6499" s="24"/>
    </row>
    <row r="6500" spans="1:5" s="10" customFormat="1" x14ac:dyDescent="0.3">
      <c r="A6500" s="23"/>
      <c r="B6500" s="23"/>
      <c r="D6500" s="23"/>
      <c r="E6500" s="24"/>
    </row>
    <row r="6501" spans="1:5" s="10" customFormat="1" x14ac:dyDescent="0.3">
      <c r="A6501" s="23"/>
      <c r="B6501" s="23"/>
      <c r="D6501" s="23"/>
      <c r="E6501" s="24"/>
    </row>
    <row r="6502" spans="1:5" s="10" customFormat="1" x14ac:dyDescent="0.3">
      <c r="A6502" s="23"/>
      <c r="B6502" s="23"/>
      <c r="D6502" s="23"/>
      <c r="E6502" s="24"/>
    </row>
    <row r="6503" spans="1:5" s="10" customFormat="1" x14ac:dyDescent="0.3">
      <c r="A6503" s="23"/>
      <c r="B6503" s="23"/>
      <c r="D6503" s="23"/>
      <c r="E6503" s="24"/>
    </row>
    <row r="6504" spans="1:5" s="10" customFormat="1" x14ac:dyDescent="0.3">
      <c r="A6504" s="23"/>
      <c r="B6504" s="23"/>
      <c r="D6504" s="23"/>
      <c r="E6504" s="24"/>
    </row>
    <row r="6505" spans="1:5" s="10" customFormat="1" x14ac:dyDescent="0.3">
      <c r="A6505" s="23"/>
      <c r="B6505" s="23"/>
      <c r="D6505" s="23"/>
      <c r="E6505" s="24"/>
    </row>
    <row r="6506" spans="1:5" s="10" customFormat="1" x14ac:dyDescent="0.3">
      <c r="A6506" s="23"/>
      <c r="B6506" s="23"/>
      <c r="D6506" s="23"/>
      <c r="E6506" s="24"/>
    </row>
    <row r="6507" spans="1:5" s="10" customFormat="1" x14ac:dyDescent="0.3">
      <c r="A6507" s="23"/>
      <c r="B6507" s="23"/>
      <c r="D6507" s="23"/>
      <c r="E6507" s="24"/>
    </row>
    <row r="6508" spans="1:5" s="10" customFormat="1" x14ac:dyDescent="0.3">
      <c r="A6508" s="23"/>
      <c r="B6508" s="23"/>
      <c r="D6508" s="23"/>
      <c r="E6508" s="24"/>
    </row>
    <row r="6509" spans="1:5" s="10" customFormat="1" x14ac:dyDescent="0.3">
      <c r="A6509" s="23"/>
      <c r="B6509" s="23"/>
      <c r="D6509" s="23"/>
      <c r="E6509" s="24"/>
    </row>
    <row r="6510" spans="1:5" s="10" customFormat="1" x14ac:dyDescent="0.3">
      <c r="A6510" s="23"/>
      <c r="B6510" s="23"/>
      <c r="D6510" s="23"/>
      <c r="E6510" s="24"/>
    </row>
    <row r="6511" spans="1:5" s="10" customFormat="1" x14ac:dyDescent="0.3">
      <c r="A6511" s="23"/>
      <c r="B6511" s="23"/>
      <c r="D6511" s="23"/>
      <c r="E6511" s="24"/>
    </row>
    <row r="6512" spans="1:5" s="10" customFormat="1" x14ac:dyDescent="0.3">
      <c r="A6512" s="23"/>
      <c r="B6512" s="23"/>
      <c r="D6512" s="23"/>
      <c r="E6512" s="24"/>
    </row>
    <row r="6513" spans="1:5" s="10" customFormat="1" x14ac:dyDescent="0.3">
      <c r="A6513" s="23"/>
      <c r="B6513" s="23"/>
      <c r="D6513" s="23"/>
      <c r="E6513" s="24"/>
    </row>
    <row r="6514" spans="1:5" s="10" customFormat="1" x14ac:dyDescent="0.3">
      <c r="A6514" s="23"/>
      <c r="B6514" s="23"/>
      <c r="D6514" s="23"/>
      <c r="E6514" s="24"/>
    </row>
    <row r="6515" spans="1:5" s="10" customFormat="1" x14ac:dyDescent="0.3">
      <c r="A6515" s="23"/>
      <c r="B6515" s="23"/>
      <c r="D6515" s="23"/>
      <c r="E6515" s="24"/>
    </row>
    <row r="6516" spans="1:5" s="10" customFormat="1" x14ac:dyDescent="0.3">
      <c r="A6516" s="23"/>
      <c r="B6516" s="23"/>
      <c r="D6516" s="23"/>
      <c r="E6516" s="24"/>
    </row>
    <row r="6517" spans="1:5" s="10" customFormat="1" x14ac:dyDescent="0.3">
      <c r="A6517" s="23"/>
      <c r="B6517" s="23"/>
      <c r="D6517" s="23"/>
      <c r="E6517" s="24"/>
    </row>
    <row r="6518" spans="1:5" s="10" customFormat="1" x14ac:dyDescent="0.3">
      <c r="A6518" s="23"/>
      <c r="B6518" s="23"/>
      <c r="D6518" s="23"/>
      <c r="E6518" s="24"/>
    </row>
    <row r="6519" spans="1:5" s="10" customFormat="1" x14ac:dyDescent="0.3">
      <c r="A6519" s="23"/>
      <c r="B6519" s="23"/>
      <c r="D6519" s="23"/>
      <c r="E6519" s="24"/>
    </row>
    <row r="6520" spans="1:5" s="10" customFormat="1" x14ac:dyDescent="0.3">
      <c r="A6520" s="23"/>
      <c r="B6520" s="23"/>
      <c r="D6520" s="23"/>
      <c r="E6520" s="24"/>
    </row>
    <row r="6521" spans="1:5" s="10" customFormat="1" x14ac:dyDescent="0.3">
      <c r="A6521" s="23"/>
      <c r="B6521" s="23"/>
      <c r="D6521" s="23"/>
      <c r="E6521" s="24"/>
    </row>
    <row r="6522" spans="1:5" s="10" customFormat="1" x14ac:dyDescent="0.3">
      <c r="A6522" s="23"/>
      <c r="B6522" s="23"/>
      <c r="D6522" s="23"/>
      <c r="E6522" s="24"/>
    </row>
    <row r="6523" spans="1:5" s="10" customFormat="1" x14ac:dyDescent="0.3">
      <c r="A6523" s="23"/>
      <c r="B6523" s="23"/>
      <c r="D6523" s="23"/>
      <c r="E6523" s="24"/>
    </row>
    <row r="6524" spans="1:5" s="10" customFormat="1" x14ac:dyDescent="0.3">
      <c r="A6524" s="23"/>
      <c r="B6524" s="23"/>
      <c r="D6524" s="23"/>
      <c r="E6524" s="24"/>
    </row>
    <row r="6525" spans="1:5" s="10" customFormat="1" x14ac:dyDescent="0.3">
      <c r="A6525" s="23"/>
      <c r="B6525" s="23"/>
      <c r="D6525" s="23"/>
      <c r="E6525" s="24"/>
    </row>
    <row r="6526" spans="1:5" s="10" customFormat="1" x14ac:dyDescent="0.3">
      <c r="A6526" s="23"/>
      <c r="B6526" s="23"/>
      <c r="D6526" s="23"/>
      <c r="E6526" s="24"/>
    </row>
    <row r="6527" spans="1:5" s="10" customFormat="1" x14ac:dyDescent="0.3">
      <c r="A6527" s="23"/>
      <c r="B6527" s="23"/>
      <c r="D6527" s="23"/>
      <c r="E6527" s="24"/>
    </row>
    <row r="6528" spans="1:5" s="10" customFormat="1" x14ac:dyDescent="0.3">
      <c r="A6528" s="23"/>
      <c r="B6528" s="23"/>
      <c r="D6528" s="23"/>
      <c r="E6528" s="24"/>
    </row>
    <row r="6529" spans="1:5" s="10" customFormat="1" x14ac:dyDescent="0.3">
      <c r="A6529" s="23"/>
      <c r="B6529" s="23"/>
      <c r="D6529" s="23"/>
      <c r="E6529" s="24"/>
    </row>
    <row r="6530" spans="1:5" s="10" customFormat="1" x14ac:dyDescent="0.3">
      <c r="A6530" s="23"/>
      <c r="B6530" s="23"/>
      <c r="D6530" s="23"/>
      <c r="E6530" s="24"/>
    </row>
    <row r="6531" spans="1:5" s="10" customFormat="1" x14ac:dyDescent="0.3">
      <c r="A6531" s="23"/>
      <c r="B6531" s="23"/>
      <c r="D6531" s="23"/>
      <c r="E6531" s="24"/>
    </row>
    <row r="6532" spans="1:5" s="10" customFormat="1" x14ac:dyDescent="0.3">
      <c r="A6532" s="23"/>
      <c r="B6532" s="23"/>
      <c r="D6532" s="23"/>
      <c r="E6532" s="24"/>
    </row>
    <row r="6533" spans="1:5" s="10" customFormat="1" x14ac:dyDescent="0.3">
      <c r="A6533" s="23"/>
      <c r="B6533" s="23"/>
      <c r="D6533" s="23"/>
      <c r="E6533" s="24"/>
    </row>
    <row r="6534" spans="1:5" s="10" customFormat="1" x14ac:dyDescent="0.3">
      <c r="A6534" s="23"/>
      <c r="B6534" s="23"/>
      <c r="D6534" s="23"/>
      <c r="E6534" s="24"/>
    </row>
    <row r="6535" spans="1:5" s="10" customFormat="1" x14ac:dyDescent="0.3">
      <c r="A6535" s="23"/>
      <c r="B6535" s="23"/>
      <c r="D6535" s="23"/>
      <c r="E6535" s="24"/>
    </row>
    <row r="6536" spans="1:5" s="10" customFormat="1" x14ac:dyDescent="0.3">
      <c r="A6536" s="23"/>
      <c r="B6536" s="23"/>
      <c r="D6536" s="23"/>
      <c r="E6536" s="24"/>
    </row>
    <row r="6537" spans="1:5" s="10" customFormat="1" x14ac:dyDescent="0.3">
      <c r="A6537" s="23"/>
      <c r="B6537" s="23"/>
      <c r="D6537" s="23"/>
      <c r="E6537" s="24"/>
    </row>
    <row r="6538" spans="1:5" s="10" customFormat="1" x14ac:dyDescent="0.3">
      <c r="A6538" s="23"/>
      <c r="B6538" s="23"/>
      <c r="D6538" s="23"/>
      <c r="E6538" s="24"/>
    </row>
    <row r="6539" spans="1:5" s="10" customFormat="1" x14ac:dyDescent="0.3">
      <c r="A6539" s="23"/>
      <c r="B6539" s="23"/>
      <c r="D6539" s="23"/>
      <c r="E6539" s="24"/>
    </row>
    <row r="6540" spans="1:5" s="10" customFormat="1" x14ac:dyDescent="0.3">
      <c r="A6540" s="23"/>
      <c r="B6540" s="23"/>
      <c r="D6540" s="23"/>
      <c r="E6540" s="24"/>
    </row>
    <row r="6541" spans="1:5" s="10" customFormat="1" x14ac:dyDescent="0.3">
      <c r="A6541" s="23"/>
      <c r="B6541" s="23"/>
      <c r="D6541" s="23"/>
      <c r="E6541" s="24"/>
    </row>
    <row r="6542" spans="1:5" s="10" customFormat="1" x14ac:dyDescent="0.3">
      <c r="A6542" s="23"/>
      <c r="B6542" s="23"/>
      <c r="D6542" s="23"/>
      <c r="E6542" s="24"/>
    </row>
    <row r="6543" spans="1:5" s="10" customFormat="1" x14ac:dyDescent="0.3">
      <c r="A6543" s="23"/>
      <c r="B6543" s="23"/>
      <c r="D6543" s="23"/>
      <c r="E6543" s="24"/>
    </row>
    <row r="6544" spans="1:5" s="10" customFormat="1" x14ac:dyDescent="0.3">
      <c r="A6544" s="23"/>
      <c r="B6544" s="23"/>
      <c r="D6544" s="23"/>
      <c r="E6544" s="24"/>
    </row>
    <row r="6545" spans="1:5" s="10" customFormat="1" x14ac:dyDescent="0.3">
      <c r="A6545" s="23"/>
      <c r="B6545" s="23"/>
      <c r="D6545" s="23"/>
      <c r="E6545" s="24"/>
    </row>
    <row r="6546" spans="1:5" s="10" customFormat="1" x14ac:dyDescent="0.3">
      <c r="A6546" s="23"/>
      <c r="B6546" s="23"/>
      <c r="D6546" s="23"/>
      <c r="E6546" s="24"/>
    </row>
    <row r="6547" spans="1:5" s="10" customFormat="1" x14ac:dyDescent="0.3">
      <c r="A6547" s="23"/>
      <c r="B6547" s="23"/>
      <c r="D6547" s="23"/>
      <c r="E6547" s="24"/>
    </row>
    <row r="6548" spans="1:5" s="10" customFormat="1" x14ac:dyDescent="0.3">
      <c r="A6548" s="23"/>
      <c r="B6548" s="23"/>
      <c r="D6548" s="23"/>
      <c r="E6548" s="24"/>
    </row>
    <row r="6549" spans="1:5" s="10" customFormat="1" x14ac:dyDescent="0.3">
      <c r="A6549" s="23"/>
      <c r="B6549" s="23"/>
      <c r="D6549" s="23"/>
      <c r="E6549" s="24"/>
    </row>
    <row r="6550" spans="1:5" s="10" customFormat="1" x14ac:dyDescent="0.3">
      <c r="A6550" s="23"/>
      <c r="B6550" s="23"/>
      <c r="D6550" s="23"/>
      <c r="E6550" s="24"/>
    </row>
    <row r="6551" spans="1:5" s="10" customFormat="1" x14ac:dyDescent="0.3">
      <c r="A6551" s="23"/>
      <c r="B6551" s="23"/>
      <c r="D6551" s="23"/>
      <c r="E6551" s="24"/>
    </row>
    <row r="6552" spans="1:5" s="10" customFormat="1" x14ac:dyDescent="0.3">
      <c r="A6552" s="23"/>
      <c r="B6552" s="23"/>
      <c r="D6552" s="23"/>
      <c r="E6552" s="24"/>
    </row>
    <row r="6553" spans="1:5" s="10" customFormat="1" x14ac:dyDescent="0.3">
      <c r="A6553" s="23"/>
      <c r="B6553" s="23"/>
      <c r="D6553" s="23"/>
      <c r="E6553" s="24"/>
    </row>
    <row r="6554" spans="1:5" s="10" customFormat="1" x14ac:dyDescent="0.3">
      <c r="A6554" s="23"/>
      <c r="B6554" s="23"/>
      <c r="D6554" s="23"/>
      <c r="E6554" s="24"/>
    </row>
    <row r="6555" spans="1:5" s="10" customFormat="1" x14ac:dyDescent="0.3">
      <c r="A6555" s="23"/>
      <c r="B6555" s="23"/>
      <c r="D6555" s="23"/>
      <c r="E6555" s="24"/>
    </row>
    <row r="6556" spans="1:5" s="10" customFormat="1" x14ac:dyDescent="0.3">
      <c r="A6556" s="23"/>
      <c r="B6556" s="23"/>
      <c r="D6556" s="23"/>
      <c r="E6556" s="24"/>
    </row>
    <row r="6557" spans="1:5" s="10" customFormat="1" x14ac:dyDescent="0.3">
      <c r="A6557" s="23"/>
      <c r="B6557" s="23"/>
      <c r="D6557" s="23"/>
      <c r="E6557" s="24"/>
    </row>
    <row r="6558" spans="1:5" s="10" customFormat="1" x14ac:dyDescent="0.3">
      <c r="A6558" s="23"/>
      <c r="B6558" s="23"/>
      <c r="D6558" s="23"/>
      <c r="E6558" s="24"/>
    </row>
    <row r="6559" spans="1:5" s="10" customFormat="1" x14ac:dyDescent="0.3">
      <c r="A6559" s="23"/>
      <c r="B6559" s="23"/>
      <c r="D6559" s="23"/>
      <c r="E6559" s="24"/>
    </row>
    <row r="6560" spans="1:5" s="10" customFormat="1" x14ac:dyDescent="0.3">
      <c r="A6560" s="23"/>
      <c r="B6560" s="23"/>
      <c r="D6560" s="23"/>
      <c r="E6560" s="24"/>
    </row>
    <row r="6561" spans="1:5" s="10" customFormat="1" x14ac:dyDescent="0.3">
      <c r="A6561" s="23"/>
      <c r="B6561" s="23"/>
      <c r="D6561" s="23"/>
      <c r="E6561" s="24"/>
    </row>
    <row r="6562" spans="1:5" s="10" customFormat="1" x14ac:dyDescent="0.3">
      <c r="A6562" s="23"/>
      <c r="B6562" s="23"/>
      <c r="D6562" s="23"/>
      <c r="E6562" s="24"/>
    </row>
    <row r="6563" spans="1:5" s="10" customFormat="1" x14ac:dyDescent="0.3">
      <c r="A6563" s="23"/>
      <c r="B6563" s="23"/>
      <c r="D6563" s="23"/>
      <c r="E6563" s="24"/>
    </row>
    <row r="6564" spans="1:5" s="10" customFormat="1" x14ac:dyDescent="0.3">
      <c r="A6564" s="23"/>
      <c r="B6564" s="23"/>
      <c r="D6564" s="23"/>
      <c r="E6564" s="24"/>
    </row>
    <row r="6565" spans="1:5" s="10" customFormat="1" x14ac:dyDescent="0.3">
      <c r="A6565" s="23"/>
      <c r="B6565" s="23"/>
      <c r="D6565" s="23"/>
      <c r="E6565" s="24"/>
    </row>
    <row r="6566" spans="1:5" s="10" customFormat="1" x14ac:dyDescent="0.3">
      <c r="A6566" s="23"/>
      <c r="B6566" s="23"/>
      <c r="D6566" s="23"/>
      <c r="E6566" s="24"/>
    </row>
    <row r="6567" spans="1:5" s="10" customFormat="1" x14ac:dyDescent="0.3">
      <c r="A6567" s="23"/>
      <c r="B6567" s="23"/>
      <c r="D6567" s="23"/>
      <c r="E6567" s="24"/>
    </row>
    <row r="6568" spans="1:5" s="10" customFormat="1" x14ac:dyDescent="0.3">
      <c r="A6568" s="23"/>
      <c r="B6568" s="23"/>
      <c r="D6568" s="23"/>
      <c r="E6568" s="24"/>
    </row>
    <row r="6569" spans="1:5" s="10" customFormat="1" x14ac:dyDescent="0.3">
      <c r="A6569" s="23"/>
      <c r="B6569" s="23"/>
      <c r="D6569" s="23"/>
      <c r="E6569" s="24"/>
    </row>
    <row r="6570" spans="1:5" s="10" customFormat="1" x14ac:dyDescent="0.3">
      <c r="A6570" s="23"/>
      <c r="B6570" s="23"/>
      <c r="D6570" s="23"/>
      <c r="E6570" s="24"/>
    </row>
    <row r="6571" spans="1:5" s="10" customFormat="1" x14ac:dyDescent="0.3">
      <c r="A6571" s="23"/>
      <c r="B6571" s="23"/>
      <c r="D6571" s="23"/>
      <c r="E6571" s="24"/>
    </row>
    <row r="6572" spans="1:5" s="10" customFormat="1" x14ac:dyDescent="0.3">
      <c r="A6572" s="23"/>
      <c r="B6572" s="23"/>
      <c r="D6572" s="23"/>
      <c r="E6572" s="24"/>
    </row>
    <row r="6573" spans="1:5" s="10" customFormat="1" x14ac:dyDescent="0.3">
      <c r="A6573" s="23"/>
      <c r="B6573" s="23"/>
      <c r="D6573" s="23"/>
      <c r="E6573" s="24"/>
    </row>
    <row r="6574" spans="1:5" s="10" customFormat="1" x14ac:dyDescent="0.3">
      <c r="A6574" s="23"/>
      <c r="B6574" s="23"/>
      <c r="D6574" s="23"/>
      <c r="E6574" s="24"/>
    </row>
    <row r="6575" spans="1:5" s="10" customFormat="1" x14ac:dyDescent="0.3">
      <c r="A6575" s="23"/>
      <c r="B6575" s="23"/>
      <c r="D6575" s="23"/>
      <c r="E6575" s="24"/>
    </row>
    <row r="6576" spans="1:5" s="10" customFormat="1" x14ac:dyDescent="0.3">
      <c r="A6576" s="23"/>
      <c r="B6576" s="23"/>
      <c r="D6576" s="23"/>
      <c r="E6576" s="24"/>
    </row>
    <row r="6577" spans="1:5" s="10" customFormat="1" x14ac:dyDescent="0.3">
      <c r="A6577" s="23"/>
      <c r="B6577" s="23"/>
      <c r="D6577" s="23"/>
      <c r="E6577" s="24"/>
    </row>
    <row r="6578" spans="1:5" s="10" customFormat="1" x14ac:dyDescent="0.3">
      <c r="A6578" s="23"/>
      <c r="B6578" s="23"/>
      <c r="D6578" s="23"/>
      <c r="E6578" s="24"/>
    </row>
    <row r="6579" spans="1:5" s="10" customFormat="1" x14ac:dyDescent="0.3">
      <c r="A6579" s="23"/>
      <c r="B6579" s="23"/>
      <c r="D6579" s="23"/>
      <c r="E6579" s="24"/>
    </row>
    <row r="6580" spans="1:5" s="10" customFormat="1" x14ac:dyDescent="0.3">
      <c r="A6580" s="23"/>
      <c r="B6580" s="23"/>
      <c r="D6580" s="23"/>
      <c r="E6580" s="24"/>
    </row>
    <row r="6581" spans="1:5" s="10" customFormat="1" x14ac:dyDescent="0.3">
      <c r="A6581" s="23"/>
      <c r="B6581" s="23"/>
      <c r="D6581" s="23"/>
      <c r="E6581" s="24"/>
    </row>
    <row r="6582" spans="1:5" s="10" customFormat="1" x14ac:dyDescent="0.3">
      <c r="A6582" s="23"/>
      <c r="B6582" s="23"/>
      <c r="D6582" s="23"/>
      <c r="E6582" s="24"/>
    </row>
    <row r="6583" spans="1:5" s="10" customFormat="1" x14ac:dyDescent="0.3">
      <c r="A6583" s="23"/>
      <c r="B6583" s="23"/>
      <c r="D6583" s="23"/>
      <c r="E6583" s="24"/>
    </row>
    <row r="6584" spans="1:5" s="10" customFormat="1" x14ac:dyDescent="0.3">
      <c r="A6584" s="23"/>
      <c r="B6584" s="23"/>
      <c r="D6584" s="23"/>
      <c r="E6584" s="24"/>
    </row>
    <row r="6585" spans="1:5" s="10" customFormat="1" x14ac:dyDescent="0.3">
      <c r="A6585" s="23"/>
      <c r="B6585" s="23"/>
      <c r="D6585" s="23"/>
      <c r="E6585" s="24"/>
    </row>
    <row r="6586" spans="1:5" s="10" customFormat="1" x14ac:dyDescent="0.3">
      <c r="A6586" s="23"/>
      <c r="B6586" s="23"/>
      <c r="D6586" s="23"/>
      <c r="E6586" s="24"/>
    </row>
    <row r="6587" spans="1:5" s="10" customFormat="1" x14ac:dyDescent="0.3">
      <c r="A6587" s="23"/>
      <c r="B6587" s="23"/>
      <c r="D6587" s="23"/>
      <c r="E6587" s="24"/>
    </row>
    <row r="6588" spans="1:5" s="10" customFormat="1" x14ac:dyDescent="0.3">
      <c r="A6588" s="23"/>
      <c r="B6588" s="23"/>
      <c r="D6588" s="23"/>
      <c r="E6588" s="24"/>
    </row>
    <row r="6589" spans="1:5" s="10" customFormat="1" x14ac:dyDescent="0.3">
      <c r="A6589" s="23"/>
      <c r="B6589" s="23"/>
      <c r="D6589" s="23"/>
      <c r="E6589" s="24"/>
    </row>
    <row r="6590" spans="1:5" s="10" customFormat="1" x14ac:dyDescent="0.3">
      <c r="A6590" s="23"/>
      <c r="B6590" s="23"/>
      <c r="D6590" s="23"/>
      <c r="E6590" s="24"/>
    </row>
    <row r="6591" spans="1:5" s="10" customFormat="1" x14ac:dyDescent="0.3">
      <c r="A6591" s="23"/>
      <c r="B6591" s="23"/>
      <c r="D6591" s="23"/>
      <c r="E6591" s="24"/>
    </row>
    <row r="6592" spans="1:5" s="10" customFormat="1" x14ac:dyDescent="0.3">
      <c r="A6592" s="23"/>
      <c r="B6592" s="23"/>
      <c r="D6592" s="23"/>
      <c r="E6592" s="24"/>
    </row>
    <row r="6593" spans="1:5" s="10" customFormat="1" x14ac:dyDescent="0.3">
      <c r="A6593" s="23"/>
      <c r="B6593" s="23"/>
      <c r="D6593" s="23"/>
      <c r="E6593" s="24"/>
    </row>
    <row r="6594" spans="1:5" s="10" customFormat="1" x14ac:dyDescent="0.3">
      <c r="A6594" s="23"/>
      <c r="B6594" s="23"/>
      <c r="D6594" s="23"/>
      <c r="E6594" s="24"/>
    </row>
    <row r="6595" spans="1:5" s="10" customFormat="1" x14ac:dyDescent="0.3">
      <c r="A6595" s="23"/>
      <c r="B6595" s="23"/>
      <c r="D6595" s="23"/>
      <c r="E6595" s="24"/>
    </row>
    <row r="6596" spans="1:5" s="10" customFormat="1" x14ac:dyDescent="0.3">
      <c r="A6596" s="23"/>
      <c r="B6596" s="23"/>
      <c r="D6596" s="23"/>
      <c r="E6596" s="24"/>
    </row>
    <row r="6597" spans="1:5" s="10" customFormat="1" x14ac:dyDescent="0.3">
      <c r="A6597" s="23"/>
      <c r="B6597" s="23"/>
      <c r="D6597" s="23"/>
      <c r="E6597" s="24"/>
    </row>
    <row r="6598" spans="1:5" s="10" customFormat="1" x14ac:dyDescent="0.3">
      <c r="A6598" s="23"/>
      <c r="B6598" s="23"/>
      <c r="D6598" s="23"/>
      <c r="E6598" s="24"/>
    </row>
    <row r="6599" spans="1:5" s="10" customFormat="1" x14ac:dyDescent="0.3">
      <c r="A6599" s="23"/>
      <c r="B6599" s="23"/>
      <c r="D6599" s="23"/>
      <c r="E6599" s="24"/>
    </row>
    <row r="6600" spans="1:5" s="10" customFormat="1" x14ac:dyDescent="0.3">
      <c r="A6600" s="23"/>
      <c r="B6600" s="23"/>
      <c r="D6600" s="23"/>
      <c r="E6600" s="24"/>
    </row>
    <row r="6601" spans="1:5" s="10" customFormat="1" x14ac:dyDescent="0.3">
      <c r="A6601" s="23"/>
      <c r="B6601" s="23"/>
      <c r="D6601" s="23"/>
      <c r="E6601" s="24"/>
    </row>
    <row r="6602" spans="1:5" s="10" customFormat="1" x14ac:dyDescent="0.3">
      <c r="A6602" s="23"/>
      <c r="B6602" s="23"/>
      <c r="D6602" s="23"/>
      <c r="E6602" s="24"/>
    </row>
    <row r="6603" spans="1:5" s="10" customFormat="1" x14ac:dyDescent="0.3">
      <c r="A6603" s="23"/>
      <c r="B6603" s="23"/>
      <c r="D6603" s="23"/>
      <c r="E6603" s="24"/>
    </row>
    <row r="6604" spans="1:5" s="10" customFormat="1" x14ac:dyDescent="0.3">
      <c r="A6604" s="23"/>
      <c r="B6604" s="23"/>
      <c r="D6604" s="23"/>
      <c r="E6604" s="24"/>
    </row>
    <row r="6605" spans="1:5" s="10" customFormat="1" x14ac:dyDescent="0.3">
      <c r="A6605" s="23"/>
      <c r="B6605" s="23"/>
      <c r="D6605" s="23"/>
      <c r="E6605" s="24"/>
    </row>
    <row r="6606" spans="1:5" s="10" customFormat="1" x14ac:dyDescent="0.3">
      <c r="A6606" s="23"/>
      <c r="B6606" s="23"/>
      <c r="D6606" s="23"/>
      <c r="E6606" s="24"/>
    </row>
    <row r="6607" spans="1:5" s="10" customFormat="1" x14ac:dyDescent="0.3">
      <c r="A6607" s="23"/>
      <c r="B6607" s="23"/>
      <c r="D6607" s="23"/>
      <c r="E6607" s="24"/>
    </row>
    <row r="6608" spans="1:5" s="10" customFormat="1" x14ac:dyDescent="0.3">
      <c r="A6608" s="23"/>
      <c r="B6608" s="23"/>
      <c r="D6608" s="23"/>
      <c r="E6608" s="24"/>
    </row>
    <row r="6609" spans="1:5" s="10" customFormat="1" x14ac:dyDescent="0.3">
      <c r="A6609" s="23"/>
      <c r="B6609" s="23"/>
      <c r="D6609" s="23"/>
      <c r="E6609" s="24"/>
    </row>
    <row r="6610" spans="1:5" s="10" customFormat="1" x14ac:dyDescent="0.3">
      <c r="A6610" s="23"/>
      <c r="B6610" s="23"/>
      <c r="D6610" s="23"/>
      <c r="E6610" s="24"/>
    </row>
    <row r="6611" spans="1:5" s="10" customFormat="1" x14ac:dyDescent="0.3">
      <c r="A6611" s="23"/>
      <c r="B6611" s="23"/>
      <c r="D6611" s="23"/>
      <c r="E6611" s="24"/>
    </row>
    <row r="6612" spans="1:5" s="10" customFormat="1" x14ac:dyDescent="0.3">
      <c r="A6612" s="23"/>
      <c r="B6612" s="23"/>
      <c r="D6612" s="23"/>
      <c r="E6612" s="24"/>
    </row>
    <row r="6613" spans="1:5" s="10" customFormat="1" x14ac:dyDescent="0.3">
      <c r="A6613" s="23"/>
      <c r="B6613" s="23"/>
      <c r="D6613" s="23"/>
      <c r="E6613" s="24"/>
    </row>
    <row r="6614" spans="1:5" s="10" customFormat="1" x14ac:dyDescent="0.3">
      <c r="A6614" s="23"/>
      <c r="B6614" s="23"/>
      <c r="D6614" s="23"/>
      <c r="E6614" s="24"/>
    </row>
    <row r="6615" spans="1:5" s="10" customFormat="1" x14ac:dyDescent="0.3">
      <c r="A6615" s="23"/>
      <c r="B6615" s="23"/>
      <c r="D6615" s="23"/>
      <c r="E6615" s="24"/>
    </row>
    <row r="6616" spans="1:5" s="10" customFormat="1" x14ac:dyDescent="0.3">
      <c r="A6616" s="23"/>
      <c r="B6616" s="23"/>
      <c r="D6616" s="23"/>
      <c r="E6616" s="24"/>
    </row>
    <row r="6617" spans="1:5" s="10" customFormat="1" x14ac:dyDescent="0.3">
      <c r="A6617" s="23"/>
      <c r="B6617" s="23"/>
      <c r="D6617" s="23"/>
      <c r="E6617" s="24"/>
    </row>
    <row r="6618" spans="1:5" s="10" customFormat="1" x14ac:dyDescent="0.3">
      <c r="A6618" s="23"/>
      <c r="B6618" s="23"/>
      <c r="D6618" s="23"/>
      <c r="E6618" s="24"/>
    </row>
    <row r="6619" spans="1:5" s="10" customFormat="1" x14ac:dyDescent="0.3">
      <c r="A6619" s="23"/>
      <c r="B6619" s="23"/>
      <c r="D6619" s="23"/>
      <c r="E6619" s="24"/>
    </row>
    <row r="6620" spans="1:5" s="10" customFormat="1" x14ac:dyDescent="0.3">
      <c r="A6620" s="23"/>
      <c r="B6620" s="23"/>
      <c r="D6620" s="23"/>
      <c r="E6620" s="24"/>
    </row>
    <row r="6621" spans="1:5" s="10" customFormat="1" x14ac:dyDescent="0.3">
      <c r="A6621" s="23"/>
      <c r="B6621" s="23"/>
      <c r="D6621" s="23"/>
      <c r="E6621" s="24"/>
    </row>
    <row r="6622" spans="1:5" s="10" customFormat="1" x14ac:dyDescent="0.3">
      <c r="A6622" s="23"/>
      <c r="B6622" s="23"/>
      <c r="D6622" s="23"/>
      <c r="E6622" s="24"/>
    </row>
    <row r="6623" spans="1:5" s="10" customFormat="1" x14ac:dyDescent="0.3">
      <c r="A6623" s="23"/>
      <c r="B6623" s="23"/>
      <c r="D6623" s="23"/>
      <c r="E6623" s="24"/>
    </row>
    <row r="6624" spans="1:5" s="10" customFormat="1" x14ac:dyDescent="0.3">
      <c r="A6624" s="23"/>
      <c r="B6624" s="23"/>
      <c r="D6624" s="23"/>
      <c r="E6624" s="24"/>
    </row>
    <row r="6625" spans="1:5" s="10" customFormat="1" x14ac:dyDescent="0.3">
      <c r="A6625" s="23"/>
      <c r="B6625" s="23"/>
      <c r="D6625" s="23"/>
      <c r="E6625" s="24"/>
    </row>
    <row r="6626" spans="1:5" s="10" customFormat="1" x14ac:dyDescent="0.3">
      <c r="A6626" s="23"/>
      <c r="B6626" s="23"/>
      <c r="D6626" s="23"/>
      <c r="E6626" s="24"/>
    </row>
    <row r="6627" spans="1:5" s="10" customFormat="1" x14ac:dyDescent="0.3">
      <c r="A6627" s="23"/>
      <c r="B6627" s="23"/>
      <c r="D6627" s="23"/>
      <c r="E6627" s="24"/>
    </row>
    <row r="6628" spans="1:5" s="10" customFormat="1" x14ac:dyDescent="0.3">
      <c r="A6628" s="23"/>
      <c r="B6628" s="23"/>
      <c r="D6628" s="23"/>
      <c r="E6628" s="24"/>
    </row>
    <row r="6629" spans="1:5" s="10" customFormat="1" x14ac:dyDescent="0.3">
      <c r="A6629" s="23"/>
      <c r="B6629" s="23"/>
      <c r="D6629" s="23"/>
      <c r="E6629" s="24"/>
    </row>
    <row r="6630" spans="1:5" s="10" customFormat="1" x14ac:dyDescent="0.3">
      <c r="A6630" s="23"/>
      <c r="B6630" s="23"/>
      <c r="D6630" s="23"/>
      <c r="E6630" s="24"/>
    </row>
    <row r="6631" spans="1:5" s="10" customFormat="1" x14ac:dyDescent="0.3">
      <c r="A6631" s="23"/>
      <c r="B6631" s="23"/>
      <c r="D6631" s="23"/>
      <c r="E6631" s="24"/>
    </row>
    <row r="6632" spans="1:5" s="10" customFormat="1" x14ac:dyDescent="0.3">
      <c r="A6632" s="23"/>
      <c r="B6632" s="23"/>
      <c r="D6632" s="23"/>
      <c r="E6632" s="24"/>
    </row>
    <row r="6633" spans="1:5" s="10" customFormat="1" x14ac:dyDescent="0.3">
      <c r="A6633" s="23"/>
      <c r="B6633" s="23"/>
      <c r="D6633" s="23"/>
      <c r="E6633" s="24"/>
    </row>
    <row r="6634" spans="1:5" s="10" customFormat="1" x14ac:dyDescent="0.3">
      <c r="A6634" s="23"/>
      <c r="B6634" s="23"/>
      <c r="D6634" s="23"/>
      <c r="E6634" s="24"/>
    </row>
    <row r="6635" spans="1:5" s="10" customFormat="1" x14ac:dyDescent="0.3">
      <c r="A6635" s="23"/>
      <c r="B6635" s="23"/>
      <c r="D6635" s="23"/>
      <c r="E6635" s="24"/>
    </row>
    <row r="6636" spans="1:5" s="10" customFormat="1" x14ac:dyDescent="0.3">
      <c r="A6636" s="23"/>
      <c r="B6636" s="23"/>
      <c r="D6636" s="23"/>
      <c r="E6636" s="24"/>
    </row>
    <row r="6637" spans="1:5" s="10" customFormat="1" x14ac:dyDescent="0.3">
      <c r="A6637" s="23"/>
      <c r="B6637" s="23"/>
      <c r="D6637" s="23"/>
      <c r="E6637" s="24"/>
    </row>
    <row r="6638" spans="1:5" s="10" customFormat="1" x14ac:dyDescent="0.3">
      <c r="A6638" s="23"/>
      <c r="B6638" s="23"/>
      <c r="D6638" s="23"/>
      <c r="E6638" s="24"/>
    </row>
    <row r="6639" spans="1:5" s="10" customFormat="1" x14ac:dyDescent="0.3">
      <c r="A6639" s="23"/>
      <c r="B6639" s="23"/>
      <c r="D6639" s="23"/>
      <c r="E6639" s="24"/>
    </row>
    <row r="6640" spans="1:5" s="10" customFormat="1" x14ac:dyDescent="0.3">
      <c r="A6640" s="23"/>
      <c r="B6640" s="23"/>
      <c r="D6640" s="23"/>
      <c r="E6640" s="24"/>
    </row>
    <row r="6641" spans="1:5" s="10" customFormat="1" x14ac:dyDescent="0.3">
      <c r="A6641" s="23"/>
      <c r="B6641" s="23"/>
      <c r="D6641" s="23"/>
      <c r="E6641" s="24"/>
    </row>
    <row r="6642" spans="1:5" s="10" customFormat="1" x14ac:dyDescent="0.3">
      <c r="A6642" s="23"/>
      <c r="B6642" s="23"/>
      <c r="D6642" s="23"/>
      <c r="E6642" s="24"/>
    </row>
    <row r="6643" spans="1:5" s="10" customFormat="1" x14ac:dyDescent="0.3">
      <c r="A6643" s="23"/>
      <c r="B6643" s="23"/>
      <c r="D6643" s="23"/>
      <c r="E6643" s="24"/>
    </row>
    <row r="6644" spans="1:5" s="10" customFormat="1" x14ac:dyDescent="0.3">
      <c r="A6644" s="23"/>
      <c r="B6644" s="23"/>
      <c r="D6644" s="23"/>
      <c r="E6644" s="24"/>
    </row>
    <row r="6645" spans="1:5" s="10" customFormat="1" x14ac:dyDescent="0.3">
      <c r="A6645" s="23"/>
      <c r="B6645" s="23"/>
      <c r="D6645" s="23"/>
      <c r="E6645" s="24"/>
    </row>
    <row r="6646" spans="1:5" s="10" customFormat="1" x14ac:dyDescent="0.3">
      <c r="A6646" s="23"/>
      <c r="B6646" s="23"/>
      <c r="D6646" s="23"/>
      <c r="E6646" s="24"/>
    </row>
    <row r="6647" spans="1:5" s="10" customFormat="1" x14ac:dyDescent="0.3">
      <c r="A6647" s="23"/>
      <c r="B6647" s="23"/>
      <c r="D6647" s="23"/>
      <c r="E6647" s="24"/>
    </row>
    <row r="6648" spans="1:5" s="10" customFormat="1" x14ac:dyDescent="0.3">
      <c r="A6648" s="23"/>
      <c r="B6648" s="23"/>
      <c r="D6648" s="23"/>
      <c r="E6648" s="24"/>
    </row>
    <row r="6649" spans="1:5" s="10" customFormat="1" x14ac:dyDescent="0.3">
      <c r="A6649" s="23"/>
      <c r="B6649" s="23"/>
      <c r="D6649" s="23"/>
      <c r="E6649" s="24"/>
    </row>
    <row r="6650" spans="1:5" s="10" customFormat="1" x14ac:dyDescent="0.3">
      <c r="A6650" s="23"/>
      <c r="B6650" s="23"/>
      <c r="D6650" s="23"/>
      <c r="E6650" s="24"/>
    </row>
    <row r="6651" spans="1:5" s="10" customFormat="1" x14ac:dyDescent="0.3">
      <c r="A6651" s="23"/>
      <c r="B6651" s="23"/>
      <c r="D6651" s="23"/>
      <c r="E6651" s="24"/>
    </row>
    <row r="6652" spans="1:5" s="10" customFormat="1" x14ac:dyDescent="0.3">
      <c r="A6652" s="23"/>
      <c r="B6652" s="23"/>
      <c r="D6652" s="23"/>
      <c r="E6652" s="24"/>
    </row>
    <row r="6653" spans="1:5" s="10" customFormat="1" x14ac:dyDescent="0.3">
      <c r="A6653" s="23"/>
      <c r="B6653" s="23"/>
      <c r="D6653" s="23"/>
      <c r="E6653" s="24"/>
    </row>
    <row r="6654" spans="1:5" s="10" customFormat="1" x14ac:dyDescent="0.3">
      <c r="A6654" s="23"/>
      <c r="B6654" s="23"/>
      <c r="D6654" s="23"/>
      <c r="E6654" s="24"/>
    </row>
    <row r="6655" spans="1:5" s="10" customFormat="1" x14ac:dyDescent="0.3">
      <c r="A6655" s="23"/>
      <c r="B6655" s="23"/>
      <c r="D6655" s="23"/>
      <c r="E6655" s="24"/>
    </row>
    <row r="6656" spans="1:5" s="10" customFormat="1" x14ac:dyDescent="0.3">
      <c r="A6656" s="23"/>
      <c r="B6656" s="23"/>
      <c r="D6656" s="23"/>
      <c r="E6656" s="24"/>
    </row>
    <row r="6657" spans="1:5" s="10" customFormat="1" x14ac:dyDescent="0.3">
      <c r="A6657" s="23"/>
      <c r="B6657" s="23"/>
      <c r="D6657" s="23"/>
      <c r="E6657" s="24"/>
    </row>
    <row r="6658" spans="1:5" s="10" customFormat="1" x14ac:dyDescent="0.3">
      <c r="A6658" s="23"/>
      <c r="B6658" s="23"/>
      <c r="D6658" s="23"/>
      <c r="E6658" s="24"/>
    </row>
    <row r="6659" spans="1:5" s="10" customFormat="1" x14ac:dyDescent="0.3">
      <c r="A6659" s="23"/>
      <c r="B6659" s="23"/>
      <c r="D6659" s="23"/>
      <c r="E6659" s="24"/>
    </row>
    <row r="6660" spans="1:5" s="10" customFormat="1" x14ac:dyDescent="0.3">
      <c r="A6660" s="23"/>
      <c r="B6660" s="23"/>
      <c r="D6660" s="23"/>
      <c r="E6660" s="24"/>
    </row>
    <row r="6661" spans="1:5" s="10" customFormat="1" x14ac:dyDescent="0.3">
      <c r="A6661" s="23"/>
      <c r="B6661" s="23"/>
      <c r="D6661" s="23"/>
      <c r="E6661" s="24"/>
    </row>
    <row r="6662" spans="1:5" s="10" customFormat="1" x14ac:dyDescent="0.3">
      <c r="A6662" s="23"/>
      <c r="B6662" s="23"/>
      <c r="D6662" s="23"/>
      <c r="E6662" s="24"/>
    </row>
    <row r="6663" spans="1:5" s="10" customFormat="1" x14ac:dyDescent="0.3">
      <c r="A6663" s="23"/>
      <c r="B6663" s="23"/>
      <c r="D6663" s="23"/>
      <c r="E6663" s="24"/>
    </row>
    <row r="6664" spans="1:5" s="10" customFormat="1" x14ac:dyDescent="0.3">
      <c r="A6664" s="23"/>
      <c r="B6664" s="23"/>
      <c r="D6664" s="23"/>
      <c r="E6664" s="24"/>
    </row>
    <row r="6665" spans="1:5" s="10" customFormat="1" x14ac:dyDescent="0.3">
      <c r="A6665" s="23"/>
      <c r="B6665" s="23"/>
      <c r="D6665" s="23"/>
      <c r="E6665" s="24"/>
    </row>
    <row r="6666" spans="1:5" s="10" customFormat="1" x14ac:dyDescent="0.3">
      <c r="A6666" s="23"/>
      <c r="B6666" s="23"/>
      <c r="D6666" s="23"/>
      <c r="E6666" s="24"/>
    </row>
    <row r="6667" spans="1:5" s="10" customFormat="1" x14ac:dyDescent="0.3">
      <c r="A6667" s="23"/>
      <c r="B6667" s="23"/>
      <c r="D6667" s="23"/>
      <c r="E6667" s="24"/>
    </row>
    <row r="6668" spans="1:5" s="10" customFormat="1" x14ac:dyDescent="0.3">
      <c r="A6668" s="23"/>
      <c r="B6668" s="23"/>
      <c r="D6668" s="23"/>
      <c r="E6668" s="24"/>
    </row>
    <row r="6669" spans="1:5" s="10" customFormat="1" x14ac:dyDescent="0.3">
      <c r="A6669" s="23"/>
      <c r="B6669" s="23"/>
      <c r="D6669" s="23"/>
      <c r="E6669" s="24"/>
    </row>
    <row r="6670" spans="1:5" s="10" customFormat="1" x14ac:dyDescent="0.3">
      <c r="A6670" s="23"/>
      <c r="B6670" s="23"/>
      <c r="D6670" s="23"/>
      <c r="E6670" s="24"/>
    </row>
    <row r="6671" spans="1:5" s="10" customFormat="1" x14ac:dyDescent="0.3">
      <c r="A6671" s="23"/>
      <c r="B6671" s="23"/>
      <c r="D6671" s="23"/>
      <c r="E6671" s="24"/>
    </row>
    <row r="6672" spans="1:5" s="10" customFormat="1" x14ac:dyDescent="0.3">
      <c r="A6672" s="23"/>
      <c r="B6672" s="23"/>
      <c r="D6672" s="23"/>
      <c r="E6672" s="24"/>
    </row>
    <row r="6673" spans="1:5" s="10" customFormat="1" x14ac:dyDescent="0.3">
      <c r="A6673" s="23"/>
      <c r="B6673" s="23"/>
      <c r="D6673" s="23"/>
      <c r="E6673" s="24"/>
    </row>
    <row r="6674" spans="1:5" s="10" customFormat="1" x14ac:dyDescent="0.3">
      <c r="A6674" s="23"/>
      <c r="B6674" s="23"/>
      <c r="D6674" s="23"/>
      <c r="E6674" s="24"/>
    </row>
    <row r="6675" spans="1:5" s="10" customFormat="1" x14ac:dyDescent="0.3">
      <c r="A6675" s="23"/>
      <c r="B6675" s="23"/>
      <c r="D6675" s="23"/>
      <c r="E6675" s="24"/>
    </row>
    <row r="6676" spans="1:5" s="10" customFormat="1" x14ac:dyDescent="0.3">
      <c r="A6676" s="23"/>
      <c r="B6676" s="23"/>
      <c r="D6676" s="23"/>
      <c r="E6676" s="24"/>
    </row>
    <row r="6677" spans="1:5" s="10" customFormat="1" x14ac:dyDescent="0.3">
      <c r="A6677" s="23"/>
      <c r="B6677" s="23"/>
      <c r="D6677" s="23"/>
      <c r="E6677" s="24"/>
    </row>
    <row r="6678" spans="1:5" s="10" customFormat="1" x14ac:dyDescent="0.3">
      <c r="A6678" s="23"/>
      <c r="B6678" s="23"/>
      <c r="D6678" s="23"/>
      <c r="E6678" s="24"/>
    </row>
    <row r="6679" spans="1:5" s="10" customFormat="1" x14ac:dyDescent="0.3">
      <c r="A6679" s="23"/>
      <c r="B6679" s="23"/>
      <c r="D6679" s="23"/>
      <c r="E6679" s="24"/>
    </row>
    <row r="6680" spans="1:5" s="10" customFormat="1" x14ac:dyDescent="0.3">
      <c r="A6680" s="23"/>
      <c r="B6680" s="23"/>
      <c r="D6680" s="23"/>
      <c r="E6680" s="24"/>
    </row>
    <row r="6681" spans="1:5" s="10" customFormat="1" x14ac:dyDescent="0.3">
      <c r="A6681" s="23"/>
      <c r="B6681" s="23"/>
      <c r="D6681" s="23"/>
      <c r="E6681" s="24"/>
    </row>
    <row r="6682" spans="1:5" s="10" customFormat="1" x14ac:dyDescent="0.3">
      <c r="A6682" s="23"/>
      <c r="B6682" s="23"/>
      <c r="D6682" s="23"/>
      <c r="E6682" s="24"/>
    </row>
    <row r="6683" spans="1:5" s="10" customFormat="1" x14ac:dyDescent="0.3">
      <c r="A6683" s="23"/>
      <c r="B6683" s="23"/>
      <c r="D6683" s="23"/>
      <c r="E6683" s="24"/>
    </row>
    <row r="6684" spans="1:5" s="10" customFormat="1" x14ac:dyDescent="0.3">
      <c r="A6684" s="23"/>
      <c r="B6684" s="23"/>
      <c r="D6684" s="23"/>
      <c r="E6684" s="24"/>
    </row>
    <row r="6685" spans="1:5" s="10" customFormat="1" x14ac:dyDescent="0.3">
      <c r="A6685" s="23"/>
      <c r="B6685" s="23"/>
      <c r="D6685" s="23"/>
      <c r="E6685" s="24"/>
    </row>
    <row r="6686" spans="1:5" s="10" customFormat="1" x14ac:dyDescent="0.3">
      <c r="A6686" s="23"/>
      <c r="B6686" s="23"/>
      <c r="D6686" s="23"/>
      <c r="E6686" s="24"/>
    </row>
    <row r="6687" spans="1:5" s="10" customFormat="1" x14ac:dyDescent="0.3">
      <c r="A6687" s="23"/>
      <c r="B6687" s="23"/>
      <c r="D6687" s="23"/>
      <c r="E6687" s="24"/>
    </row>
    <row r="6688" spans="1:5" s="10" customFormat="1" x14ac:dyDescent="0.3">
      <c r="A6688" s="23"/>
      <c r="B6688" s="23"/>
      <c r="D6688" s="23"/>
      <c r="E6688" s="24"/>
    </row>
    <row r="6689" spans="1:5" s="10" customFormat="1" x14ac:dyDescent="0.3">
      <c r="A6689" s="23"/>
      <c r="B6689" s="23"/>
      <c r="D6689" s="23"/>
      <c r="E6689" s="24"/>
    </row>
    <row r="6690" spans="1:5" s="10" customFormat="1" x14ac:dyDescent="0.3">
      <c r="A6690" s="23"/>
      <c r="B6690" s="23"/>
      <c r="D6690" s="23"/>
      <c r="E6690" s="24"/>
    </row>
    <row r="6691" spans="1:5" s="10" customFormat="1" x14ac:dyDescent="0.3">
      <c r="A6691" s="23"/>
      <c r="B6691" s="23"/>
      <c r="D6691" s="23"/>
      <c r="E6691" s="24"/>
    </row>
    <row r="6692" spans="1:5" s="10" customFormat="1" x14ac:dyDescent="0.3">
      <c r="A6692" s="23"/>
      <c r="B6692" s="23"/>
      <c r="D6692" s="23"/>
      <c r="E6692" s="24"/>
    </row>
    <row r="6693" spans="1:5" s="10" customFormat="1" x14ac:dyDescent="0.3">
      <c r="A6693" s="23"/>
      <c r="B6693" s="23"/>
      <c r="D6693" s="23"/>
      <c r="E6693" s="24"/>
    </row>
    <row r="6694" spans="1:5" s="10" customFormat="1" x14ac:dyDescent="0.3">
      <c r="A6694" s="23"/>
      <c r="B6694" s="23"/>
      <c r="D6694" s="23"/>
      <c r="E6694" s="24"/>
    </row>
    <row r="6695" spans="1:5" s="10" customFormat="1" x14ac:dyDescent="0.3">
      <c r="A6695" s="23"/>
      <c r="B6695" s="23"/>
      <c r="D6695" s="23"/>
      <c r="E6695" s="24"/>
    </row>
    <row r="6696" spans="1:5" s="10" customFormat="1" x14ac:dyDescent="0.3">
      <c r="A6696" s="23"/>
      <c r="B6696" s="23"/>
      <c r="D6696" s="23"/>
      <c r="E6696" s="24"/>
    </row>
    <row r="6697" spans="1:5" s="10" customFormat="1" x14ac:dyDescent="0.3">
      <c r="A6697" s="23"/>
      <c r="B6697" s="23"/>
      <c r="D6697" s="23"/>
      <c r="E6697" s="24"/>
    </row>
    <row r="6698" spans="1:5" s="10" customFormat="1" x14ac:dyDescent="0.3">
      <c r="A6698" s="23"/>
      <c r="B6698" s="23"/>
      <c r="D6698" s="23"/>
      <c r="E6698" s="24"/>
    </row>
    <row r="6699" spans="1:5" s="10" customFormat="1" x14ac:dyDescent="0.3">
      <c r="A6699" s="23"/>
      <c r="B6699" s="23"/>
      <c r="D6699" s="23"/>
      <c r="E6699" s="24"/>
    </row>
    <row r="6700" spans="1:5" s="10" customFormat="1" x14ac:dyDescent="0.3">
      <c r="A6700" s="23"/>
      <c r="B6700" s="23"/>
      <c r="D6700" s="23"/>
      <c r="E6700" s="24"/>
    </row>
    <row r="6701" spans="1:5" s="10" customFormat="1" x14ac:dyDescent="0.3">
      <c r="A6701" s="23"/>
      <c r="B6701" s="23"/>
      <c r="D6701" s="23"/>
      <c r="E6701" s="24"/>
    </row>
    <row r="6702" spans="1:5" s="10" customFormat="1" x14ac:dyDescent="0.3">
      <c r="A6702" s="23"/>
      <c r="B6702" s="23"/>
      <c r="D6702" s="23"/>
      <c r="E6702" s="24"/>
    </row>
    <row r="6703" spans="1:5" s="10" customFormat="1" x14ac:dyDescent="0.3">
      <c r="A6703" s="23"/>
      <c r="B6703" s="23"/>
      <c r="D6703" s="23"/>
      <c r="E6703" s="24"/>
    </row>
    <row r="6704" spans="1:5" s="10" customFormat="1" x14ac:dyDescent="0.3">
      <c r="A6704" s="23"/>
      <c r="B6704" s="23"/>
      <c r="D6704" s="23"/>
      <c r="E6704" s="24"/>
    </row>
    <row r="6705" spans="1:5" s="10" customFormat="1" x14ac:dyDescent="0.3">
      <c r="A6705" s="23"/>
      <c r="B6705" s="23"/>
      <c r="D6705" s="23"/>
      <c r="E6705" s="24"/>
    </row>
    <row r="6706" spans="1:5" s="10" customFormat="1" x14ac:dyDescent="0.3">
      <c r="A6706" s="23"/>
      <c r="B6706" s="23"/>
      <c r="D6706" s="23"/>
      <c r="E6706" s="24"/>
    </row>
    <row r="6707" spans="1:5" s="10" customFormat="1" x14ac:dyDescent="0.3">
      <c r="A6707" s="23"/>
      <c r="B6707" s="23"/>
      <c r="D6707" s="23"/>
      <c r="E6707" s="24"/>
    </row>
    <row r="6708" spans="1:5" s="10" customFormat="1" x14ac:dyDescent="0.3">
      <c r="A6708" s="23"/>
      <c r="B6708" s="23"/>
      <c r="D6708" s="23"/>
      <c r="E6708" s="24"/>
    </row>
    <row r="6709" spans="1:5" s="10" customFormat="1" x14ac:dyDescent="0.3">
      <c r="A6709" s="23"/>
      <c r="B6709" s="23"/>
      <c r="D6709" s="23"/>
      <c r="E6709" s="24"/>
    </row>
    <row r="6710" spans="1:5" s="10" customFormat="1" x14ac:dyDescent="0.3">
      <c r="A6710" s="23"/>
      <c r="B6710" s="23"/>
      <c r="D6710" s="23"/>
      <c r="E6710" s="24"/>
    </row>
    <row r="6711" spans="1:5" s="10" customFormat="1" x14ac:dyDescent="0.3">
      <c r="A6711" s="23"/>
      <c r="B6711" s="23"/>
      <c r="D6711" s="23"/>
      <c r="E6711" s="24"/>
    </row>
    <row r="6712" spans="1:5" s="10" customFormat="1" x14ac:dyDescent="0.3">
      <c r="A6712" s="23"/>
      <c r="B6712" s="23"/>
      <c r="D6712" s="23"/>
      <c r="E6712" s="24"/>
    </row>
    <row r="6713" spans="1:5" s="10" customFormat="1" x14ac:dyDescent="0.3">
      <c r="A6713" s="23"/>
      <c r="B6713" s="23"/>
      <c r="D6713" s="23"/>
      <c r="E6713" s="24"/>
    </row>
    <row r="6714" spans="1:5" s="10" customFormat="1" x14ac:dyDescent="0.3">
      <c r="A6714" s="23"/>
      <c r="B6714" s="23"/>
      <c r="D6714" s="23"/>
      <c r="E6714" s="24"/>
    </row>
    <row r="6715" spans="1:5" s="10" customFormat="1" x14ac:dyDescent="0.3">
      <c r="A6715" s="23"/>
      <c r="B6715" s="23"/>
      <c r="D6715" s="23"/>
      <c r="E6715" s="24"/>
    </row>
    <row r="6716" spans="1:5" s="10" customFormat="1" x14ac:dyDescent="0.3">
      <c r="A6716" s="23"/>
      <c r="B6716" s="23"/>
      <c r="D6716" s="23"/>
      <c r="E6716" s="24"/>
    </row>
    <row r="6717" spans="1:5" s="10" customFormat="1" x14ac:dyDescent="0.3">
      <c r="A6717" s="23"/>
      <c r="B6717" s="23"/>
      <c r="D6717" s="23"/>
      <c r="E6717" s="24"/>
    </row>
    <row r="6718" spans="1:5" s="10" customFormat="1" x14ac:dyDescent="0.3">
      <c r="A6718" s="23"/>
      <c r="B6718" s="23"/>
      <c r="D6718" s="23"/>
      <c r="E6718" s="24"/>
    </row>
    <row r="6719" spans="1:5" s="10" customFormat="1" x14ac:dyDescent="0.3">
      <c r="A6719" s="23"/>
      <c r="B6719" s="23"/>
      <c r="D6719" s="23"/>
      <c r="E6719" s="24"/>
    </row>
    <row r="6720" spans="1:5" s="10" customFormat="1" x14ac:dyDescent="0.3">
      <c r="A6720" s="23"/>
      <c r="B6720" s="23"/>
      <c r="D6720" s="23"/>
      <c r="E6720" s="24"/>
    </row>
    <row r="6721" spans="1:5" s="10" customFormat="1" x14ac:dyDescent="0.3">
      <c r="A6721" s="23"/>
      <c r="B6721" s="23"/>
      <c r="D6721" s="23"/>
      <c r="E6721" s="24"/>
    </row>
    <row r="6722" spans="1:5" s="10" customFormat="1" x14ac:dyDescent="0.3">
      <c r="A6722" s="23"/>
      <c r="B6722" s="23"/>
      <c r="D6722" s="23"/>
      <c r="E6722" s="24"/>
    </row>
    <row r="6723" spans="1:5" s="10" customFormat="1" x14ac:dyDescent="0.3">
      <c r="A6723" s="23"/>
      <c r="B6723" s="23"/>
      <c r="D6723" s="23"/>
      <c r="E6723" s="24"/>
    </row>
    <row r="6724" spans="1:5" s="10" customFormat="1" x14ac:dyDescent="0.3">
      <c r="A6724" s="23"/>
      <c r="B6724" s="23"/>
      <c r="D6724" s="23"/>
      <c r="E6724" s="24"/>
    </row>
    <row r="6725" spans="1:5" s="10" customFormat="1" x14ac:dyDescent="0.3">
      <c r="A6725" s="23"/>
      <c r="B6725" s="23"/>
      <c r="D6725" s="23"/>
      <c r="E6725" s="24"/>
    </row>
    <row r="6726" spans="1:5" s="10" customFormat="1" x14ac:dyDescent="0.3">
      <c r="A6726" s="23"/>
      <c r="B6726" s="23"/>
      <c r="D6726" s="23"/>
      <c r="E6726" s="24"/>
    </row>
    <row r="6727" spans="1:5" s="10" customFormat="1" x14ac:dyDescent="0.3">
      <c r="A6727" s="23"/>
      <c r="B6727" s="23"/>
      <c r="D6727" s="23"/>
      <c r="E6727" s="24"/>
    </row>
    <row r="6728" spans="1:5" s="10" customFormat="1" x14ac:dyDescent="0.3">
      <c r="A6728" s="23"/>
      <c r="B6728" s="23"/>
      <c r="D6728" s="23"/>
      <c r="E6728" s="24"/>
    </row>
    <row r="6729" spans="1:5" s="10" customFormat="1" x14ac:dyDescent="0.3">
      <c r="A6729" s="23"/>
      <c r="B6729" s="23"/>
      <c r="D6729" s="23"/>
      <c r="E6729" s="24"/>
    </row>
    <row r="6730" spans="1:5" s="10" customFormat="1" x14ac:dyDescent="0.3">
      <c r="A6730" s="23"/>
      <c r="B6730" s="23"/>
      <c r="D6730" s="23"/>
      <c r="E6730" s="24"/>
    </row>
    <row r="6731" spans="1:5" s="10" customFormat="1" x14ac:dyDescent="0.3">
      <c r="A6731" s="23"/>
      <c r="B6731" s="23"/>
      <c r="D6731" s="23"/>
      <c r="E6731" s="24"/>
    </row>
    <row r="6732" spans="1:5" s="10" customFormat="1" x14ac:dyDescent="0.3">
      <c r="A6732" s="23"/>
      <c r="B6732" s="23"/>
      <c r="D6732" s="23"/>
      <c r="E6732" s="24"/>
    </row>
    <row r="6733" spans="1:5" s="10" customFormat="1" x14ac:dyDescent="0.3">
      <c r="A6733" s="23"/>
      <c r="B6733" s="23"/>
      <c r="D6733" s="23"/>
      <c r="E6733" s="24"/>
    </row>
    <row r="6734" spans="1:5" s="10" customFormat="1" x14ac:dyDescent="0.3">
      <c r="A6734" s="23"/>
      <c r="B6734" s="23"/>
      <c r="D6734" s="23"/>
      <c r="E6734" s="24"/>
    </row>
    <row r="6735" spans="1:5" s="10" customFormat="1" x14ac:dyDescent="0.3">
      <c r="A6735" s="23"/>
      <c r="B6735" s="23"/>
      <c r="D6735" s="23"/>
      <c r="E6735" s="24"/>
    </row>
    <row r="6736" spans="1:5" s="10" customFormat="1" x14ac:dyDescent="0.3">
      <c r="A6736" s="23"/>
      <c r="B6736" s="23"/>
      <c r="D6736" s="23"/>
      <c r="E6736" s="24"/>
    </row>
    <row r="6737" spans="1:5" s="10" customFormat="1" x14ac:dyDescent="0.3">
      <c r="A6737" s="23"/>
      <c r="B6737" s="23"/>
      <c r="D6737" s="23"/>
      <c r="E6737" s="24"/>
    </row>
    <row r="6738" spans="1:5" s="10" customFormat="1" x14ac:dyDescent="0.3">
      <c r="A6738" s="23"/>
      <c r="B6738" s="23"/>
      <c r="D6738" s="23"/>
      <c r="E6738" s="24"/>
    </row>
    <row r="6739" spans="1:5" s="10" customFormat="1" x14ac:dyDescent="0.3">
      <c r="A6739" s="23"/>
      <c r="B6739" s="23"/>
      <c r="D6739" s="23"/>
      <c r="E6739" s="24"/>
    </row>
    <row r="6740" spans="1:5" s="10" customFormat="1" x14ac:dyDescent="0.3">
      <c r="A6740" s="23"/>
      <c r="B6740" s="23"/>
      <c r="D6740" s="23"/>
      <c r="E6740" s="24"/>
    </row>
    <row r="6741" spans="1:5" s="10" customFormat="1" x14ac:dyDescent="0.3">
      <c r="A6741" s="23"/>
      <c r="B6741" s="23"/>
      <c r="D6741" s="23"/>
      <c r="E6741" s="24"/>
    </row>
    <row r="6742" spans="1:5" s="10" customFormat="1" x14ac:dyDescent="0.3">
      <c r="A6742" s="23"/>
      <c r="B6742" s="23"/>
      <c r="D6742" s="23"/>
      <c r="E6742" s="24"/>
    </row>
    <row r="6743" spans="1:5" s="10" customFormat="1" x14ac:dyDescent="0.3">
      <c r="A6743" s="23"/>
      <c r="B6743" s="23"/>
      <c r="D6743" s="23"/>
      <c r="E6743" s="24"/>
    </row>
    <row r="6744" spans="1:5" s="10" customFormat="1" x14ac:dyDescent="0.3">
      <c r="A6744" s="23"/>
      <c r="B6744" s="23"/>
      <c r="D6744" s="23"/>
      <c r="E6744" s="24"/>
    </row>
    <row r="6745" spans="1:5" s="10" customFormat="1" x14ac:dyDescent="0.3">
      <c r="A6745" s="23"/>
      <c r="B6745" s="23"/>
      <c r="D6745" s="23"/>
      <c r="E6745" s="24"/>
    </row>
    <row r="6746" spans="1:5" s="10" customFormat="1" x14ac:dyDescent="0.3">
      <c r="A6746" s="23"/>
      <c r="B6746" s="23"/>
      <c r="D6746" s="23"/>
      <c r="E6746" s="24"/>
    </row>
    <row r="6747" spans="1:5" s="10" customFormat="1" x14ac:dyDescent="0.3">
      <c r="A6747" s="23"/>
      <c r="B6747" s="23"/>
      <c r="D6747" s="23"/>
      <c r="E6747" s="24"/>
    </row>
    <row r="6748" spans="1:5" s="10" customFormat="1" x14ac:dyDescent="0.3">
      <c r="A6748" s="23"/>
      <c r="B6748" s="23"/>
      <c r="D6748" s="23"/>
      <c r="E6748" s="24"/>
    </row>
    <row r="6749" spans="1:5" s="10" customFormat="1" x14ac:dyDescent="0.3">
      <c r="A6749" s="23"/>
      <c r="B6749" s="23"/>
      <c r="D6749" s="23"/>
      <c r="E6749" s="24"/>
    </row>
    <row r="6750" spans="1:5" s="10" customFormat="1" x14ac:dyDescent="0.3">
      <c r="A6750" s="23"/>
      <c r="B6750" s="23"/>
      <c r="D6750" s="23"/>
      <c r="E6750" s="24"/>
    </row>
    <row r="6751" spans="1:5" s="10" customFormat="1" x14ac:dyDescent="0.3">
      <c r="A6751" s="23"/>
      <c r="B6751" s="23"/>
      <c r="D6751" s="23"/>
      <c r="E6751" s="24"/>
    </row>
    <row r="6752" spans="1:5" s="10" customFormat="1" x14ac:dyDescent="0.3">
      <c r="A6752" s="23"/>
      <c r="B6752" s="23"/>
      <c r="D6752" s="23"/>
      <c r="E6752" s="24"/>
    </row>
    <row r="6753" spans="1:5" s="10" customFormat="1" x14ac:dyDescent="0.3">
      <c r="A6753" s="23"/>
      <c r="B6753" s="23"/>
      <c r="D6753" s="23"/>
      <c r="E6753" s="24"/>
    </row>
    <row r="6754" spans="1:5" s="10" customFormat="1" x14ac:dyDescent="0.3">
      <c r="A6754" s="23"/>
      <c r="B6754" s="23"/>
      <c r="D6754" s="23"/>
      <c r="E6754" s="24"/>
    </row>
    <row r="6755" spans="1:5" s="10" customFormat="1" x14ac:dyDescent="0.3">
      <c r="A6755" s="23"/>
      <c r="B6755" s="23"/>
      <c r="D6755" s="23"/>
      <c r="E6755" s="24"/>
    </row>
    <row r="6756" spans="1:5" s="10" customFormat="1" x14ac:dyDescent="0.3">
      <c r="A6756" s="23"/>
      <c r="B6756" s="23"/>
      <c r="D6756" s="23"/>
      <c r="E6756" s="24"/>
    </row>
    <row r="6757" spans="1:5" s="10" customFormat="1" x14ac:dyDescent="0.3">
      <c r="A6757" s="23"/>
      <c r="B6757" s="23"/>
      <c r="D6757" s="23"/>
      <c r="E6757" s="24"/>
    </row>
    <row r="6758" spans="1:5" s="10" customFormat="1" x14ac:dyDescent="0.3">
      <c r="A6758" s="23"/>
      <c r="B6758" s="23"/>
      <c r="D6758" s="23"/>
      <c r="E6758" s="24"/>
    </row>
    <row r="6759" spans="1:5" s="10" customFormat="1" x14ac:dyDescent="0.3">
      <c r="A6759" s="23"/>
      <c r="B6759" s="23"/>
      <c r="D6759" s="23"/>
      <c r="E6759" s="24"/>
    </row>
    <row r="6760" spans="1:5" s="10" customFormat="1" x14ac:dyDescent="0.3">
      <c r="A6760" s="23"/>
      <c r="B6760" s="23"/>
      <c r="D6760" s="23"/>
      <c r="E6760" s="24"/>
    </row>
    <row r="6761" spans="1:5" s="10" customFormat="1" x14ac:dyDescent="0.3">
      <c r="A6761" s="23"/>
      <c r="B6761" s="23"/>
      <c r="D6761" s="23"/>
      <c r="E6761" s="24"/>
    </row>
    <row r="6762" spans="1:5" s="10" customFormat="1" x14ac:dyDescent="0.3">
      <c r="A6762" s="23"/>
      <c r="B6762" s="23"/>
      <c r="D6762" s="23"/>
      <c r="E6762" s="24"/>
    </row>
    <row r="6763" spans="1:5" s="10" customFormat="1" x14ac:dyDescent="0.3">
      <c r="A6763" s="23"/>
      <c r="B6763" s="23"/>
      <c r="D6763" s="23"/>
      <c r="E6763" s="24"/>
    </row>
    <row r="6764" spans="1:5" s="10" customFormat="1" x14ac:dyDescent="0.3">
      <c r="A6764" s="23"/>
      <c r="B6764" s="23"/>
      <c r="D6764" s="23"/>
      <c r="E6764" s="24"/>
    </row>
    <row r="6765" spans="1:5" s="10" customFormat="1" x14ac:dyDescent="0.3">
      <c r="A6765" s="23"/>
      <c r="B6765" s="23"/>
      <c r="D6765" s="23"/>
      <c r="E6765" s="24"/>
    </row>
    <row r="6766" spans="1:5" s="10" customFormat="1" x14ac:dyDescent="0.3">
      <c r="A6766" s="23"/>
      <c r="B6766" s="23"/>
      <c r="D6766" s="23"/>
      <c r="E6766" s="24"/>
    </row>
    <row r="6767" spans="1:5" s="10" customFormat="1" x14ac:dyDescent="0.3">
      <c r="A6767" s="23"/>
      <c r="B6767" s="23"/>
      <c r="D6767" s="23"/>
      <c r="E6767" s="24"/>
    </row>
    <row r="6768" spans="1:5" s="10" customFormat="1" x14ac:dyDescent="0.3">
      <c r="A6768" s="23"/>
      <c r="B6768" s="23"/>
      <c r="D6768" s="23"/>
      <c r="E6768" s="24"/>
    </row>
    <row r="6769" spans="1:5" s="10" customFormat="1" x14ac:dyDescent="0.3">
      <c r="A6769" s="23"/>
      <c r="B6769" s="23"/>
      <c r="D6769" s="23"/>
      <c r="E6769" s="24"/>
    </row>
    <row r="6770" spans="1:5" s="10" customFormat="1" x14ac:dyDescent="0.3">
      <c r="A6770" s="23"/>
      <c r="B6770" s="23"/>
      <c r="D6770" s="23"/>
      <c r="E6770" s="24"/>
    </row>
    <row r="6771" spans="1:5" s="10" customFormat="1" x14ac:dyDescent="0.3">
      <c r="A6771" s="23"/>
      <c r="B6771" s="23"/>
      <c r="D6771" s="23"/>
      <c r="E6771" s="24"/>
    </row>
    <row r="6772" spans="1:5" s="10" customFormat="1" x14ac:dyDescent="0.3">
      <c r="A6772" s="23"/>
      <c r="B6772" s="23"/>
      <c r="D6772" s="23"/>
      <c r="E6772" s="24"/>
    </row>
    <row r="6773" spans="1:5" s="10" customFormat="1" x14ac:dyDescent="0.3">
      <c r="A6773" s="23"/>
      <c r="B6773" s="23"/>
      <c r="D6773" s="23"/>
      <c r="E6773" s="24"/>
    </row>
    <row r="6774" spans="1:5" s="10" customFormat="1" x14ac:dyDescent="0.3">
      <c r="A6774" s="23"/>
      <c r="B6774" s="23"/>
      <c r="D6774" s="23"/>
      <c r="E6774" s="24"/>
    </row>
    <row r="6775" spans="1:5" s="10" customFormat="1" x14ac:dyDescent="0.3">
      <c r="A6775" s="23"/>
      <c r="B6775" s="23"/>
      <c r="D6775" s="23"/>
      <c r="E6775" s="24"/>
    </row>
    <row r="6776" spans="1:5" s="10" customFormat="1" x14ac:dyDescent="0.3">
      <c r="A6776" s="23"/>
      <c r="B6776" s="23"/>
      <c r="D6776" s="23"/>
      <c r="E6776" s="24"/>
    </row>
    <row r="6777" spans="1:5" s="10" customFormat="1" x14ac:dyDescent="0.3">
      <c r="A6777" s="23"/>
      <c r="B6777" s="23"/>
      <c r="D6777" s="23"/>
      <c r="E6777" s="24"/>
    </row>
    <row r="6778" spans="1:5" s="10" customFormat="1" x14ac:dyDescent="0.3">
      <c r="A6778" s="23"/>
      <c r="B6778" s="23"/>
      <c r="D6778" s="23"/>
      <c r="E6778" s="24"/>
    </row>
    <row r="6779" spans="1:5" s="10" customFormat="1" x14ac:dyDescent="0.3">
      <c r="A6779" s="23"/>
      <c r="B6779" s="23"/>
      <c r="D6779" s="23"/>
      <c r="E6779" s="24"/>
    </row>
    <row r="6780" spans="1:5" s="10" customFormat="1" x14ac:dyDescent="0.3">
      <c r="A6780" s="23"/>
      <c r="B6780" s="23"/>
      <c r="D6780" s="23"/>
      <c r="E6780" s="24"/>
    </row>
    <row r="6781" spans="1:5" s="10" customFormat="1" x14ac:dyDescent="0.3">
      <c r="A6781" s="23"/>
      <c r="B6781" s="23"/>
      <c r="D6781" s="23"/>
      <c r="E6781" s="24"/>
    </row>
    <row r="6782" spans="1:5" s="10" customFormat="1" x14ac:dyDescent="0.3">
      <c r="A6782" s="23"/>
      <c r="B6782" s="23"/>
      <c r="D6782" s="23"/>
      <c r="E6782" s="24"/>
    </row>
    <row r="6783" spans="1:5" s="10" customFormat="1" x14ac:dyDescent="0.3">
      <c r="A6783" s="23"/>
      <c r="B6783" s="23"/>
      <c r="D6783" s="23"/>
      <c r="E6783" s="24"/>
    </row>
    <row r="6784" spans="1:5" s="10" customFormat="1" x14ac:dyDescent="0.3">
      <c r="A6784" s="23"/>
      <c r="B6784" s="23"/>
      <c r="D6784" s="23"/>
      <c r="E6784" s="24"/>
    </row>
    <row r="6785" spans="1:5" s="10" customFormat="1" x14ac:dyDescent="0.3">
      <c r="A6785" s="23"/>
      <c r="B6785" s="23"/>
      <c r="D6785" s="23"/>
      <c r="E6785" s="24"/>
    </row>
    <row r="6786" spans="1:5" s="10" customFormat="1" x14ac:dyDescent="0.3">
      <c r="A6786" s="23"/>
      <c r="B6786" s="23"/>
      <c r="D6786" s="23"/>
      <c r="E6786" s="24"/>
    </row>
    <row r="6787" spans="1:5" s="10" customFormat="1" x14ac:dyDescent="0.3">
      <c r="A6787" s="23"/>
      <c r="B6787" s="23"/>
      <c r="D6787" s="23"/>
      <c r="E6787" s="24"/>
    </row>
    <row r="6788" spans="1:5" s="10" customFormat="1" x14ac:dyDescent="0.3">
      <c r="A6788" s="23"/>
      <c r="B6788" s="23"/>
      <c r="D6788" s="23"/>
      <c r="E6788" s="24"/>
    </row>
    <row r="6789" spans="1:5" s="10" customFormat="1" x14ac:dyDescent="0.3">
      <c r="A6789" s="23"/>
      <c r="B6789" s="23"/>
      <c r="D6789" s="23"/>
      <c r="E6789" s="24"/>
    </row>
    <row r="6790" spans="1:5" s="10" customFormat="1" x14ac:dyDescent="0.3">
      <c r="A6790" s="23"/>
      <c r="B6790" s="23"/>
      <c r="D6790" s="23"/>
      <c r="E6790" s="24"/>
    </row>
    <row r="6791" spans="1:5" s="10" customFormat="1" x14ac:dyDescent="0.3">
      <c r="A6791" s="23"/>
      <c r="B6791" s="23"/>
      <c r="D6791" s="23"/>
      <c r="E6791" s="24"/>
    </row>
    <row r="6792" spans="1:5" s="10" customFormat="1" x14ac:dyDescent="0.3">
      <c r="A6792" s="23"/>
      <c r="B6792" s="23"/>
      <c r="D6792" s="23"/>
      <c r="E6792" s="24"/>
    </row>
    <row r="6793" spans="1:5" s="10" customFormat="1" x14ac:dyDescent="0.3">
      <c r="A6793" s="23"/>
      <c r="B6793" s="23"/>
      <c r="D6793" s="23"/>
      <c r="E6793" s="24"/>
    </row>
    <row r="6794" spans="1:5" s="10" customFormat="1" x14ac:dyDescent="0.3">
      <c r="A6794" s="23"/>
      <c r="B6794" s="23"/>
      <c r="D6794" s="23"/>
      <c r="E6794" s="24"/>
    </row>
    <row r="6795" spans="1:5" s="10" customFormat="1" x14ac:dyDescent="0.3">
      <c r="A6795" s="23"/>
      <c r="B6795" s="23"/>
      <c r="D6795" s="23"/>
      <c r="E6795" s="24"/>
    </row>
    <row r="6796" spans="1:5" s="10" customFormat="1" x14ac:dyDescent="0.3">
      <c r="A6796" s="23"/>
      <c r="B6796" s="23"/>
      <c r="D6796" s="23"/>
      <c r="E6796" s="24"/>
    </row>
    <row r="6797" spans="1:5" s="10" customFormat="1" x14ac:dyDescent="0.3">
      <c r="A6797" s="23"/>
      <c r="B6797" s="23"/>
      <c r="D6797" s="23"/>
      <c r="E6797" s="24"/>
    </row>
    <row r="6798" spans="1:5" s="10" customFormat="1" x14ac:dyDescent="0.3">
      <c r="A6798" s="23"/>
      <c r="B6798" s="23"/>
      <c r="D6798" s="23"/>
      <c r="E6798" s="24"/>
    </row>
    <row r="6799" spans="1:5" s="10" customFormat="1" x14ac:dyDescent="0.3">
      <c r="A6799" s="23"/>
      <c r="B6799" s="23"/>
      <c r="D6799" s="23"/>
      <c r="E6799" s="24"/>
    </row>
    <row r="6800" spans="1:5" s="10" customFormat="1" x14ac:dyDescent="0.3">
      <c r="A6800" s="23"/>
      <c r="B6800" s="23"/>
      <c r="D6800" s="23"/>
      <c r="E6800" s="24"/>
    </row>
    <row r="6801" spans="1:5" s="10" customFormat="1" x14ac:dyDescent="0.3">
      <c r="A6801" s="23"/>
      <c r="B6801" s="23"/>
      <c r="D6801" s="23"/>
      <c r="E6801" s="24"/>
    </row>
    <row r="6802" spans="1:5" s="10" customFormat="1" x14ac:dyDescent="0.3">
      <c r="A6802" s="23"/>
      <c r="B6802" s="23"/>
      <c r="D6802" s="23"/>
      <c r="E6802" s="24"/>
    </row>
    <row r="6803" spans="1:5" s="10" customFormat="1" x14ac:dyDescent="0.3">
      <c r="A6803" s="23"/>
      <c r="B6803" s="23"/>
      <c r="D6803" s="23"/>
      <c r="E6803" s="24"/>
    </row>
    <row r="6804" spans="1:5" s="10" customFormat="1" x14ac:dyDescent="0.3">
      <c r="A6804" s="23"/>
      <c r="B6804" s="23"/>
      <c r="D6804" s="23"/>
      <c r="E6804" s="24"/>
    </row>
    <row r="6805" spans="1:5" s="10" customFormat="1" x14ac:dyDescent="0.3">
      <c r="A6805" s="23"/>
      <c r="B6805" s="23"/>
      <c r="D6805" s="23"/>
      <c r="E6805" s="24"/>
    </row>
    <row r="6806" spans="1:5" s="10" customFormat="1" x14ac:dyDescent="0.3">
      <c r="A6806" s="23"/>
      <c r="B6806" s="23"/>
      <c r="D6806" s="23"/>
      <c r="E6806" s="24"/>
    </row>
    <row r="6807" spans="1:5" s="10" customFormat="1" x14ac:dyDescent="0.3">
      <c r="A6807" s="23"/>
      <c r="B6807" s="23"/>
      <c r="D6807" s="23"/>
      <c r="E6807" s="24"/>
    </row>
    <row r="6808" spans="1:5" s="10" customFormat="1" x14ac:dyDescent="0.3">
      <c r="A6808" s="23"/>
      <c r="B6808" s="23"/>
      <c r="D6808" s="23"/>
      <c r="E6808" s="24"/>
    </row>
    <row r="6809" spans="1:5" s="10" customFormat="1" x14ac:dyDescent="0.3">
      <c r="A6809" s="23"/>
      <c r="B6809" s="23"/>
      <c r="D6809" s="23"/>
      <c r="E6809" s="24"/>
    </row>
    <row r="6810" spans="1:5" s="10" customFormat="1" x14ac:dyDescent="0.3">
      <c r="A6810" s="23"/>
      <c r="B6810" s="23"/>
      <c r="D6810" s="23"/>
      <c r="E6810" s="24"/>
    </row>
    <row r="6811" spans="1:5" s="10" customFormat="1" x14ac:dyDescent="0.3">
      <c r="A6811" s="23"/>
      <c r="B6811" s="23"/>
      <c r="D6811" s="23"/>
      <c r="E6811" s="24"/>
    </row>
    <row r="6812" spans="1:5" s="10" customFormat="1" x14ac:dyDescent="0.3">
      <c r="A6812" s="23"/>
      <c r="B6812" s="23"/>
      <c r="D6812" s="23"/>
      <c r="E6812" s="24"/>
    </row>
    <row r="6813" spans="1:5" s="10" customFormat="1" x14ac:dyDescent="0.3">
      <c r="A6813" s="23"/>
      <c r="B6813" s="23"/>
      <c r="D6813" s="23"/>
      <c r="E6813" s="24"/>
    </row>
    <row r="6814" spans="1:5" s="10" customFormat="1" x14ac:dyDescent="0.3">
      <c r="A6814" s="23"/>
      <c r="B6814" s="23"/>
      <c r="D6814" s="23"/>
      <c r="E6814" s="24"/>
    </row>
    <row r="6815" spans="1:5" s="10" customFormat="1" x14ac:dyDescent="0.3">
      <c r="A6815" s="23"/>
      <c r="B6815" s="23"/>
      <c r="D6815" s="23"/>
      <c r="E6815" s="24"/>
    </row>
    <row r="6816" spans="1:5" s="10" customFormat="1" x14ac:dyDescent="0.3">
      <c r="A6816" s="23"/>
      <c r="B6816" s="23"/>
      <c r="D6816" s="23"/>
      <c r="E6816" s="24"/>
    </row>
    <row r="6817" spans="1:5" s="10" customFormat="1" x14ac:dyDescent="0.3">
      <c r="A6817" s="23"/>
      <c r="B6817" s="23"/>
      <c r="D6817" s="23"/>
      <c r="E6817" s="24"/>
    </row>
    <row r="6818" spans="1:5" s="10" customFormat="1" x14ac:dyDescent="0.3">
      <c r="A6818" s="23"/>
      <c r="B6818" s="23"/>
      <c r="D6818" s="23"/>
      <c r="E6818" s="24"/>
    </row>
    <row r="6819" spans="1:5" s="10" customFormat="1" x14ac:dyDescent="0.3">
      <c r="A6819" s="23"/>
      <c r="B6819" s="23"/>
      <c r="D6819" s="23"/>
      <c r="E6819" s="24"/>
    </row>
    <row r="6820" spans="1:5" s="10" customFormat="1" x14ac:dyDescent="0.3">
      <c r="A6820" s="23"/>
      <c r="B6820" s="23"/>
      <c r="D6820" s="23"/>
      <c r="E6820" s="24"/>
    </row>
    <row r="6821" spans="1:5" s="10" customFormat="1" x14ac:dyDescent="0.3">
      <c r="A6821" s="23"/>
      <c r="B6821" s="23"/>
      <c r="D6821" s="23"/>
      <c r="E6821" s="24"/>
    </row>
    <row r="6822" spans="1:5" s="10" customFormat="1" x14ac:dyDescent="0.3">
      <c r="A6822" s="23"/>
      <c r="B6822" s="23"/>
      <c r="D6822" s="23"/>
      <c r="E6822" s="24"/>
    </row>
    <row r="6823" spans="1:5" s="10" customFormat="1" x14ac:dyDescent="0.3">
      <c r="A6823" s="23"/>
      <c r="B6823" s="23"/>
      <c r="D6823" s="23"/>
      <c r="E6823" s="24"/>
    </row>
    <row r="6824" spans="1:5" s="10" customFormat="1" x14ac:dyDescent="0.3">
      <c r="A6824" s="23"/>
      <c r="B6824" s="23"/>
      <c r="D6824" s="23"/>
      <c r="E6824" s="24"/>
    </row>
    <row r="6825" spans="1:5" s="10" customFormat="1" x14ac:dyDescent="0.3">
      <c r="A6825" s="23"/>
      <c r="B6825" s="23"/>
      <c r="D6825" s="23"/>
      <c r="E6825" s="24"/>
    </row>
    <row r="6826" spans="1:5" s="10" customFormat="1" x14ac:dyDescent="0.3">
      <c r="A6826" s="23"/>
      <c r="B6826" s="23"/>
      <c r="D6826" s="23"/>
      <c r="E6826" s="24"/>
    </row>
    <row r="6827" spans="1:5" s="10" customFormat="1" x14ac:dyDescent="0.3">
      <c r="A6827" s="23"/>
      <c r="B6827" s="23"/>
      <c r="D6827" s="23"/>
      <c r="E6827" s="24"/>
    </row>
    <row r="6828" spans="1:5" s="10" customFormat="1" x14ac:dyDescent="0.3">
      <c r="A6828" s="23"/>
      <c r="B6828" s="23"/>
      <c r="D6828" s="23"/>
      <c r="E6828" s="24"/>
    </row>
    <row r="6829" spans="1:5" s="10" customFormat="1" x14ac:dyDescent="0.3">
      <c r="A6829" s="23"/>
      <c r="B6829" s="23"/>
      <c r="D6829" s="23"/>
      <c r="E6829" s="24"/>
    </row>
    <row r="6830" spans="1:5" s="10" customFormat="1" x14ac:dyDescent="0.3">
      <c r="A6830" s="23"/>
      <c r="B6830" s="23"/>
      <c r="D6830" s="23"/>
      <c r="E6830" s="24"/>
    </row>
    <row r="6831" spans="1:5" s="10" customFormat="1" x14ac:dyDescent="0.3">
      <c r="A6831" s="23"/>
      <c r="B6831" s="23"/>
      <c r="D6831" s="23"/>
      <c r="E6831" s="24"/>
    </row>
    <row r="6832" spans="1:5" s="10" customFormat="1" x14ac:dyDescent="0.3">
      <c r="A6832" s="23"/>
      <c r="B6832" s="23"/>
      <c r="D6832" s="23"/>
      <c r="E6832" s="24"/>
    </row>
    <row r="6833" spans="1:5" s="10" customFormat="1" x14ac:dyDescent="0.3">
      <c r="A6833" s="23"/>
      <c r="B6833" s="23"/>
      <c r="D6833" s="23"/>
      <c r="E6833" s="24"/>
    </row>
    <row r="6834" spans="1:5" s="10" customFormat="1" x14ac:dyDescent="0.3">
      <c r="A6834" s="23"/>
      <c r="B6834" s="23"/>
      <c r="D6834" s="23"/>
      <c r="E6834" s="24"/>
    </row>
    <row r="6835" spans="1:5" s="10" customFormat="1" x14ac:dyDescent="0.3">
      <c r="A6835" s="23"/>
      <c r="B6835" s="23"/>
      <c r="D6835" s="23"/>
      <c r="E6835" s="24"/>
    </row>
    <row r="6836" spans="1:5" s="10" customFormat="1" x14ac:dyDescent="0.3">
      <c r="A6836" s="23"/>
      <c r="B6836" s="23"/>
      <c r="D6836" s="23"/>
      <c r="E6836" s="24"/>
    </row>
    <row r="6837" spans="1:5" s="10" customFormat="1" x14ac:dyDescent="0.3">
      <c r="A6837" s="23"/>
      <c r="B6837" s="23"/>
      <c r="D6837" s="23"/>
      <c r="E6837" s="24"/>
    </row>
    <row r="6838" spans="1:5" s="10" customFormat="1" x14ac:dyDescent="0.3">
      <c r="A6838" s="23"/>
      <c r="B6838" s="23"/>
      <c r="D6838" s="23"/>
      <c r="E6838" s="24"/>
    </row>
    <row r="6839" spans="1:5" s="10" customFormat="1" x14ac:dyDescent="0.3">
      <c r="A6839" s="23"/>
      <c r="B6839" s="23"/>
      <c r="D6839" s="23"/>
      <c r="E6839" s="24"/>
    </row>
    <row r="6840" spans="1:5" s="10" customFormat="1" x14ac:dyDescent="0.3">
      <c r="A6840" s="23"/>
      <c r="B6840" s="23"/>
      <c r="D6840" s="23"/>
      <c r="E6840" s="24"/>
    </row>
    <row r="6841" spans="1:5" s="10" customFormat="1" x14ac:dyDescent="0.3">
      <c r="A6841" s="23"/>
      <c r="B6841" s="23"/>
      <c r="D6841" s="23"/>
      <c r="E6841" s="24"/>
    </row>
    <row r="6842" spans="1:5" s="10" customFormat="1" x14ac:dyDescent="0.3">
      <c r="A6842" s="23"/>
      <c r="B6842" s="23"/>
      <c r="D6842" s="23"/>
      <c r="E6842" s="24"/>
    </row>
    <row r="6843" spans="1:5" s="10" customFormat="1" x14ac:dyDescent="0.3">
      <c r="A6843" s="23"/>
      <c r="B6843" s="23"/>
      <c r="D6843" s="23"/>
      <c r="E6843" s="24"/>
    </row>
    <row r="6844" spans="1:5" s="10" customFormat="1" x14ac:dyDescent="0.3">
      <c r="A6844" s="23"/>
      <c r="B6844" s="23"/>
      <c r="D6844" s="23"/>
      <c r="E6844" s="24"/>
    </row>
    <row r="6845" spans="1:5" s="10" customFormat="1" x14ac:dyDescent="0.3">
      <c r="A6845" s="23"/>
      <c r="B6845" s="23"/>
      <c r="D6845" s="23"/>
      <c r="E6845" s="24"/>
    </row>
    <row r="6846" spans="1:5" s="10" customFormat="1" x14ac:dyDescent="0.3">
      <c r="A6846" s="23"/>
      <c r="B6846" s="23"/>
      <c r="D6846" s="23"/>
      <c r="E6846" s="24"/>
    </row>
    <row r="6847" spans="1:5" s="10" customFormat="1" x14ac:dyDescent="0.3">
      <c r="A6847" s="23"/>
      <c r="B6847" s="23"/>
      <c r="D6847" s="23"/>
      <c r="E6847" s="24"/>
    </row>
    <row r="6848" spans="1:5" s="10" customFormat="1" x14ac:dyDescent="0.3">
      <c r="A6848" s="23"/>
      <c r="B6848" s="23"/>
      <c r="D6848" s="23"/>
      <c r="E6848" s="24"/>
    </row>
    <row r="6849" spans="1:5" s="10" customFormat="1" x14ac:dyDescent="0.3">
      <c r="A6849" s="23"/>
      <c r="B6849" s="23"/>
      <c r="D6849" s="23"/>
      <c r="E6849" s="24"/>
    </row>
    <row r="6850" spans="1:5" s="10" customFormat="1" x14ac:dyDescent="0.3">
      <c r="A6850" s="23"/>
      <c r="B6850" s="23"/>
      <c r="D6850" s="23"/>
      <c r="E6850" s="24"/>
    </row>
    <row r="6851" spans="1:5" s="10" customFormat="1" x14ac:dyDescent="0.3">
      <c r="A6851" s="23"/>
      <c r="B6851" s="23"/>
      <c r="D6851" s="23"/>
      <c r="E6851" s="24"/>
    </row>
    <row r="6852" spans="1:5" s="10" customFormat="1" x14ac:dyDescent="0.3">
      <c r="A6852" s="23"/>
      <c r="B6852" s="23"/>
      <c r="D6852" s="23"/>
      <c r="E6852" s="24"/>
    </row>
    <row r="6853" spans="1:5" s="10" customFormat="1" x14ac:dyDescent="0.3">
      <c r="A6853" s="23"/>
      <c r="B6853" s="23"/>
      <c r="D6853" s="23"/>
      <c r="E6853" s="24"/>
    </row>
    <row r="6854" spans="1:5" s="10" customFormat="1" x14ac:dyDescent="0.3">
      <c r="A6854" s="23"/>
      <c r="B6854" s="23"/>
      <c r="D6854" s="23"/>
      <c r="E6854" s="24"/>
    </row>
    <row r="6855" spans="1:5" s="10" customFormat="1" x14ac:dyDescent="0.3">
      <c r="A6855" s="23"/>
      <c r="B6855" s="23"/>
      <c r="D6855" s="23"/>
      <c r="E6855" s="24"/>
    </row>
    <row r="6856" spans="1:5" s="10" customFormat="1" x14ac:dyDescent="0.3">
      <c r="A6856" s="23"/>
      <c r="B6856" s="23"/>
      <c r="D6856" s="23"/>
      <c r="E6856" s="24"/>
    </row>
    <row r="6857" spans="1:5" s="10" customFormat="1" x14ac:dyDescent="0.3">
      <c r="A6857" s="23"/>
      <c r="B6857" s="23"/>
      <c r="D6857" s="23"/>
      <c r="E6857" s="24"/>
    </row>
    <row r="6858" spans="1:5" s="10" customFormat="1" x14ac:dyDescent="0.3">
      <c r="A6858" s="23"/>
      <c r="B6858" s="23"/>
      <c r="D6858" s="23"/>
      <c r="E6858" s="24"/>
    </row>
    <row r="6859" spans="1:5" s="10" customFormat="1" x14ac:dyDescent="0.3">
      <c r="A6859" s="23"/>
      <c r="B6859" s="23"/>
      <c r="D6859" s="23"/>
      <c r="E6859" s="24"/>
    </row>
    <row r="6860" spans="1:5" s="10" customFormat="1" x14ac:dyDescent="0.3">
      <c r="A6860" s="23"/>
      <c r="B6860" s="23"/>
      <c r="D6860" s="23"/>
      <c r="E6860" s="24"/>
    </row>
    <row r="6861" spans="1:5" s="10" customFormat="1" x14ac:dyDescent="0.3">
      <c r="A6861" s="23"/>
      <c r="B6861" s="23"/>
      <c r="D6861" s="23"/>
      <c r="E6861" s="24"/>
    </row>
    <row r="6862" spans="1:5" s="10" customFormat="1" x14ac:dyDescent="0.3">
      <c r="A6862" s="23"/>
      <c r="B6862" s="23"/>
      <c r="D6862" s="23"/>
      <c r="E6862" s="24"/>
    </row>
    <row r="6863" spans="1:5" s="10" customFormat="1" x14ac:dyDescent="0.3">
      <c r="A6863" s="23"/>
      <c r="B6863" s="23"/>
      <c r="D6863" s="23"/>
      <c r="E6863" s="24"/>
    </row>
    <row r="6864" spans="1:5" s="10" customFormat="1" x14ac:dyDescent="0.3">
      <c r="A6864" s="23"/>
      <c r="B6864" s="23"/>
      <c r="D6864" s="23"/>
      <c r="E6864" s="24"/>
    </row>
    <row r="6865" spans="1:5" s="10" customFormat="1" x14ac:dyDescent="0.3">
      <c r="A6865" s="23"/>
      <c r="B6865" s="23"/>
      <c r="D6865" s="23"/>
      <c r="E6865" s="24"/>
    </row>
    <row r="6866" spans="1:5" s="10" customFormat="1" x14ac:dyDescent="0.3">
      <c r="A6866" s="23"/>
      <c r="B6866" s="23"/>
      <c r="D6866" s="23"/>
      <c r="E6866" s="24"/>
    </row>
    <row r="6867" spans="1:5" s="10" customFormat="1" x14ac:dyDescent="0.3">
      <c r="A6867" s="23"/>
      <c r="B6867" s="23"/>
      <c r="D6867" s="23"/>
      <c r="E6867" s="24"/>
    </row>
    <row r="6868" spans="1:5" s="10" customFormat="1" x14ac:dyDescent="0.3">
      <c r="A6868" s="23"/>
      <c r="B6868" s="23"/>
      <c r="D6868" s="23"/>
      <c r="E6868" s="24"/>
    </row>
    <row r="6869" spans="1:5" s="10" customFormat="1" x14ac:dyDescent="0.3">
      <c r="A6869" s="23"/>
      <c r="B6869" s="23"/>
      <c r="D6869" s="23"/>
      <c r="E6869" s="24"/>
    </row>
    <row r="6870" spans="1:5" s="10" customFormat="1" x14ac:dyDescent="0.3">
      <c r="A6870" s="23"/>
      <c r="B6870" s="23"/>
      <c r="D6870" s="23"/>
      <c r="E6870" s="24"/>
    </row>
    <row r="6871" spans="1:5" s="10" customFormat="1" x14ac:dyDescent="0.3">
      <c r="A6871" s="23"/>
      <c r="B6871" s="23"/>
      <c r="D6871" s="23"/>
      <c r="E6871" s="24"/>
    </row>
    <row r="6872" spans="1:5" s="10" customFormat="1" x14ac:dyDescent="0.3">
      <c r="A6872" s="23"/>
      <c r="B6872" s="23"/>
      <c r="D6872" s="23"/>
      <c r="E6872" s="24"/>
    </row>
    <row r="6873" spans="1:5" s="10" customFormat="1" x14ac:dyDescent="0.3">
      <c r="A6873" s="23"/>
      <c r="B6873" s="23"/>
      <c r="D6873" s="23"/>
      <c r="E6873" s="24"/>
    </row>
    <row r="6874" spans="1:5" s="10" customFormat="1" x14ac:dyDescent="0.3">
      <c r="A6874" s="23"/>
      <c r="B6874" s="23"/>
      <c r="D6874" s="23"/>
      <c r="E6874" s="24"/>
    </row>
    <row r="6875" spans="1:5" s="10" customFormat="1" x14ac:dyDescent="0.3">
      <c r="A6875" s="23"/>
      <c r="B6875" s="23"/>
      <c r="D6875" s="23"/>
      <c r="E6875" s="24"/>
    </row>
    <row r="6876" spans="1:5" s="10" customFormat="1" x14ac:dyDescent="0.3">
      <c r="A6876" s="23"/>
      <c r="B6876" s="23"/>
      <c r="D6876" s="23"/>
      <c r="E6876" s="24"/>
    </row>
    <row r="6877" spans="1:5" s="10" customFormat="1" x14ac:dyDescent="0.3">
      <c r="A6877" s="23"/>
      <c r="B6877" s="23"/>
      <c r="D6877" s="23"/>
      <c r="E6877" s="24"/>
    </row>
    <row r="6878" spans="1:5" s="10" customFormat="1" x14ac:dyDescent="0.3">
      <c r="A6878" s="23"/>
      <c r="B6878" s="23"/>
      <c r="D6878" s="23"/>
      <c r="E6878" s="24"/>
    </row>
    <row r="6879" spans="1:5" s="10" customFormat="1" x14ac:dyDescent="0.3">
      <c r="A6879" s="23"/>
      <c r="B6879" s="23"/>
      <c r="D6879" s="23"/>
      <c r="E6879" s="24"/>
    </row>
    <row r="6880" spans="1:5" s="10" customFormat="1" x14ac:dyDescent="0.3">
      <c r="A6880" s="23"/>
      <c r="B6880" s="23"/>
      <c r="D6880" s="23"/>
      <c r="E6880" s="24"/>
    </row>
    <row r="6881" spans="1:5" s="10" customFormat="1" x14ac:dyDescent="0.3">
      <c r="A6881" s="23"/>
      <c r="B6881" s="23"/>
      <c r="D6881" s="23"/>
      <c r="E6881" s="24"/>
    </row>
    <row r="6882" spans="1:5" s="10" customFormat="1" x14ac:dyDescent="0.3">
      <c r="A6882" s="23"/>
      <c r="B6882" s="23"/>
      <c r="D6882" s="23"/>
      <c r="E6882" s="24"/>
    </row>
    <row r="6883" spans="1:5" s="10" customFormat="1" x14ac:dyDescent="0.3">
      <c r="A6883" s="23"/>
      <c r="B6883" s="23"/>
      <c r="D6883" s="23"/>
      <c r="E6883" s="24"/>
    </row>
    <row r="6884" spans="1:5" s="10" customFormat="1" x14ac:dyDescent="0.3">
      <c r="A6884" s="23"/>
      <c r="B6884" s="23"/>
      <c r="D6884" s="23"/>
      <c r="E6884" s="24"/>
    </row>
    <row r="6885" spans="1:5" s="10" customFormat="1" x14ac:dyDescent="0.3">
      <c r="A6885" s="23"/>
      <c r="B6885" s="23"/>
      <c r="D6885" s="23"/>
      <c r="E6885" s="24"/>
    </row>
    <row r="6886" spans="1:5" s="10" customFormat="1" x14ac:dyDescent="0.3">
      <c r="A6886" s="23"/>
      <c r="B6886" s="23"/>
      <c r="D6886" s="23"/>
      <c r="E6886" s="24"/>
    </row>
    <row r="6887" spans="1:5" s="10" customFormat="1" x14ac:dyDescent="0.3">
      <c r="A6887" s="23"/>
      <c r="B6887" s="23"/>
      <c r="D6887" s="23"/>
      <c r="E6887" s="24"/>
    </row>
    <row r="6888" spans="1:5" s="10" customFormat="1" x14ac:dyDescent="0.3">
      <c r="A6888" s="23"/>
      <c r="B6888" s="23"/>
      <c r="D6888" s="23"/>
      <c r="E6888" s="24"/>
    </row>
    <row r="6889" spans="1:5" s="10" customFormat="1" x14ac:dyDescent="0.3">
      <c r="A6889" s="23"/>
      <c r="B6889" s="23"/>
      <c r="D6889" s="23"/>
      <c r="E6889" s="24"/>
    </row>
    <row r="6890" spans="1:5" s="10" customFormat="1" x14ac:dyDescent="0.3">
      <c r="A6890" s="23"/>
      <c r="B6890" s="23"/>
      <c r="D6890" s="23"/>
      <c r="E6890" s="24"/>
    </row>
    <row r="6891" spans="1:5" s="10" customFormat="1" x14ac:dyDescent="0.3">
      <c r="A6891" s="23"/>
      <c r="B6891" s="23"/>
      <c r="D6891" s="23"/>
      <c r="E6891" s="24"/>
    </row>
    <row r="6892" spans="1:5" s="10" customFormat="1" x14ac:dyDescent="0.3">
      <c r="A6892" s="23"/>
      <c r="B6892" s="23"/>
      <c r="D6892" s="23"/>
      <c r="E6892" s="24"/>
    </row>
    <row r="6893" spans="1:5" s="10" customFormat="1" x14ac:dyDescent="0.3">
      <c r="A6893" s="23"/>
      <c r="B6893" s="23"/>
      <c r="D6893" s="23"/>
      <c r="E6893" s="24"/>
    </row>
    <row r="6894" spans="1:5" s="10" customFormat="1" x14ac:dyDescent="0.3">
      <c r="A6894" s="23"/>
      <c r="B6894" s="23"/>
      <c r="D6894" s="23"/>
      <c r="E6894" s="24"/>
    </row>
    <row r="6895" spans="1:5" s="10" customFormat="1" x14ac:dyDescent="0.3">
      <c r="A6895" s="23"/>
      <c r="B6895" s="23"/>
      <c r="D6895" s="23"/>
      <c r="E6895" s="24"/>
    </row>
    <row r="6896" spans="1:5" s="10" customFormat="1" x14ac:dyDescent="0.3">
      <c r="A6896" s="23"/>
      <c r="B6896" s="23"/>
      <c r="D6896" s="23"/>
      <c r="E6896" s="24"/>
    </row>
    <row r="6897" spans="1:5" s="10" customFormat="1" x14ac:dyDescent="0.3">
      <c r="A6897" s="23"/>
      <c r="B6897" s="23"/>
      <c r="D6897" s="23"/>
      <c r="E6897" s="24"/>
    </row>
    <row r="6898" spans="1:5" s="10" customFormat="1" x14ac:dyDescent="0.3">
      <c r="A6898" s="23"/>
      <c r="B6898" s="23"/>
      <c r="D6898" s="23"/>
      <c r="E6898" s="24"/>
    </row>
    <row r="6899" spans="1:5" s="10" customFormat="1" x14ac:dyDescent="0.3">
      <c r="A6899" s="23"/>
      <c r="B6899" s="23"/>
      <c r="D6899" s="23"/>
      <c r="E6899" s="24"/>
    </row>
    <row r="6900" spans="1:5" s="10" customFormat="1" x14ac:dyDescent="0.3">
      <c r="A6900" s="23"/>
      <c r="B6900" s="23"/>
      <c r="D6900" s="23"/>
      <c r="E6900" s="24"/>
    </row>
    <row r="6901" spans="1:5" s="10" customFormat="1" x14ac:dyDescent="0.3">
      <c r="A6901" s="23"/>
      <c r="B6901" s="23"/>
      <c r="D6901" s="23"/>
      <c r="E6901" s="24"/>
    </row>
    <row r="6902" spans="1:5" s="10" customFormat="1" x14ac:dyDescent="0.3">
      <c r="A6902" s="23"/>
      <c r="B6902" s="23"/>
      <c r="D6902" s="23"/>
      <c r="E6902" s="24"/>
    </row>
    <row r="6903" spans="1:5" s="10" customFormat="1" x14ac:dyDescent="0.3">
      <c r="A6903" s="23"/>
      <c r="B6903" s="23"/>
      <c r="D6903" s="23"/>
      <c r="E6903" s="24"/>
    </row>
    <row r="6904" spans="1:5" s="10" customFormat="1" x14ac:dyDescent="0.3">
      <c r="A6904" s="23"/>
      <c r="B6904" s="23"/>
      <c r="D6904" s="23"/>
      <c r="E6904" s="24"/>
    </row>
    <row r="6905" spans="1:5" s="10" customFormat="1" x14ac:dyDescent="0.3">
      <c r="A6905" s="23"/>
      <c r="B6905" s="23"/>
      <c r="D6905" s="23"/>
      <c r="E6905" s="24"/>
    </row>
    <row r="6906" spans="1:5" s="10" customFormat="1" x14ac:dyDescent="0.3">
      <c r="A6906" s="23"/>
      <c r="B6906" s="23"/>
      <c r="D6906" s="23"/>
      <c r="E6906" s="24"/>
    </row>
    <row r="6907" spans="1:5" s="10" customFormat="1" x14ac:dyDescent="0.3">
      <c r="A6907" s="23"/>
      <c r="B6907" s="23"/>
      <c r="D6907" s="23"/>
      <c r="E6907" s="24"/>
    </row>
    <row r="6908" spans="1:5" s="10" customFormat="1" x14ac:dyDescent="0.3">
      <c r="A6908" s="23"/>
      <c r="B6908" s="23"/>
      <c r="D6908" s="23"/>
      <c r="E6908" s="24"/>
    </row>
    <row r="6909" spans="1:5" s="10" customFormat="1" x14ac:dyDescent="0.3">
      <c r="A6909" s="23"/>
      <c r="B6909" s="23"/>
      <c r="D6909" s="23"/>
      <c r="E6909" s="24"/>
    </row>
    <row r="6910" spans="1:5" s="10" customFormat="1" x14ac:dyDescent="0.3">
      <c r="A6910" s="23"/>
      <c r="B6910" s="23"/>
      <c r="D6910" s="23"/>
      <c r="E6910" s="24"/>
    </row>
    <row r="6911" spans="1:5" s="10" customFormat="1" x14ac:dyDescent="0.3">
      <c r="A6911" s="23"/>
      <c r="B6911" s="23"/>
      <c r="D6911" s="23"/>
      <c r="E6911" s="24"/>
    </row>
    <row r="6912" spans="1:5" s="10" customFormat="1" x14ac:dyDescent="0.3">
      <c r="A6912" s="23"/>
      <c r="B6912" s="23"/>
      <c r="D6912" s="23"/>
      <c r="E6912" s="24"/>
    </row>
    <row r="6913" spans="1:5" s="10" customFormat="1" x14ac:dyDescent="0.3">
      <c r="A6913" s="23"/>
      <c r="B6913" s="23"/>
      <c r="D6913" s="23"/>
      <c r="E6913" s="24"/>
    </row>
    <row r="6914" spans="1:5" s="10" customFormat="1" x14ac:dyDescent="0.3">
      <c r="A6914" s="23"/>
      <c r="B6914" s="23"/>
      <c r="D6914" s="23"/>
      <c r="E6914" s="24"/>
    </row>
    <row r="6915" spans="1:5" s="10" customFormat="1" x14ac:dyDescent="0.3">
      <c r="A6915" s="23"/>
      <c r="B6915" s="23"/>
      <c r="D6915" s="23"/>
      <c r="E6915" s="24"/>
    </row>
    <row r="6916" spans="1:5" s="10" customFormat="1" x14ac:dyDescent="0.3">
      <c r="A6916" s="23"/>
      <c r="B6916" s="23"/>
      <c r="D6916" s="23"/>
      <c r="E6916" s="24"/>
    </row>
    <row r="6917" spans="1:5" s="10" customFormat="1" x14ac:dyDescent="0.3">
      <c r="A6917" s="23"/>
      <c r="B6917" s="23"/>
      <c r="D6917" s="23"/>
      <c r="E6917" s="24"/>
    </row>
    <row r="6918" spans="1:5" s="10" customFormat="1" x14ac:dyDescent="0.3">
      <c r="A6918" s="23"/>
      <c r="B6918" s="23"/>
      <c r="D6918" s="23"/>
      <c r="E6918" s="24"/>
    </row>
    <row r="6919" spans="1:5" s="10" customFormat="1" x14ac:dyDescent="0.3">
      <c r="A6919" s="23"/>
      <c r="B6919" s="23"/>
      <c r="D6919" s="23"/>
      <c r="E6919" s="24"/>
    </row>
    <row r="6920" spans="1:5" s="10" customFormat="1" x14ac:dyDescent="0.3">
      <c r="A6920" s="23"/>
      <c r="B6920" s="23"/>
      <c r="D6920" s="23"/>
      <c r="E6920" s="24"/>
    </row>
    <row r="6921" spans="1:5" s="10" customFormat="1" x14ac:dyDescent="0.3">
      <c r="A6921" s="23"/>
      <c r="B6921" s="23"/>
      <c r="D6921" s="23"/>
      <c r="E6921" s="24"/>
    </row>
    <row r="6922" spans="1:5" s="10" customFormat="1" x14ac:dyDescent="0.3">
      <c r="A6922" s="23"/>
      <c r="B6922" s="23"/>
      <c r="D6922" s="23"/>
      <c r="E6922" s="24"/>
    </row>
    <row r="6923" spans="1:5" s="10" customFormat="1" x14ac:dyDescent="0.3">
      <c r="A6923" s="23"/>
      <c r="B6923" s="23"/>
      <c r="D6923" s="23"/>
      <c r="E6923" s="24"/>
    </row>
    <row r="6924" spans="1:5" s="10" customFormat="1" x14ac:dyDescent="0.3">
      <c r="A6924" s="23"/>
      <c r="B6924" s="23"/>
      <c r="D6924" s="23"/>
      <c r="E6924" s="24"/>
    </row>
    <row r="6925" spans="1:5" s="10" customFormat="1" x14ac:dyDescent="0.3">
      <c r="A6925" s="23"/>
      <c r="B6925" s="23"/>
      <c r="D6925" s="23"/>
      <c r="E6925" s="24"/>
    </row>
    <row r="6926" spans="1:5" s="10" customFormat="1" x14ac:dyDescent="0.3">
      <c r="A6926" s="23"/>
      <c r="B6926" s="23"/>
      <c r="D6926" s="23"/>
      <c r="E6926" s="24"/>
    </row>
    <row r="6927" spans="1:5" s="10" customFormat="1" x14ac:dyDescent="0.3">
      <c r="A6927" s="23"/>
      <c r="B6927" s="23"/>
      <c r="D6927" s="23"/>
      <c r="E6927" s="24"/>
    </row>
    <row r="6928" spans="1:5" s="10" customFormat="1" x14ac:dyDescent="0.3">
      <c r="A6928" s="23"/>
      <c r="B6928" s="23"/>
      <c r="D6928" s="23"/>
      <c r="E6928" s="24"/>
    </row>
    <row r="6929" spans="1:5" s="10" customFormat="1" x14ac:dyDescent="0.3">
      <c r="A6929" s="23"/>
      <c r="B6929" s="23"/>
      <c r="D6929" s="23"/>
      <c r="E6929" s="24"/>
    </row>
    <row r="6930" spans="1:5" s="10" customFormat="1" x14ac:dyDescent="0.3">
      <c r="A6930" s="23"/>
      <c r="B6930" s="23"/>
      <c r="D6930" s="23"/>
      <c r="E6930" s="24"/>
    </row>
    <row r="6931" spans="1:5" s="10" customFormat="1" x14ac:dyDescent="0.3">
      <c r="A6931" s="23"/>
      <c r="B6931" s="23"/>
      <c r="D6931" s="23"/>
      <c r="E6931" s="24"/>
    </row>
    <row r="6932" spans="1:5" s="10" customFormat="1" x14ac:dyDescent="0.3">
      <c r="A6932" s="23"/>
      <c r="B6932" s="23"/>
      <c r="D6932" s="23"/>
      <c r="E6932" s="24"/>
    </row>
    <row r="6933" spans="1:5" s="10" customFormat="1" x14ac:dyDescent="0.3">
      <c r="A6933" s="23"/>
      <c r="B6933" s="23"/>
      <c r="D6933" s="23"/>
      <c r="E6933" s="24"/>
    </row>
    <row r="6934" spans="1:5" s="10" customFormat="1" x14ac:dyDescent="0.3">
      <c r="A6934" s="23"/>
      <c r="B6934" s="23"/>
      <c r="D6934" s="23"/>
      <c r="E6934" s="24"/>
    </row>
    <row r="6935" spans="1:5" s="10" customFormat="1" x14ac:dyDescent="0.3">
      <c r="A6935" s="23"/>
      <c r="B6935" s="23"/>
      <c r="D6935" s="23"/>
      <c r="E6935" s="24"/>
    </row>
    <row r="6936" spans="1:5" s="10" customFormat="1" x14ac:dyDescent="0.3">
      <c r="A6936" s="23"/>
      <c r="B6936" s="23"/>
      <c r="D6936" s="23"/>
      <c r="E6936" s="24"/>
    </row>
    <row r="6937" spans="1:5" s="10" customFormat="1" x14ac:dyDescent="0.3">
      <c r="A6937" s="23"/>
      <c r="B6937" s="23"/>
      <c r="D6937" s="23"/>
      <c r="E6937" s="24"/>
    </row>
    <row r="6938" spans="1:5" s="10" customFormat="1" x14ac:dyDescent="0.3">
      <c r="A6938" s="23"/>
      <c r="B6938" s="23"/>
      <c r="D6938" s="23"/>
      <c r="E6938" s="24"/>
    </row>
    <row r="6939" spans="1:5" s="10" customFormat="1" x14ac:dyDescent="0.3">
      <c r="A6939" s="23"/>
      <c r="B6939" s="23"/>
      <c r="D6939" s="23"/>
      <c r="E6939" s="24"/>
    </row>
    <row r="6940" spans="1:5" s="10" customFormat="1" x14ac:dyDescent="0.3">
      <c r="A6940" s="23"/>
      <c r="B6940" s="23"/>
      <c r="D6940" s="23"/>
      <c r="E6940" s="24"/>
    </row>
    <row r="6941" spans="1:5" s="10" customFormat="1" x14ac:dyDescent="0.3">
      <c r="A6941" s="23"/>
      <c r="B6941" s="23"/>
      <c r="D6941" s="23"/>
      <c r="E6941" s="24"/>
    </row>
    <row r="6942" spans="1:5" s="10" customFormat="1" x14ac:dyDescent="0.3">
      <c r="A6942" s="23"/>
      <c r="B6942" s="23"/>
      <c r="D6942" s="23"/>
      <c r="E6942" s="24"/>
    </row>
    <row r="6943" spans="1:5" s="10" customFormat="1" x14ac:dyDescent="0.3">
      <c r="A6943" s="23"/>
      <c r="B6943" s="23"/>
      <c r="D6943" s="23"/>
      <c r="E6943" s="24"/>
    </row>
    <row r="6944" spans="1:5" s="10" customFormat="1" x14ac:dyDescent="0.3">
      <c r="A6944" s="23"/>
      <c r="B6944" s="23"/>
      <c r="D6944" s="23"/>
      <c r="E6944" s="24"/>
    </row>
    <row r="6945" spans="1:5" s="10" customFormat="1" x14ac:dyDescent="0.3">
      <c r="A6945" s="23"/>
      <c r="B6945" s="23"/>
      <c r="D6945" s="23"/>
      <c r="E6945" s="24"/>
    </row>
    <row r="6946" spans="1:5" s="10" customFormat="1" x14ac:dyDescent="0.3">
      <c r="A6946" s="23"/>
      <c r="B6946" s="23"/>
      <c r="D6946" s="23"/>
      <c r="E6946" s="24"/>
    </row>
    <row r="6947" spans="1:5" s="10" customFormat="1" x14ac:dyDescent="0.3">
      <c r="A6947" s="23"/>
      <c r="B6947" s="23"/>
      <c r="D6947" s="23"/>
      <c r="E6947" s="24"/>
    </row>
    <row r="6948" spans="1:5" s="10" customFormat="1" x14ac:dyDescent="0.3">
      <c r="A6948" s="23"/>
      <c r="B6948" s="23"/>
      <c r="D6948" s="23"/>
      <c r="E6948" s="24"/>
    </row>
    <row r="6949" spans="1:5" s="10" customFormat="1" x14ac:dyDescent="0.3">
      <c r="A6949" s="23"/>
      <c r="B6949" s="23"/>
      <c r="D6949" s="23"/>
      <c r="E6949" s="24"/>
    </row>
    <row r="6950" spans="1:5" s="10" customFormat="1" x14ac:dyDescent="0.3">
      <c r="A6950" s="23"/>
      <c r="B6950" s="23"/>
      <c r="D6950" s="23"/>
      <c r="E6950" s="24"/>
    </row>
    <row r="6951" spans="1:5" s="10" customFormat="1" x14ac:dyDescent="0.3">
      <c r="A6951" s="23"/>
      <c r="B6951" s="23"/>
      <c r="D6951" s="23"/>
      <c r="E6951" s="24"/>
    </row>
    <row r="6952" spans="1:5" s="10" customFormat="1" x14ac:dyDescent="0.3">
      <c r="A6952" s="23"/>
      <c r="B6952" s="23"/>
      <c r="D6952" s="23"/>
      <c r="E6952" s="24"/>
    </row>
    <row r="6953" spans="1:5" s="10" customFormat="1" x14ac:dyDescent="0.3">
      <c r="A6953" s="23"/>
      <c r="B6953" s="23"/>
      <c r="D6953" s="23"/>
      <c r="E6953" s="24"/>
    </row>
    <row r="6954" spans="1:5" s="10" customFormat="1" x14ac:dyDescent="0.3">
      <c r="A6954" s="23"/>
      <c r="B6954" s="23"/>
      <c r="D6954" s="23"/>
      <c r="E6954" s="24"/>
    </row>
    <row r="6955" spans="1:5" s="10" customFormat="1" x14ac:dyDescent="0.3">
      <c r="A6955" s="23"/>
      <c r="B6955" s="23"/>
      <c r="D6955" s="23"/>
      <c r="E6955" s="24"/>
    </row>
    <row r="6956" spans="1:5" s="10" customFormat="1" x14ac:dyDescent="0.3">
      <c r="A6956" s="23"/>
      <c r="B6956" s="23"/>
      <c r="D6956" s="23"/>
      <c r="E6956" s="24"/>
    </row>
    <row r="6957" spans="1:5" s="10" customFormat="1" x14ac:dyDescent="0.3">
      <c r="A6957" s="23"/>
      <c r="B6957" s="23"/>
      <c r="D6957" s="23"/>
      <c r="E6957" s="24"/>
    </row>
    <row r="6958" spans="1:5" s="10" customFormat="1" x14ac:dyDescent="0.3">
      <c r="A6958" s="23"/>
      <c r="B6958" s="23"/>
      <c r="D6958" s="23"/>
      <c r="E6958" s="24"/>
    </row>
    <row r="6959" spans="1:5" s="10" customFormat="1" x14ac:dyDescent="0.3">
      <c r="A6959" s="23"/>
      <c r="B6959" s="23"/>
      <c r="D6959" s="23"/>
      <c r="E6959" s="24"/>
    </row>
    <row r="6960" spans="1:5" s="10" customFormat="1" x14ac:dyDescent="0.3">
      <c r="A6960" s="23"/>
      <c r="B6960" s="23"/>
      <c r="D6960" s="23"/>
      <c r="E6960" s="24"/>
    </row>
    <row r="6961" spans="1:5" s="10" customFormat="1" x14ac:dyDescent="0.3">
      <c r="A6961" s="23"/>
      <c r="B6961" s="23"/>
      <c r="D6961" s="23"/>
      <c r="E6961" s="24"/>
    </row>
    <row r="6962" spans="1:5" s="10" customFormat="1" x14ac:dyDescent="0.3">
      <c r="A6962" s="23"/>
      <c r="B6962" s="23"/>
      <c r="D6962" s="23"/>
      <c r="E6962" s="24"/>
    </row>
    <row r="6963" spans="1:5" s="10" customFormat="1" x14ac:dyDescent="0.3">
      <c r="A6963" s="23"/>
      <c r="B6963" s="23"/>
      <c r="D6963" s="23"/>
      <c r="E6963" s="24"/>
    </row>
    <row r="6964" spans="1:5" s="10" customFormat="1" x14ac:dyDescent="0.3">
      <c r="A6964" s="23"/>
      <c r="B6964" s="23"/>
      <c r="D6964" s="23"/>
      <c r="E6964" s="24"/>
    </row>
    <row r="6965" spans="1:5" s="10" customFormat="1" x14ac:dyDescent="0.3">
      <c r="A6965" s="23"/>
      <c r="B6965" s="23"/>
      <c r="D6965" s="23"/>
      <c r="E6965" s="24"/>
    </row>
    <row r="6966" spans="1:5" s="10" customFormat="1" x14ac:dyDescent="0.3">
      <c r="A6966" s="23"/>
      <c r="B6966" s="23"/>
      <c r="D6966" s="23"/>
      <c r="E6966" s="24"/>
    </row>
    <row r="6967" spans="1:5" s="10" customFormat="1" x14ac:dyDescent="0.3">
      <c r="A6967" s="23"/>
      <c r="B6967" s="23"/>
      <c r="D6967" s="23"/>
      <c r="E6967" s="24"/>
    </row>
    <row r="6968" spans="1:5" s="10" customFormat="1" x14ac:dyDescent="0.3">
      <c r="A6968" s="23"/>
      <c r="B6968" s="23"/>
      <c r="D6968" s="23"/>
      <c r="E6968" s="24"/>
    </row>
    <row r="6969" spans="1:5" s="10" customFormat="1" x14ac:dyDescent="0.3">
      <c r="A6969" s="23"/>
      <c r="B6969" s="23"/>
      <c r="D6969" s="23"/>
      <c r="E6969" s="24"/>
    </row>
    <row r="6970" spans="1:5" s="10" customFormat="1" x14ac:dyDescent="0.3">
      <c r="A6970" s="23"/>
      <c r="B6970" s="23"/>
      <c r="D6970" s="23"/>
      <c r="E6970" s="24"/>
    </row>
    <row r="6971" spans="1:5" s="10" customFormat="1" x14ac:dyDescent="0.3">
      <c r="A6971" s="23"/>
      <c r="B6971" s="23"/>
      <c r="D6971" s="23"/>
      <c r="E6971" s="24"/>
    </row>
    <row r="6972" spans="1:5" s="10" customFormat="1" x14ac:dyDescent="0.3">
      <c r="A6972" s="23"/>
      <c r="B6972" s="23"/>
      <c r="D6972" s="23"/>
      <c r="E6972" s="24"/>
    </row>
    <row r="6973" spans="1:5" s="10" customFormat="1" x14ac:dyDescent="0.3">
      <c r="A6973" s="23"/>
      <c r="B6973" s="23"/>
      <c r="D6973" s="23"/>
      <c r="E6973" s="24"/>
    </row>
    <row r="6974" spans="1:5" s="10" customFormat="1" x14ac:dyDescent="0.3">
      <c r="A6974" s="23"/>
      <c r="B6974" s="23"/>
      <c r="D6974" s="23"/>
      <c r="E6974" s="24"/>
    </row>
    <row r="6975" spans="1:5" s="10" customFormat="1" x14ac:dyDescent="0.3">
      <c r="A6975" s="23"/>
      <c r="B6975" s="23"/>
      <c r="D6975" s="23"/>
      <c r="E6975" s="24"/>
    </row>
    <row r="6976" spans="1:5" s="10" customFormat="1" x14ac:dyDescent="0.3">
      <c r="A6976" s="23"/>
      <c r="B6976" s="23"/>
      <c r="D6976" s="23"/>
      <c r="E6976" s="24"/>
    </row>
    <row r="6977" spans="1:5" s="10" customFormat="1" x14ac:dyDescent="0.3">
      <c r="A6977" s="23"/>
      <c r="B6977" s="23"/>
      <c r="D6977" s="23"/>
      <c r="E6977" s="24"/>
    </row>
    <row r="6978" spans="1:5" s="10" customFormat="1" x14ac:dyDescent="0.3">
      <c r="A6978" s="23"/>
      <c r="B6978" s="23"/>
      <c r="D6978" s="23"/>
      <c r="E6978" s="24"/>
    </row>
    <row r="6979" spans="1:5" s="10" customFormat="1" x14ac:dyDescent="0.3">
      <c r="A6979" s="23"/>
      <c r="B6979" s="23"/>
      <c r="D6979" s="23"/>
      <c r="E6979" s="24"/>
    </row>
    <row r="6980" spans="1:5" s="10" customFormat="1" x14ac:dyDescent="0.3">
      <c r="A6980" s="23"/>
      <c r="B6980" s="23"/>
      <c r="D6980" s="23"/>
      <c r="E6980" s="24"/>
    </row>
    <row r="6981" spans="1:5" s="10" customFormat="1" x14ac:dyDescent="0.3">
      <c r="A6981" s="23"/>
      <c r="B6981" s="23"/>
      <c r="D6981" s="23"/>
      <c r="E6981" s="24"/>
    </row>
    <row r="6982" spans="1:5" s="10" customFormat="1" x14ac:dyDescent="0.3">
      <c r="A6982" s="23"/>
      <c r="B6982" s="23"/>
      <c r="D6982" s="23"/>
      <c r="E6982" s="24"/>
    </row>
    <row r="6983" spans="1:5" s="10" customFormat="1" x14ac:dyDescent="0.3">
      <c r="A6983" s="23"/>
      <c r="B6983" s="23"/>
      <c r="D6983" s="23"/>
      <c r="E6983" s="24"/>
    </row>
    <row r="6984" spans="1:5" s="10" customFormat="1" x14ac:dyDescent="0.3">
      <c r="A6984" s="23"/>
      <c r="B6984" s="23"/>
      <c r="D6984" s="23"/>
      <c r="E6984" s="24"/>
    </row>
    <row r="6985" spans="1:5" s="10" customFormat="1" x14ac:dyDescent="0.3">
      <c r="A6985" s="23"/>
      <c r="B6985" s="23"/>
      <c r="D6985" s="23"/>
      <c r="E6985" s="24"/>
    </row>
    <row r="6986" spans="1:5" s="10" customFormat="1" x14ac:dyDescent="0.3">
      <c r="A6986" s="23"/>
      <c r="B6986" s="23"/>
      <c r="D6986" s="23"/>
      <c r="E6986" s="24"/>
    </row>
    <row r="6987" spans="1:5" s="10" customFormat="1" x14ac:dyDescent="0.3">
      <c r="A6987" s="23"/>
      <c r="B6987" s="23"/>
      <c r="D6987" s="23"/>
      <c r="E6987" s="24"/>
    </row>
    <row r="6988" spans="1:5" s="10" customFormat="1" x14ac:dyDescent="0.3">
      <c r="A6988" s="23"/>
      <c r="B6988" s="23"/>
      <c r="D6988" s="23"/>
      <c r="E6988" s="24"/>
    </row>
    <row r="6989" spans="1:5" s="10" customFormat="1" x14ac:dyDescent="0.3">
      <c r="A6989" s="23"/>
      <c r="B6989" s="23"/>
      <c r="D6989" s="23"/>
      <c r="E6989" s="24"/>
    </row>
    <row r="6990" spans="1:5" s="10" customFormat="1" x14ac:dyDescent="0.3">
      <c r="A6990" s="23"/>
      <c r="B6990" s="23"/>
      <c r="D6990" s="23"/>
      <c r="E6990" s="24"/>
    </row>
    <row r="6991" spans="1:5" s="10" customFormat="1" x14ac:dyDescent="0.3">
      <c r="A6991" s="23"/>
      <c r="B6991" s="23"/>
      <c r="D6991" s="23"/>
      <c r="E6991" s="24"/>
    </row>
    <row r="6992" spans="1:5" s="10" customFormat="1" x14ac:dyDescent="0.3">
      <c r="A6992" s="23"/>
      <c r="B6992" s="23"/>
      <c r="D6992" s="23"/>
      <c r="E6992" s="24"/>
    </row>
    <row r="6993" spans="1:5" s="10" customFormat="1" x14ac:dyDescent="0.3">
      <c r="A6993" s="23"/>
      <c r="B6993" s="23"/>
      <c r="D6993" s="23"/>
      <c r="E6993" s="24"/>
    </row>
    <row r="6994" spans="1:5" s="10" customFormat="1" x14ac:dyDescent="0.3">
      <c r="A6994" s="23"/>
      <c r="B6994" s="23"/>
      <c r="D6994" s="23"/>
      <c r="E6994" s="24"/>
    </row>
    <row r="6995" spans="1:5" s="10" customFormat="1" x14ac:dyDescent="0.3">
      <c r="A6995" s="23"/>
      <c r="B6995" s="23"/>
      <c r="D6995" s="23"/>
      <c r="E6995" s="24"/>
    </row>
    <row r="6996" spans="1:5" s="10" customFormat="1" x14ac:dyDescent="0.3">
      <c r="A6996" s="23"/>
      <c r="B6996" s="23"/>
      <c r="D6996" s="23"/>
      <c r="E6996" s="24"/>
    </row>
    <row r="6997" spans="1:5" s="10" customFormat="1" x14ac:dyDescent="0.3">
      <c r="A6997" s="23"/>
      <c r="B6997" s="23"/>
      <c r="D6997" s="23"/>
      <c r="E6997" s="24"/>
    </row>
    <row r="6998" spans="1:5" s="10" customFormat="1" x14ac:dyDescent="0.3">
      <c r="A6998" s="23"/>
      <c r="B6998" s="23"/>
      <c r="D6998" s="23"/>
      <c r="E6998" s="24"/>
    </row>
    <row r="6999" spans="1:5" s="10" customFormat="1" x14ac:dyDescent="0.3">
      <c r="A6999" s="23"/>
      <c r="B6999" s="23"/>
      <c r="D6999" s="23"/>
      <c r="E6999" s="24"/>
    </row>
    <row r="7000" spans="1:5" s="10" customFormat="1" x14ac:dyDescent="0.3">
      <c r="A7000" s="23"/>
      <c r="B7000" s="23"/>
      <c r="D7000" s="23"/>
      <c r="E7000" s="24"/>
    </row>
    <row r="7001" spans="1:5" s="10" customFormat="1" x14ac:dyDescent="0.3">
      <c r="A7001" s="23"/>
      <c r="B7001" s="23"/>
      <c r="D7001" s="23"/>
      <c r="E7001" s="24"/>
    </row>
    <row r="7002" spans="1:5" s="10" customFormat="1" x14ac:dyDescent="0.3">
      <c r="A7002" s="23"/>
      <c r="B7002" s="23"/>
      <c r="D7002" s="23"/>
      <c r="E7002" s="24"/>
    </row>
    <row r="7003" spans="1:5" s="10" customFormat="1" x14ac:dyDescent="0.3">
      <c r="A7003" s="23"/>
      <c r="B7003" s="23"/>
      <c r="D7003" s="23"/>
      <c r="E7003" s="24"/>
    </row>
    <row r="7004" spans="1:5" s="10" customFormat="1" x14ac:dyDescent="0.3">
      <c r="A7004" s="23"/>
      <c r="B7004" s="23"/>
      <c r="D7004" s="23"/>
      <c r="E7004" s="24"/>
    </row>
    <row r="7005" spans="1:5" s="10" customFormat="1" x14ac:dyDescent="0.3">
      <c r="A7005" s="23"/>
      <c r="B7005" s="23"/>
      <c r="D7005" s="23"/>
      <c r="E7005" s="24"/>
    </row>
    <row r="7006" spans="1:5" s="10" customFormat="1" x14ac:dyDescent="0.3">
      <c r="A7006" s="23"/>
      <c r="B7006" s="23"/>
      <c r="D7006" s="23"/>
      <c r="E7006" s="24"/>
    </row>
    <row r="7007" spans="1:5" s="10" customFormat="1" x14ac:dyDescent="0.3">
      <c r="A7007" s="23"/>
      <c r="B7007" s="23"/>
      <c r="D7007" s="23"/>
      <c r="E7007" s="24"/>
    </row>
    <row r="7008" spans="1:5" s="10" customFormat="1" x14ac:dyDescent="0.3">
      <c r="A7008" s="23"/>
      <c r="B7008" s="23"/>
      <c r="D7008" s="23"/>
      <c r="E7008" s="24"/>
    </row>
    <row r="7009" spans="1:5" s="10" customFormat="1" x14ac:dyDescent="0.3">
      <c r="A7009" s="23"/>
      <c r="B7009" s="23"/>
      <c r="D7009" s="23"/>
      <c r="E7009" s="24"/>
    </row>
    <row r="7010" spans="1:5" s="10" customFormat="1" x14ac:dyDescent="0.3">
      <c r="A7010" s="23"/>
      <c r="B7010" s="23"/>
      <c r="D7010" s="23"/>
      <c r="E7010" s="24"/>
    </row>
    <row r="7011" spans="1:5" s="10" customFormat="1" x14ac:dyDescent="0.3">
      <c r="A7011" s="23"/>
      <c r="B7011" s="23"/>
      <c r="D7011" s="23"/>
      <c r="E7011" s="24"/>
    </row>
    <row r="7012" spans="1:5" s="10" customFormat="1" x14ac:dyDescent="0.3">
      <c r="A7012" s="23"/>
      <c r="B7012" s="23"/>
      <c r="D7012" s="23"/>
      <c r="E7012" s="24"/>
    </row>
    <row r="7013" spans="1:5" s="10" customFormat="1" x14ac:dyDescent="0.3">
      <c r="A7013" s="23"/>
      <c r="B7013" s="23"/>
      <c r="D7013" s="23"/>
      <c r="E7013" s="24"/>
    </row>
    <row r="7014" spans="1:5" s="10" customFormat="1" x14ac:dyDescent="0.3">
      <c r="A7014" s="23"/>
      <c r="B7014" s="23"/>
      <c r="D7014" s="23"/>
      <c r="E7014" s="24"/>
    </row>
    <row r="7015" spans="1:5" s="10" customFormat="1" x14ac:dyDescent="0.3">
      <c r="A7015" s="23"/>
      <c r="B7015" s="23"/>
      <c r="D7015" s="23"/>
      <c r="E7015" s="24"/>
    </row>
    <row r="7016" spans="1:5" s="10" customFormat="1" x14ac:dyDescent="0.3">
      <c r="A7016" s="23"/>
      <c r="B7016" s="23"/>
      <c r="D7016" s="23"/>
      <c r="E7016" s="24"/>
    </row>
    <row r="7017" spans="1:5" s="10" customFormat="1" x14ac:dyDescent="0.3">
      <c r="A7017" s="23"/>
      <c r="B7017" s="23"/>
      <c r="D7017" s="23"/>
      <c r="E7017" s="24"/>
    </row>
    <row r="7018" spans="1:5" s="10" customFormat="1" x14ac:dyDescent="0.3">
      <c r="A7018" s="23"/>
      <c r="B7018" s="23"/>
      <c r="D7018" s="23"/>
      <c r="E7018" s="24"/>
    </row>
    <row r="7019" spans="1:5" s="10" customFormat="1" x14ac:dyDescent="0.3">
      <c r="A7019" s="23"/>
      <c r="B7019" s="23"/>
      <c r="D7019" s="23"/>
      <c r="E7019" s="24"/>
    </row>
    <row r="7020" spans="1:5" s="10" customFormat="1" x14ac:dyDescent="0.3">
      <c r="A7020" s="23"/>
      <c r="B7020" s="23"/>
      <c r="D7020" s="23"/>
      <c r="E7020" s="24"/>
    </row>
    <row r="7021" spans="1:5" s="10" customFormat="1" x14ac:dyDescent="0.3">
      <c r="A7021" s="23"/>
      <c r="B7021" s="23"/>
      <c r="D7021" s="23"/>
      <c r="E7021" s="24"/>
    </row>
    <row r="7022" spans="1:5" s="10" customFormat="1" x14ac:dyDescent="0.3">
      <c r="A7022" s="23"/>
      <c r="B7022" s="23"/>
      <c r="D7022" s="23"/>
      <c r="E7022" s="24"/>
    </row>
    <row r="7023" spans="1:5" s="10" customFormat="1" x14ac:dyDescent="0.3">
      <c r="A7023" s="23"/>
      <c r="B7023" s="23"/>
      <c r="D7023" s="23"/>
      <c r="E7023" s="24"/>
    </row>
    <row r="7024" spans="1:5" s="10" customFormat="1" x14ac:dyDescent="0.3">
      <c r="A7024" s="23"/>
      <c r="B7024" s="23"/>
      <c r="D7024" s="23"/>
      <c r="E7024" s="24"/>
    </row>
    <row r="7025" spans="1:5" s="10" customFormat="1" x14ac:dyDescent="0.3">
      <c r="A7025" s="23"/>
      <c r="B7025" s="23"/>
      <c r="D7025" s="23"/>
      <c r="E7025" s="24"/>
    </row>
    <row r="7026" spans="1:5" s="10" customFormat="1" x14ac:dyDescent="0.3">
      <c r="A7026" s="23"/>
      <c r="B7026" s="23"/>
      <c r="D7026" s="23"/>
      <c r="E7026" s="24"/>
    </row>
    <row r="7027" spans="1:5" s="10" customFormat="1" x14ac:dyDescent="0.3">
      <c r="A7027" s="23"/>
      <c r="B7027" s="23"/>
      <c r="D7027" s="23"/>
      <c r="E7027" s="24"/>
    </row>
    <row r="7028" spans="1:5" s="10" customFormat="1" x14ac:dyDescent="0.3">
      <c r="A7028" s="23"/>
      <c r="B7028" s="23"/>
      <c r="D7028" s="23"/>
      <c r="E7028" s="24"/>
    </row>
    <row r="7029" spans="1:5" s="10" customFormat="1" x14ac:dyDescent="0.3">
      <c r="A7029" s="23"/>
      <c r="B7029" s="23"/>
      <c r="D7029" s="23"/>
      <c r="E7029" s="24"/>
    </row>
    <row r="7030" spans="1:5" s="10" customFormat="1" x14ac:dyDescent="0.3">
      <c r="A7030" s="23"/>
      <c r="B7030" s="23"/>
      <c r="D7030" s="23"/>
      <c r="E7030" s="24"/>
    </row>
    <row r="7031" spans="1:5" s="10" customFormat="1" x14ac:dyDescent="0.3">
      <c r="A7031" s="23"/>
      <c r="B7031" s="23"/>
      <c r="D7031" s="23"/>
      <c r="E7031" s="24"/>
    </row>
    <row r="7032" spans="1:5" s="10" customFormat="1" x14ac:dyDescent="0.3">
      <c r="A7032" s="23"/>
      <c r="B7032" s="23"/>
      <c r="D7032" s="23"/>
      <c r="E7032" s="24"/>
    </row>
    <row r="7033" spans="1:5" s="10" customFormat="1" x14ac:dyDescent="0.3">
      <c r="A7033" s="23"/>
      <c r="B7033" s="23"/>
      <c r="D7033" s="23"/>
      <c r="E7033" s="24"/>
    </row>
    <row r="7034" spans="1:5" s="10" customFormat="1" x14ac:dyDescent="0.3">
      <c r="A7034" s="23"/>
      <c r="B7034" s="23"/>
      <c r="D7034" s="23"/>
      <c r="E7034" s="24"/>
    </row>
    <row r="7035" spans="1:5" s="10" customFormat="1" x14ac:dyDescent="0.3">
      <c r="A7035" s="23"/>
      <c r="B7035" s="23"/>
      <c r="D7035" s="23"/>
      <c r="E7035" s="24"/>
    </row>
    <row r="7036" spans="1:5" s="10" customFormat="1" x14ac:dyDescent="0.3">
      <c r="A7036" s="23"/>
      <c r="B7036" s="23"/>
      <c r="D7036" s="23"/>
      <c r="E7036" s="24"/>
    </row>
    <row r="7037" spans="1:5" s="10" customFormat="1" x14ac:dyDescent="0.3">
      <c r="A7037" s="23"/>
      <c r="B7037" s="23"/>
      <c r="D7037" s="23"/>
      <c r="E7037" s="24"/>
    </row>
    <row r="7038" spans="1:5" s="10" customFormat="1" x14ac:dyDescent="0.3">
      <c r="A7038" s="23"/>
      <c r="B7038" s="23"/>
      <c r="D7038" s="23"/>
      <c r="E7038" s="24"/>
    </row>
    <row r="7039" spans="1:5" s="10" customFormat="1" x14ac:dyDescent="0.3">
      <c r="A7039" s="23"/>
      <c r="B7039" s="23"/>
      <c r="D7039" s="23"/>
      <c r="E7039" s="24"/>
    </row>
    <row r="7040" spans="1:5" s="10" customFormat="1" x14ac:dyDescent="0.3">
      <c r="A7040" s="23"/>
      <c r="B7040" s="23"/>
      <c r="D7040" s="23"/>
      <c r="E7040" s="24"/>
    </row>
    <row r="7041" spans="1:5" s="10" customFormat="1" x14ac:dyDescent="0.3">
      <c r="A7041" s="23"/>
      <c r="B7041" s="23"/>
      <c r="D7041" s="23"/>
      <c r="E7041" s="24"/>
    </row>
    <row r="7042" spans="1:5" s="10" customFormat="1" x14ac:dyDescent="0.3">
      <c r="A7042" s="23"/>
      <c r="B7042" s="23"/>
      <c r="D7042" s="23"/>
      <c r="E7042" s="24"/>
    </row>
    <row r="7043" spans="1:5" s="10" customFormat="1" x14ac:dyDescent="0.3">
      <c r="A7043" s="23"/>
      <c r="B7043" s="23"/>
      <c r="D7043" s="23"/>
      <c r="E7043" s="24"/>
    </row>
    <row r="7044" spans="1:5" s="10" customFormat="1" x14ac:dyDescent="0.3">
      <c r="A7044" s="23"/>
      <c r="B7044" s="23"/>
      <c r="D7044" s="23"/>
      <c r="E7044" s="24"/>
    </row>
    <row r="7045" spans="1:5" s="10" customFormat="1" x14ac:dyDescent="0.3">
      <c r="A7045" s="23"/>
      <c r="B7045" s="23"/>
      <c r="D7045" s="23"/>
      <c r="E7045" s="24"/>
    </row>
    <row r="7046" spans="1:5" s="10" customFormat="1" x14ac:dyDescent="0.3">
      <c r="A7046" s="23"/>
      <c r="B7046" s="23"/>
      <c r="D7046" s="23"/>
      <c r="E7046" s="24"/>
    </row>
    <row r="7047" spans="1:5" s="10" customFormat="1" x14ac:dyDescent="0.3">
      <c r="A7047" s="23"/>
      <c r="B7047" s="23"/>
      <c r="D7047" s="23"/>
      <c r="E7047" s="24"/>
    </row>
    <row r="7048" spans="1:5" s="10" customFormat="1" x14ac:dyDescent="0.3">
      <c r="A7048" s="23"/>
      <c r="B7048" s="23"/>
      <c r="D7048" s="23"/>
      <c r="E7048" s="24"/>
    </row>
    <row r="7049" spans="1:5" s="10" customFormat="1" x14ac:dyDescent="0.3">
      <c r="A7049" s="23"/>
      <c r="B7049" s="23"/>
      <c r="D7049" s="23"/>
      <c r="E7049" s="24"/>
    </row>
    <row r="7050" spans="1:5" s="10" customFormat="1" x14ac:dyDescent="0.3">
      <c r="A7050" s="23"/>
      <c r="B7050" s="23"/>
      <c r="D7050" s="23"/>
      <c r="E7050" s="24"/>
    </row>
    <row r="7051" spans="1:5" s="10" customFormat="1" x14ac:dyDescent="0.3">
      <c r="A7051" s="23"/>
      <c r="B7051" s="23"/>
      <c r="D7051" s="23"/>
      <c r="E7051" s="24"/>
    </row>
    <row r="7052" spans="1:5" s="10" customFormat="1" x14ac:dyDescent="0.3">
      <c r="A7052" s="23"/>
      <c r="B7052" s="23"/>
      <c r="D7052" s="23"/>
      <c r="E7052" s="24"/>
    </row>
    <row r="7053" spans="1:5" s="10" customFormat="1" x14ac:dyDescent="0.3">
      <c r="A7053" s="23"/>
      <c r="B7053" s="23"/>
      <c r="D7053" s="23"/>
      <c r="E7053" s="24"/>
    </row>
    <row r="7054" spans="1:5" s="10" customFormat="1" x14ac:dyDescent="0.3">
      <c r="A7054" s="23"/>
      <c r="B7054" s="23"/>
      <c r="D7054" s="23"/>
      <c r="E7054" s="24"/>
    </row>
    <row r="7055" spans="1:5" s="10" customFormat="1" x14ac:dyDescent="0.3">
      <c r="A7055" s="23"/>
      <c r="B7055" s="23"/>
      <c r="D7055" s="23"/>
      <c r="E7055" s="24"/>
    </row>
    <row r="7056" spans="1:5" s="10" customFormat="1" x14ac:dyDescent="0.3">
      <c r="A7056" s="23"/>
      <c r="B7056" s="23"/>
      <c r="D7056" s="23"/>
      <c r="E7056" s="24"/>
    </row>
    <row r="7057" spans="1:5" s="10" customFormat="1" x14ac:dyDescent="0.3">
      <c r="A7057" s="23"/>
      <c r="B7057" s="23"/>
      <c r="D7057" s="23"/>
      <c r="E7057" s="24"/>
    </row>
    <row r="7058" spans="1:5" s="10" customFormat="1" x14ac:dyDescent="0.3">
      <c r="A7058" s="23"/>
      <c r="B7058" s="23"/>
      <c r="D7058" s="23"/>
      <c r="E7058" s="24"/>
    </row>
    <row r="7059" spans="1:5" s="10" customFormat="1" x14ac:dyDescent="0.3">
      <c r="A7059" s="23"/>
      <c r="B7059" s="23"/>
      <c r="D7059" s="23"/>
      <c r="E7059" s="24"/>
    </row>
    <row r="7060" spans="1:5" s="10" customFormat="1" x14ac:dyDescent="0.3">
      <c r="A7060" s="23"/>
      <c r="B7060" s="23"/>
      <c r="D7060" s="23"/>
      <c r="E7060" s="24"/>
    </row>
    <row r="7061" spans="1:5" s="10" customFormat="1" x14ac:dyDescent="0.3">
      <c r="A7061" s="23"/>
      <c r="B7061" s="23"/>
      <c r="D7061" s="23"/>
      <c r="E7061" s="24"/>
    </row>
    <row r="7062" spans="1:5" s="10" customFormat="1" x14ac:dyDescent="0.3">
      <c r="A7062" s="23"/>
      <c r="B7062" s="23"/>
      <c r="D7062" s="23"/>
      <c r="E7062" s="24"/>
    </row>
    <row r="7063" spans="1:5" s="10" customFormat="1" x14ac:dyDescent="0.3">
      <c r="A7063" s="23"/>
      <c r="B7063" s="23"/>
      <c r="D7063" s="23"/>
      <c r="E7063" s="24"/>
    </row>
    <row r="7064" spans="1:5" s="10" customFormat="1" x14ac:dyDescent="0.3">
      <c r="A7064" s="23"/>
      <c r="B7064" s="23"/>
      <c r="D7064" s="23"/>
      <c r="E7064" s="24"/>
    </row>
    <row r="7065" spans="1:5" s="10" customFormat="1" x14ac:dyDescent="0.3">
      <c r="A7065" s="23"/>
      <c r="B7065" s="23"/>
      <c r="D7065" s="23"/>
      <c r="E7065" s="24"/>
    </row>
    <row r="7066" spans="1:5" s="10" customFormat="1" x14ac:dyDescent="0.3">
      <c r="A7066" s="23"/>
      <c r="B7066" s="23"/>
      <c r="D7066" s="23"/>
      <c r="E7066" s="24"/>
    </row>
    <row r="7067" spans="1:5" s="10" customFormat="1" x14ac:dyDescent="0.3">
      <c r="A7067" s="23"/>
      <c r="B7067" s="23"/>
      <c r="D7067" s="23"/>
      <c r="E7067" s="24"/>
    </row>
    <row r="7068" spans="1:5" s="10" customFormat="1" x14ac:dyDescent="0.3">
      <c r="A7068" s="23"/>
      <c r="B7068" s="23"/>
      <c r="D7068" s="23"/>
      <c r="E7068" s="24"/>
    </row>
    <row r="7069" spans="1:5" s="10" customFormat="1" x14ac:dyDescent="0.3">
      <c r="A7069" s="23"/>
      <c r="B7069" s="23"/>
      <c r="D7069" s="23"/>
      <c r="E7069" s="24"/>
    </row>
    <row r="7070" spans="1:5" s="10" customFormat="1" x14ac:dyDescent="0.3">
      <c r="A7070" s="23"/>
      <c r="B7070" s="23"/>
      <c r="D7070" s="23"/>
      <c r="E7070" s="24"/>
    </row>
    <row r="7071" spans="1:5" s="10" customFormat="1" x14ac:dyDescent="0.3">
      <c r="A7071" s="23"/>
      <c r="B7071" s="23"/>
      <c r="D7071" s="23"/>
      <c r="E7071" s="24"/>
    </row>
    <row r="7072" spans="1:5" s="10" customFormat="1" x14ac:dyDescent="0.3">
      <c r="A7072" s="23"/>
      <c r="B7072" s="23"/>
      <c r="D7072" s="23"/>
      <c r="E7072" s="24"/>
    </row>
    <row r="7073" spans="1:5" s="10" customFormat="1" x14ac:dyDescent="0.3">
      <c r="A7073" s="23"/>
      <c r="B7073" s="23"/>
      <c r="D7073" s="23"/>
      <c r="E7073" s="24"/>
    </row>
    <row r="7074" spans="1:5" s="10" customFormat="1" x14ac:dyDescent="0.3">
      <c r="A7074" s="23"/>
      <c r="B7074" s="23"/>
      <c r="D7074" s="23"/>
      <c r="E7074" s="24"/>
    </row>
    <row r="7075" spans="1:5" s="10" customFormat="1" x14ac:dyDescent="0.3">
      <c r="A7075" s="23"/>
      <c r="B7075" s="23"/>
      <c r="D7075" s="23"/>
      <c r="E7075" s="24"/>
    </row>
    <row r="7076" spans="1:5" s="10" customFormat="1" x14ac:dyDescent="0.3">
      <c r="A7076" s="23"/>
      <c r="B7076" s="23"/>
      <c r="D7076" s="23"/>
      <c r="E7076" s="24"/>
    </row>
    <row r="7077" spans="1:5" s="10" customFormat="1" x14ac:dyDescent="0.3">
      <c r="A7077" s="23"/>
      <c r="B7077" s="23"/>
      <c r="D7077" s="23"/>
      <c r="E7077" s="24"/>
    </row>
    <row r="7078" spans="1:5" s="10" customFormat="1" x14ac:dyDescent="0.3">
      <c r="A7078" s="23"/>
      <c r="B7078" s="23"/>
      <c r="D7078" s="23"/>
      <c r="E7078" s="24"/>
    </row>
    <row r="7079" spans="1:5" s="10" customFormat="1" x14ac:dyDescent="0.3">
      <c r="A7079" s="23"/>
      <c r="B7079" s="23"/>
      <c r="D7079" s="23"/>
      <c r="E7079" s="24"/>
    </row>
    <row r="7080" spans="1:5" s="10" customFormat="1" x14ac:dyDescent="0.3">
      <c r="A7080" s="23"/>
      <c r="B7080" s="23"/>
      <c r="D7080" s="23"/>
      <c r="E7080" s="24"/>
    </row>
    <row r="7081" spans="1:5" s="10" customFormat="1" x14ac:dyDescent="0.3">
      <c r="A7081" s="23"/>
      <c r="B7081" s="23"/>
      <c r="D7081" s="23"/>
      <c r="E7081" s="24"/>
    </row>
    <row r="7082" spans="1:5" s="10" customFormat="1" x14ac:dyDescent="0.3">
      <c r="A7082" s="23"/>
      <c r="B7082" s="23"/>
      <c r="D7082" s="23"/>
      <c r="E7082" s="24"/>
    </row>
    <row r="7083" spans="1:5" s="10" customFormat="1" x14ac:dyDescent="0.3">
      <c r="A7083" s="23"/>
      <c r="B7083" s="23"/>
      <c r="D7083" s="23"/>
      <c r="E7083" s="24"/>
    </row>
    <row r="7084" spans="1:5" s="10" customFormat="1" x14ac:dyDescent="0.3">
      <c r="A7084" s="23"/>
      <c r="B7084" s="23"/>
      <c r="D7084" s="23"/>
      <c r="E7084" s="24"/>
    </row>
    <row r="7085" spans="1:5" s="10" customFormat="1" x14ac:dyDescent="0.3">
      <c r="A7085" s="23"/>
      <c r="B7085" s="23"/>
      <c r="D7085" s="23"/>
      <c r="E7085" s="24"/>
    </row>
    <row r="7086" spans="1:5" s="10" customFormat="1" x14ac:dyDescent="0.3">
      <c r="A7086" s="23"/>
      <c r="B7086" s="23"/>
      <c r="D7086" s="23"/>
      <c r="E7086" s="24"/>
    </row>
    <row r="7087" spans="1:5" s="10" customFormat="1" x14ac:dyDescent="0.3">
      <c r="A7087" s="23"/>
      <c r="B7087" s="23"/>
      <c r="D7087" s="23"/>
      <c r="E7087" s="24"/>
    </row>
    <row r="7088" spans="1:5" s="10" customFormat="1" x14ac:dyDescent="0.3">
      <c r="A7088" s="23"/>
      <c r="B7088" s="23"/>
      <c r="D7088" s="23"/>
      <c r="E7088" s="24"/>
    </row>
    <row r="7089" spans="1:5" s="10" customFormat="1" x14ac:dyDescent="0.3">
      <c r="A7089" s="23"/>
      <c r="B7089" s="23"/>
      <c r="D7089" s="23"/>
      <c r="E7089" s="24"/>
    </row>
    <row r="7090" spans="1:5" s="10" customFormat="1" x14ac:dyDescent="0.3">
      <c r="A7090" s="23"/>
      <c r="B7090" s="23"/>
      <c r="D7090" s="23"/>
      <c r="E7090" s="24"/>
    </row>
    <row r="7091" spans="1:5" s="10" customFormat="1" x14ac:dyDescent="0.3">
      <c r="A7091" s="23"/>
      <c r="B7091" s="23"/>
      <c r="D7091" s="23"/>
      <c r="E7091" s="24"/>
    </row>
    <row r="7092" spans="1:5" s="10" customFormat="1" x14ac:dyDescent="0.3">
      <c r="A7092" s="23"/>
      <c r="B7092" s="23"/>
      <c r="D7092" s="23"/>
      <c r="E7092" s="24"/>
    </row>
    <row r="7093" spans="1:5" s="10" customFormat="1" x14ac:dyDescent="0.3">
      <c r="A7093" s="23"/>
      <c r="B7093" s="23"/>
      <c r="D7093" s="23"/>
      <c r="E7093" s="24"/>
    </row>
    <row r="7094" spans="1:5" s="10" customFormat="1" x14ac:dyDescent="0.3">
      <c r="A7094" s="23"/>
      <c r="B7094" s="23"/>
      <c r="D7094" s="23"/>
      <c r="E7094" s="24"/>
    </row>
    <row r="7095" spans="1:5" s="10" customFormat="1" x14ac:dyDescent="0.3">
      <c r="A7095" s="23"/>
      <c r="B7095" s="23"/>
      <c r="D7095" s="23"/>
      <c r="E7095" s="24"/>
    </row>
    <row r="7096" spans="1:5" s="10" customFormat="1" x14ac:dyDescent="0.3">
      <c r="A7096" s="23"/>
      <c r="B7096" s="23"/>
      <c r="D7096" s="23"/>
      <c r="E7096" s="24"/>
    </row>
    <row r="7097" spans="1:5" s="10" customFormat="1" x14ac:dyDescent="0.3">
      <c r="A7097" s="23"/>
      <c r="B7097" s="23"/>
      <c r="D7097" s="23"/>
      <c r="E7097" s="24"/>
    </row>
    <row r="7098" spans="1:5" s="10" customFormat="1" x14ac:dyDescent="0.3">
      <c r="A7098" s="23"/>
      <c r="B7098" s="23"/>
      <c r="D7098" s="23"/>
      <c r="E7098" s="24"/>
    </row>
    <row r="7099" spans="1:5" s="10" customFormat="1" x14ac:dyDescent="0.3">
      <c r="A7099" s="23"/>
      <c r="B7099" s="23"/>
      <c r="D7099" s="23"/>
      <c r="E7099" s="24"/>
    </row>
    <row r="7100" spans="1:5" s="10" customFormat="1" x14ac:dyDescent="0.3">
      <c r="A7100" s="23"/>
      <c r="B7100" s="23"/>
      <c r="D7100" s="23"/>
      <c r="E7100" s="24"/>
    </row>
    <row r="7101" spans="1:5" s="10" customFormat="1" x14ac:dyDescent="0.3">
      <c r="A7101" s="23"/>
      <c r="B7101" s="23"/>
      <c r="D7101" s="23"/>
      <c r="E7101" s="24"/>
    </row>
    <row r="7102" spans="1:5" s="10" customFormat="1" x14ac:dyDescent="0.3">
      <c r="A7102" s="23"/>
      <c r="B7102" s="23"/>
      <c r="D7102" s="23"/>
      <c r="E7102" s="24"/>
    </row>
    <row r="7103" spans="1:5" s="10" customFormat="1" x14ac:dyDescent="0.3">
      <c r="A7103" s="23"/>
      <c r="B7103" s="23"/>
      <c r="D7103" s="23"/>
      <c r="E7103" s="24"/>
    </row>
    <row r="7104" spans="1:5" s="10" customFormat="1" x14ac:dyDescent="0.3">
      <c r="A7104" s="23"/>
      <c r="B7104" s="23"/>
      <c r="D7104" s="23"/>
      <c r="E7104" s="24"/>
    </row>
    <row r="7105" spans="1:5" s="10" customFormat="1" x14ac:dyDescent="0.3">
      <c r="A7105" s="23"/>
      <c r="B7105" s="23"/>
      <c r="D7105" s="23"/>
      <c r="E7105" s="24"/>
    </row>
    <row r="7106" spans="1:5" s="10" customFormat="1" x14ac:dyDescent="0.3">
      <c r="A7106" s="23"/>
      <c r="B7106" s="23"/>
      <c r="D7106" s="23"/>
      <c r="E7106" s="24"/>
    </row>
    <row r="7107" spans="1:5" s="10" customFormat="1" x14ac:dyDescent="0.3">
      <c r="A7107" s="23"/>
      <c r="B7107" s="23"/>
      <c r="D7107" s="23"/>
      <c r="E7107" s="24"/>
    </row>
    <row r="7108" spans="1:5" s="10" customFormat="1" x14ac:dyDescent="0.3">
      <c r="A7108" s="23"/>
      <c r="B7108" s="23"/>
      <c r="D7108" s="23"/>
      <c r="E7108" s="24"/>
    </row>
    <row r="7109" spans="1:5" s="10" customFormat="1" x14ac:dyDescent="0.3">
      <c r="A7109" s="23"/>
      <c r="B7109" s="23"/>
      <c r="D7109" s="23"/>
      <c r="E7109" s="24"/>
    </row>
    <row r="7110" spans="1:5" s="10" customFormat="1" x14ac:dyDescent="0.3">
      <c r="A7110" s="23"/>
      <c r="B7110" s="23"/>
      <c r="D7110" s="23"/>
      <c r="E7110" s="24"/>
    </row>
    <row r="7111" spans="1:5" s="10" customFormat="1" x14ac:dyDescent="0.3">
      <c r="A7111" s="23"/>
      <c r="B7111" s="23"/>
      <c r="D7111" s="23"/>
      <c r="E7111" s="24"/>
    </row>
    <row r="7112" spans="1:5" s="10" customFormat="1" x14ac:dyDescent="0.3">
      <c r="A7112" s="23"/>
      <c r="B7112" s="23"/>
      <c r="D7112" s="23"/>
      <c r="E7112" s="24"/>
    </row>
    <row r="7113" spans="1:5" s="10" customFormat="1" x14ac:dyDescent="0.3">
      <c r="A7113" s="23"/>
      <c r="B7113" s="23"/>
      <c r="D7113" s="23"/>
      <c r="E7113" s="24"/>
    </row>
    <row r="7114" spans="1:5" s="10" customFormat="1" x14ac:dyDescent="0.3">
      <c r="A7114" s="23"/>
      <c r="B7114" s="23"/>
      <c r="D7114" s="23"/>
      <c r="E7114" s="24"/>
    </row>
    <row r="7115" spans="1:5" s="10" customFormat="1" x14ac:dyDescent="0.3">
      <c r="A7115" s="23"/>
      <c r="B7115" s="23"/>
      <c r="D7115" s="23"/>
      <c r="E7115" s="24"/>
    </row>
    <row r="7116" spans="1:5" s="10" customFormat="1" x14ac:dyDescent="0.3">
      <c r="A7116" s="23"/>
      <c r="B7116" s="23"/>
      <c r="D7116" s="23"/>
      <c r="E7116" s="24"/>
    </row>
    <row r="7117" spans="1:5" s="10" customFormat="1" x14ac:dyDescent="0.3">
      <c r="A7117" s="23"/>
      <c r="B7117" s="23"/>
      <c r="D7117" s="23"/>
      <c r="E7117" s="24"/>
    </row>
    <row r="7118" spans="1:5" s="10" customFormat="1" x14ac:dyDescent="0.3">
      <c r="A7118" s="23"/>
      <c r="B7118" s="23"/>
      <c r="D7118" s="23"/>
      <c r="E7118" s="24"/>
    </row>
    <row r="7119" spans="1:5" s="10" customFormat="1" x14ac:dyDescent="0.3">
      <c r="A7119" s="23"/>
      <c r="B7119" s="23"/>
      <c r="D7119" s="23"/>
      <c r="E7119" s="24"/>
    </row>
    <row r="7120" spans="1:5" s="10" customFormat="1" x14ac:dyDescent="0.3">
      <c r="A7120" s="23"/>
      <c r="B7120" s="23"/>
      <c r="D7120" s="23"/>
      <c r="E7120" s="24"/>
    </row>
    <row r="7121" spans="1:5" s="10" customFormat="1" x14ac:dyDescent="0.3">
      <c r="A7121" s="23"/>
      <c r="B7121" s="23"/>
      <c r="D7121" s="23"/>
      <c r="E7121" s="24"/>
    </row>
    <row r="7122" spans="1:5" s="10" customFormat="1" x14ac:dyDescent="0.3">
      <c r="A7122" s="23"/>
      <c r="B7122" s="23"/>
      <c r="D7122" s="23"/>
      <c r="E7122" s="24"/>
    </row>
    <row r="7123" spans="1:5" s="10" customFormat="1" x14ac:dyDescent="0.3">
      <c r="A7123" s="23"/>
      <c r="B7123" s="23"/>
      <c r="D7123" s="23"/>
      <c r="E7123" s="24"/>
    </row>
    <row r="7124" spans="1:5" s="10" customFormat="1" x14ac:dyDescent="0.3">
      <c r="A7124" s="23"/>
      <c r="B7124" s="23"/>
      <c r="D7124" s="23"/>
      <c r="E7124" s="24"/>
    </row>
    <row r="7125" spans="1:5" s="10" customFormat="1" x14ac:dyDescent="0.3">
      <c r="A7125" s="23"/>
      <c r="B7125" s="23"/>
      <c r="D7125" s="23"/>
      <c r="E7125" s="24"/>
    </row>
    <row r="7126" spans="1:5" s="10" customFormat="1" x14ac:dyDescent="0.3">
      <c r="A7126" s="23"/>
      <c r="B7126" s="23"/>
      <c r="D7126" s="23"/>
      <c r="E7126" s="24"/>
    </row>
    <row r="7127" spans="1:5" s="10" customFormat="1" x14ac:dyDescent="0.3">
      <c r="A7127" s="23"/>
      <c r="B7127" s="23"/>
      <c r="D7127" s="23"/>
      <c r="E7127" s="24"/>
    </row>
    <row r="7128" spans="1:5" s="10" customFormat="1" x14ac:dyDescent="0.3">
      <c r="A7128" s="23"/>
      <c r="B7128" s="23"/>
      <c r="D7128" s="23"/>
      <c r="E7128" s="24"/>
    </row>
    <row r="7129" spans="1:5" s="10" customFormat="1" x14ac:dyDescent="0.3">
      <c r="A7129" s="23"/>
      <c r="B7129" s="23"/>
      <c r="D7129" s="23"/>
      <c r="E7129" s="24"/>
    </row>
    <row r="7130" spans="1:5" s="10" customFormat="1" x14ac:dyDescent="0.3">
      <c r="A7130" s="23"/>
      <c r="B7130" s="23"/>
      <c r="D7130" s="23"/>
      <c r="E7130" s="24"/>
    </row>
    <row r="7131" spans="1:5" s="10" customFormat="1" x14ac:dyDescent="0.3">
      <c r="A7131" s="23"/>
      <c r="B7131" s="23"/>
      <c r="D7131" s="23"/>
      <c r="E7131" s="24"/>
    </row>
    <row r="7132" spans="1:5" s="10" customFormat="1" x14ac:dyDescent="0.3">
      <c r="A7132" s="23"/>
      <c r="B7132" s="23"/>
      <c r="D7132" s="23"/>
      <c r="E7132" s="24"/>
    </row>
    <row r="7133" spans="1:5" s="10" customFormat="1" x14ac:dyDescent="0.3">
      <c r="A7133" s="23"/>
      <c r="B7133" s="23"/>
      <c r="D7133" s="23"/>
      <c r="E7133" s="24"/>
    </row>
    <row r="7134" spans="1:5" s="10" customFormat="1" x14ac:dyDescent="0.3">
      <c r="A7134" s="23"/>
      <c r="B7134" s="23"/>
      <c r="D7134" s="23"/>
      <c r="E7134" s="24"/>
    </row>
    <row r="7135" spans="1:5" s="10" customFormat="1" x14ac:dyDescent="0.3">
      <c r="A7135" s="23"/>
      <c r="B7135" s="23"/>
      <c r="D7135" s="23"/>
      <c r="E7135" s="24"/>
    </row>
    <row r="7136" spans="1:5" s="10" customFormat="1" x14ac:dyDescent="0.3">
      <c r="A7136" s="23"/>
      <c r="B7136" s="23"/>
      <c r="D7136" s="23"/>
      <c r="E7136" s="24"/>
    </row>
    <row r="7137" spans="1:5" s="10" customFormat="1" x14ac:dyDescent="0.3">
      <c r="A7137" s="23"/>
      <c r="B7137" s="23"/>
      <c r="D7137" s="23"/>
      <c r="E7137" s="24"/>
    </row>
    <row r="7138" spans="1:5" s="10" customFormat="1" x14ac:dyDescent="0.3">
      <c r="A7138" s="23"/>
      <c r="B7138" s="23"/>
      <c r="D7138" s="23"/>
      <c r="E7138" s="24"/>
    </row>
    <row r="7139" spans="1:5" s="10" customFormat="1" x14ac:dyDescent="0.3">
      <c r="A7139" s="23"/>
      <c r="B7139" s="23"/>
      <c r="D7139" s="23"/>
      <c r="E7139" s="24"/>
    </row>
    <row r="7140" spans="1:5" s="10" customFormat="1" x14ac:dyDescent="0.3">
      <c r="A7140" s="23"/>
      <c r="B7140" s="23"/>
      <c r="D7140" s="23"/>
      <c r="E7140" s="24"/>
    </row>
    <row r="7141" spans="1:5" s="10" customFormat="1" x14ac:dyDescent="0.3">
      <c r="A7141" s="23"/>
      <c r="B7141" s="23"/>
      <c r="D7141" s="23"/>
      <c r="E7141" s="24"/>
    </row>
    <row r="7142" spans="1:5" s="10" customFormat="1" x14ac:dyDescent="0.3">
      <c r="A7142" s="23"/>
      <c r="B7142" s="23"/>
      <c r="D7142" s="23"/>
      <c r="E7142" s="24"/>
    </row>
    <row r="7143" spans="1:5" s="10" customFormat="1" x14ac:dyDescent="0.3">
      <c r="A7143" s="23"/>
      <c r="B7143" s="23"/>
      <c r="D7143" s="23"/>
      <c r="E7143" s="24"/>
    </row>
    <row r="7144" spans="1:5" s="10" customFormat="1" x14ac:dyDescent="0.3">
      <c r="A7144" s="23"/>
      <c r="B7144" s="23"/>
      <c r="D7144" s="23"/>
      <c r="E7144" s="24"/>
    </row>
    <row r="7145" spans="1:5" s="10" customFormat="1" x14ac:dyDescent="0.3">
      <c r="A7145" s="23"/>
      <c r="B7145" s="23"/>
      <c r="D7145" s="23"/>
      <c r="E7145" s="24"/>
    </row>
    <row r="7146" spans="1:5" s="10" customFormat="1" x14ac:dyDescent="0.3">
      <c r="A7146" s="23"/>
      <c r="B7146" s="23"/>
      <c r="D7146" s="23"/>
      <c r="E7146" s="24"/>
    </row>
    <row r="7147" spans="1:5" s="10" customFormat="1" x14ac:dyDescent="0.3">
      <c r="A7147" s="23"/>
      <c r="B7147" s="23"/>
      <c r="D7147" s="23"/>
      <c r="E7147" s="24"/>
    </row>
    <row r="7148" spans="1:5" s="10" customFormat="1" x14ac:dyDescent="0.3">
      <c r="A7148" s="23"/>
      <c r="B7148" s="23"/>
      <c r="D7148" s="23"/>
      <c r="E7148" s="24"/>
    </row>
    <row r="7149" spans="1:5" s="10" customFormat="1" x14ac:dyDescent="0.3">
      <c r="A7149" s="23"/>
      <c r="B7149" s="23"/>
      <c r="D7149" s="23"/>
      <c r="E7149" s="24"/>
    </row>
    <row r="7150" spans="1:5" s="10" customFormat="1" x14ac:dyDescent="0.3">
      <c r="A7150" s="23"/>
      <c r="B7150" s="23"/>
      <c r="D7150" s="23"/>
      <c r="E7150" s="24"/>
    </row>
    <row r="7151" spans="1:5" s="10" customFormat="1" x14ac:dyDescent="0.3">
      <c r="A7151" s="23"/>
      <c r="B7151" s="23"/>
      <c r="D7151" s="23"/>
      <c r="E7151" s="24"/>
    </row>
    <row r="7152" spans="1:5" s="10" customFormat="1" x14ac:dyDescent="0.3">
      <c r="A7152" s="23"/>
      <c r="B7152" s="23"/>
      <c r="D7152" s="23"/>
      <c r="E7152" s="24"/>
    </row>
    <row r="7153" spans="1:5" s="10" customFormat="1" x14ac:dyDescent="0.3">
      <c r="A7153" s="23"/>
      <c r="B7153" s="23"/>
      <c r="D7153" s="23"/>
      <c r="E7153" s="24"/>
    </row>
    <row r="7154" spans="1:5" s="10" customFormat="1" x14ac:dyDescent="0.3">
      <c r="A7154" s="23"/>
      <c r="B7154" s="23"/>
      <c r="D7154" s="23"/>
      <c r="E7154" s="24"/>
    </row>
    <row r="7155" spans="1:5" s="10" customFormat="1" x14ac:dyDescent="0.3">
      <c r="A7155" s="23"/>
      <c r="B7155" s="23"/>
      <c r="D7155" s="23"/>
      <c r="E7155" s="24"/>
    </row>
    <row r="7156" spans="1:5" s="10" customFormat="1" x14ac:dyDescent="0.3">
      <c r="A7156" s="23"/>
      <c r="B7156" s="23"/>
      <c r="D7156" s="23"/>
      <c r="E7156" s="24"/>
    </row>
    <row r="7157" spans="1:5" s="10" customFormat="1" x14ac:dyDescent="0.3">
      <c r="A7157" s="23"/>
      <c r="B7157" s="23"/>
      <c r="D7157" s="23"/>
      <c r="E7157" s="24"/>
    </row>
    <row r="7158" spans="1:5" s="10" customFormat="1" x14ac:dyDescent="0.3">
      <c r="A7158" s="23"/>
      <c r="B7158" s="23"/>
      <c r="D7158" s="23"/>
      <c r="E7158" s="24"/>
    </row>
    <row r="7159" spans="1:5" s="10" customFormat="1" x14ac:dyDescent="0.3">
      <c r="A7159" s="23"/>
      <c r="B7159" s="23"/>
      <c r="D7159" s="23"/>
      <c r="E7159" s="24"/>
    </row>
    <row r="7160" spans="1:5" s="10" customFormat="1" x14ac:dyDescent="0.3">
      <c r="A7160" s="23"/>
      <c r="B7160" s="23"/>
      <c r="D7160" s="23"/>
      <c r="E7160" s="24"/>
    </row>
    <row r="7161" spans="1:5" s="10" customFormat="1" x14ac:dyDescent="0.3">
      <c r="A7161" s="23"/>
      <c r="B7161" s="23"/>
      <c r="D7161" s="23"/>
      <c r="E7161" s="24"/>
    </row>
    <row r="7162" spans="1:5" s="10" customFormat="1" x14ac:dyDescent="0.3">
      <c r="A7162" s="23"/>
      <c r="B7162" s="23"/>
      <c r="D7162" s="23"/>
      <c r="E7162" s="24"/>
    </row>
    <row r="7163" spans="1:5" s="10" customFormat="1" x14ac:dyDescent="0.3">
      <c r="A7163" s="23"/>
      <c r="B7163" s="23"/>
      <c r="D7163" s="23"/>
      <c r="E7163" s="24"/>
    </row>
    <row r="7164" spans="1:5" s="10" customFormat="1" x14ac:dyDescent="0.3">
      <c r="A7164" s="23"/>
      <c r="B7164" s="23"/>
      <c r="D7164" s="23"/>
      <c r="E7164" s="24"/>
    </row>
    <row r="7165" spans="1:5" s="10" customFormat="1" x14ac:dyDescent="0.3">
      <c r="A7165" s="23"/>
      <c r="B7165" s="23"/>
      <c r="D7165" s="23"/>
      <c r="E7165" s="24"/>
    </row>
    <row r="7166" spans="1:5" s="10" customFormat="1" x14ac:dyDescent="0.3">
      <c r="A7166" s="23"/>
      <c r="B7166" s="23"/>
      <c r="D7166" s="23"/>
      <c r="E7166" s="24"/>
    </row>
    <row r="7167" spans="1:5" s="10" customFormat="1" x14ac:dyDescent="0.3">
      <c r="A7167" s="23"/>
      <c r="B7167" s="23"/>
      <c r="D7167" s="23"/>
      <c r="E7167" s="24"/>
    </row>
    <row r="7168" spans="1:5" s="10" customFormat="1" x14ac:dyDescent="0.3">
      <c r="A7168" s="23"/>
      <c r="B7168" s="23"/>
      <c r="D7168" s="23"/>
      <c r="E7168" s="24"/>
    </row>
    <row r="7169" spans="1:5" s="10" customFormat="1" x14ac:dyDescent="0.3">
      <c r="A7169" s="23"/>
      <c r="B7169" s="23"/>
      <c r="D7169" s="23"/>
      <c r="E7169" s="24"/>
    </row>
    <row r="7170" spans="1:5" s="10" customFormat="1" x14ac:dyDescent="0.3">
      <c r="A7170" s="23"/>
      <c r="B7170" s="23"/>
      <c r="D7170" s="23"/>
      <c r="E7170" s="24"/>
    </row>
    <row r="7171" spans="1:5" s="10" customFormat="1" x14ac:dyDescent="0.3">
      <c r="A7171" s="23"/>
      <c r="B7171" s="23"/>
      <c r="D7171" s="23"/>
      <c r="E7171" s="24"/>
    </row>
    <row r="7172" spans="1:5" s="10" customFormat="1" x14ac:dyDescent="0.3">
      <c r="A7172" s="23"/>
      <c r="B7172" s="23"/>
      <c r="D7172" s="23"/>
      <c r="E7172" s="24"/>
    </row>
    <row r="7173" spans="1:5" s="10" customFormat="1" x14ac:dyDescent="0.3">
      <c r="A7173" s="23"/>
      <c r="B7173" s="23"/>
      <c r="D7173" s="23"/>
      <c r="E7173" s="24"/>
    </row>
    <row r="7174" spans="1:5" s="10" customFormat="1" x14ac:dyDescent="0.3">
      <c r="A7174" s="23"/>
      <c r="B7174" s="23"/>
      <c r="D7174" s="23"/>
      <c r="E7174" s="24"/>
    </row>
    <row r="7175" spans="1:5" s="10" customFormat="1" x14ac:dyDescent="0.3">
      <c r="A7175" s="23"/>
      <c r="B7175" s="23"/>
      <c r="D7175" s="23"/>
      <c r="E7175" s="24"/>
    </row>
    <row r="7176" spans="1:5" s="10" customFormat="1" x14ac:dyDescent="0.3">
      <c r="A7176" s="23"/>
      <c r="B7176" s="23"/>
      <c r="D7176" s="23"/>
      <c r="E7176" s="24"/>
    </row>
    <row r="7177" spans="1:5" s="10" customFormat="1" x14ac:dyDescent="0.3">
      <c r="A7177" s="23"/>
      <c r="B7177" s="23"/>
      <c r="D7177" s="23"/>
      <c r="E7177" s="24"/>
    </row>
    <row r="7178" spans="1:5" s="10" customFormat="1" x14ac:dyDescent="0.3">
      <c r="A7178" s="23"/>
      <c r="B7178" s="23"/>
      <c r="D7178" s="23"/>
      <c r="E7178" s="24"/>
    </row>
    <row r="7179" spans="1:5" s="10" customFormat="1" x14ac:dyDescent="0.3">
      <c r="A7179" s="23"/>
      <c r="B7179" s="23"/>
      <c r="D7179" s="23"/>
      <c r="E7179" s="24"/>
    </row>
    <row r="7180" spans="1:5" s="10" customFormat="1" x14ac:dyDescent="0.3">
      <c r="A7180" s="23"/>
      <c r="B7180" s="23"/>
      <c r="D7180" s="23"/>
      <c r="E7180" s="24"/>
    </row>
    <row r="7181" spans="1:5" s="10" customFormat="1" x14ac:dyDescent="0.3">
      <c r="A7181" s="23"/>
      <c r="B7181" s="23"/>
      <c r="D7181" s="23"/>
      <c r="E7181" s="24"/>
    </row>
    <row r="7182" spans="1:5" s="10" customFormat="1" x14ac:dyDescent="0.3">
      <c r="A7182" s="23"/>
      <c r="B7182" s="23"/>
      <c r="D7182" s="23"/>
      <c r="E7182" s="24"/>
    </row>
    <row r="7183" spans="1:5" s="10" customFormat="1" x14ac:dyDescent="0.3">
      <c r="A7183" s="23"/>
      <c r="B7183" s="23"/>
      <c r="D7183" s="23"/>
      <c r="E7183" s="24"/>
    </row>
    <row r="7184" spans="1:5" s="10" customFormat="1" x14ac:dyDescent="0.3">
      <c r="A7184" s="23"/>
      <c r="B7184" s="23"/>
      <c r="D7184" s="23"/>
      <c r="E7184" s="24"/>
    </row>
    <row r="7185" spans="1:5" s="10" customFormat="1" x14ac:dyDescent="0.3">
      <c r="A7185" s="23"/>
      <c r="B7185" s="23"/>
      <c r="D7185" s="23"/>
      <c r="E7185" s="24"/>
    </row>
    <row r="7186" spans="1:5" s="10" customFormat="1" x14ac:dyDescent="0.3">
      <c r="A7186" s="23"/>
      <c r="B7186" s="23"/>
      <c r="D7186" s="23"/>
      <c r="E7186" s="24"/>
    </row>
    <row r="7187" spans="1:5" s="10" customFormat="1" x14ac:dyDescent="0.3">
      <c r="A7187" s="23"/>
      <c r="B7187" s="23"/>
      <c r="D7187" s="23"/>
      <c r="E7187" s="24"/>
    </row>
    <row r="7188" spans="1:5" s="10" customFormat="1" x14ac:dyDescent="0.3">
      <c r="A7188" s="23"/>
      <c r="B7188" s="23"/>
      <c r="D7188" s="23"/>
      <c r="E7188" s="24"/>
    </row>
    <row r="7189" spans="1:5" s="10" customFormat="1" x14ac:dyDescent="0.3">
      <c r="A7189" s="23"/>
      <c r="B7189" s="23"/>
      <c r="D7189" s="23"/>
      <c r="E7189" s="24"/>
    </row>
    <row r="7190" spans="1:5" s="10" customFormat="1" x14ac:dyDescent="0.3">
      <c r="A7190" s="23"/>
      <c r="B7190" s="23"/>
      <c r="D7190" s="23"/>
      <c r="E7190" s="24"/>
    </row>
    <row r="7191" spans="1:5" s="10" customFormat="1" x14ac:dyDescent="0.3">
      <c r="A7191" s="23"/>
      <c r="B7191" s="23"/>
      <c r="D7191" s="23"/>
      <c r="E7191" s="24"/>
    </row>
    <row r="7192" spans="1:5" s="10" customFormat="1" x14ac:dyDescent="0.3">
      <c r="A7192" s="23"/>
      <c r="B7192" s="23"/>
      <c r="D7192" s="23"/>
      <c r="E7192" s="24"/>
    </row>
    <row r="7193" spans="1:5" s="10" customFormat="1" x14ac:dyDescent="0.3">
      <c r="A7193" s="23"/>
      <c r="B7193" s="23"/>
      <c r="D7193" s="23"/>
      <c r="E7193" s="24"/>
    </row>
    <row r="7194" spans="1:5" s="10" customFormat="1" x14ac:dyDescent="0.3">
      <c r="A7194" s="23"/>
      <c r="B7194" s="23"/>
      <c r="D7194" s="23"/>
      <c r="E7194" s="24"/>
    </row>
    <row r="7195" spans="1:5" s="10" customFormat="1" x14ac:dyDescent="0.3">
      <c r="A7195" s="23"/>
      <c r="B7195" s="23"/>
      <c r="D7195" s="23"/>
      <c r="E7195" s="24"/>
    </row>
    <row r="7196" spans="1:5" s="10" customFormat="1" x14ac:dyDescent="0.3">
      <c r="A7196" s="23"/>
      <c r="B7196" s="23"/>
      <c r="D7196" s="23"/>
      <c r="E7196" s="24"/>
    </row>
    <row r="7197" spans="1:5" s="10" customFormat="1" x14ac:dyDescent="0.3">
      <c r="A7197" s="23"/>
      <c r="B7197" s="23"/>
      <c r="D7197" s="23"/>
      <c r="E7197" s="24"/>
    </row>
    <row r="7198" spans="1:5" s="10" customFormat="1" x14ac:dyDescent="0.3">
      <c r="A7198" s="23"/>
      <c r="B7198" s="23"/>
      <c r="D7198" s="23"/>
      <c r="E7198" s="24"/>
    </row>
    <row r="7199" spans="1:5" s="10" customFormat="1" x14ac:dyDescent="0.3">
      <c r="A7199" s="23"/>
      <c r="B7199" s="23"/>
      <c r="D7199" s="23"/>
      <c r="E7199" s="24"/>
    </row>
    <row r="7200" spans="1:5" s="10" customFormat="1" x14ac:dyDescent="0.3">
      <c r="A7200" s="23"/>
      <c r="B7200" s="23"/>
      <c r="D7200" s="23"/>
      <c r="E7200" s="24"/>
    </row>
    <row r="7201" spans="1:5" s="10" customFormat="1" x14ac:dyDescent="0.3">
      <c r="A7201" s="23"/>
      <c r="B7201" s="23"/>
      <c r="D7201" s="23"/>
      <c r="E7201" s="24"/>
    </row>
    <row r="7202" spans="1:5" s="10" customFormat="1" x14ac:dyDescent="0.3">
      <c r="A7202" s="23"/>
      <c r="B7202" s="23"/>
      <c r="D7202" s="23"/>
      <c r="E7202" s="24"/>
    </row>
    <row r="7203" spans="1:5" s="10" customFormat="1" x14ac:dyDescent="0.3">
      <c r="A7203" s="23"/>
      <c r="B7203" s="23"/>
      <c r="D7203" s="23"/>
      <c r="E7203" s="24"/>
    </row>
    <row r="7204" spans="1:5" s="10" customFormat="1" x14ac:dyDescent="0.3">
      <c r="A7204" s="23"/>
      <c r="B7204" s="23"/>
      <c r="D7204" s="23"/>
      <c r="E7204" s="24"/>
    </row>
    <row r="7205" spans="1:5" s="10" customFormat="1" x14ac:dyDescent="0.3">
      <c r="A7205" s="23"/>
      <c r="B7205" s="23"/>
      <c r="D7205" s="23"/>
      <c r="E7205" s="24"/>
    </row>
    <row r="7206" spans="1:5" s="10" customFormat="1" x14ac:dyDescent="0.3">
      <c r="A7206" s="23"/>
      <c r="B7206" s="23"/>
      <c r="D7206" s="23"/>
      <c r="E7206" s="24"/>
    </row>
    <row r="7207" spans="1:5" s="10" customFormat="1" x14ac:dyDescent="0.3">
      <c r="A7207" s="23"/>
      <c r="B7207" s="23"/>
      <c r="D7207" s="23"/>
      <c r="E7207" s="24"/>
    </row>
    <row r="7208" spans="1:5" s="10" customFormat="1" x14ac:dyDescent="0.3">
      <c r="A7208" s="23"/>
      <c r="B7208" s="23"/>
      <c r="D7208" s="23"/>
      <c r="E7208" s="24"/>
    </row>
    <row r="7209" spans="1:5" s="10" customFormat="1" x14ac:dyDescent="0.3">
      <c r="A7209" s="23"/>
      <c r="B7209" s="23"/>
      <c r="D7209" s="23"/>
      <c r="E7209" s="24"/>
    </row>
    <row r="7210" spans="1:5" s="10" customFormat="1" x14ac:dyDescent="0.3">
      <c r="A7210" s="23"/>
      <c r="B7210" s="23"/>
      <c r="D7210" s="23"/>
      <c r="E7210" s="24"/>
    </row>
    <row r="7211" spans="1:5" s="10" customFormat="1" x14ac:dyDescent="0.3">
      <c r="A7211" s="23"/>
      <c r="B7211" s="23"/>
      <c r="D7211" s="23"/>
      <c r="E7211" s="24"/>
    </row>
    <row r="7212" spans="1:5" s="10" customFormat="1" x14ac:dyDescent="0.3">
      <c r="A7212" s="23"/>
      <c r="B7212" s="23"/>
      <c r="D7212" s="23"/>
      <c r="E7212" s="24"/>
    </row>
    <row r="7213" spans="1:5" s="10" customFormat="1" x14ac:dyDescent="0.3">
      <c r="A7213" s="23"/>
      <c r="B7213" s="23"/>
      <c r="D7213" s="23"/>
      <c r="E7213" s="24"/>
    </row>
    <row r="7214" spans="1:5" s="10" customFormat="1" x14ac:dyDescent="0.3">
      <c r="A7214" s="23"/>
      <c r="B7214" s="23"/>
      <c r="D7214" s="23"/>
      <c r="E7214" s="24"/>
    </row>
    <row r="7215" spans="1:5" s="10" customFormat="1" x14ac:dyDescent="0.3">
      <c r="A7215" s="23"/>
      <c r="B7215" s="23"/>
      <c r="D7215" s="23"/>
      <c r="E7215" s="24"/>
    </row>
    <row r="7216" spans="1:5" s="10" customFormat="1" x14ac:dyDescent="0.3">
      <c r="A7216" s="23"/>
      <c r="B7216" s="23"/>
      <c r="D7216" s="23"/>
      <c r="E7216" s="24"/>
    </row>
    <row r="7217" spans="1:5" s="10" customFormat="1" x14ac:dyDescent="0.3">
      <c r="A7217" s="23"/>
      <c r="B7217" s="23"/>
      <c r="D7217" s="23"/>
      <c r="E7217" s="24"/>
    </row>
    <row r="7218" spans="1:5" s="10" customFormat="1" x14ac:dyDescent="0.3">
      <c r="A7218" s="23"/>
      <c r="B7218" s="23"/>
      <c r="D7218" s="23"/>
      <c r="E7218" s="24"/>
    </row>
    <row r="7219" spans="1:5" s="10" customFormat="1" x14ac:dyDescent="0.3">
      <c r="A7219" s="23"/>
      <c r="B7219" s="23"/>
      <c r="D7219" s="23"/>
      <c r="E7219" s="24"/>
    </row>
    <row r="7220" spans="1:5" s="10" customFormat="1" x14ac:dyDescent="0.3">
      <c r="A7220" s="23"/>
      <c r="B7220" s="23"/>
      <c r="D7220" s="23"/>
      <c r="E7220" s="24"/>
    </row>
    <row r="7221" spans="1:5" s="10" customFormat="1" x14ac:dyDescent="0.3">
      <c r="A7221" s="23"/>
      <c r="B7221" s="23"/>
      <c r="D7221" s="23"/>
      <c r="E7221" s="24"/>
    </row>
    <row r="7222" spans="1:5" s="10" customFormat="1" x14ac:dyDescent="0.3">
      <c r="A7222" s="23"/>
      <c r="B7222" s="23"/>
      <c r="D7222" s="23"/>
      <c r="E7222" s="24"/>
    </row>
    <row r="7223" spans="1:5" s="10" customFormat="1" x14ac:dyDescent="0.3">
      <c r="A7223" s="23"/>
      <c r="B7223" s="23"/>
      <c r="D7223" s="23"/>
      <c r="E7223" s="24"/>
    </row>
    <row r="7224" spans="1:5" s="10" customFormat="1" x14ac:dyDescent="0.3">
      <c r="A7224" s="23"/>
      <c r="B7224" s="23"/>
      <c r="D7224" s="23"/>
      <c r="E7224" s="24"/>
    </row>
    <row r="7225" spans="1:5" s="10" customFormat="1" x14ac:dyDescent="0.3">
      <c r="A7225" s="23"/>
      <c r="B7225" s="23"/>
      <c r="D7225" s="23"/>
      <c r="E7225" s="24"/>
    </row>
    <row r="7226" spans="1:5" s="10" customFormat="1" x14ac:dyDescent="0.3">
      <c r="A7226" s="23"/>
      <c r="B7226" s="23"/>
      <c r="D7226" s="23"/>
      <c r="E7226" s="24"/>
    </row>
    <row r="7227" spans="1:5" s="10" customFormat="1" x14ac:dyDescent="0.3">
      <c r="A7227" s="23"/>
      <c r="B7227" s="23"/>
      <c r="D7227" s="23"/>
      <c r="E7227" s="24"/>
    </row>
    <row r="7228" spans="1:5" s="10" customFormat="1" x14ac:dyDescent="0.3">
      <c r="A7228" s="23"/>
      <c r="B7228" s="23"/>
      <c r="D7228" s="23"/>
      <c r="E7228" s="24"/>
    </row>
    <row r="7229" spans="1:5" s="10" customFormat="1" x14ac:dyDescent="0.3">
      <c r="A7229" s="23"/>
      <c r="B7229" s="23"/>
      <c r="D7229" s="23"/>
      <c r="E7229" s="24"/>
    </row>
    <row r="7230" spans="1:5" s="10" customFormat="1" x14ac:dyDescent="0.3">
      <c r="A7230" s="23"/>
      <c r="B7230" s="23"/>
      <c r="D7230" s="23"/>
      <c r="E7230" s="24"/>
    </row>
    <row r="7231" spans="1:5" s="10" customFormat="1" x14ac:dyDescent="0.3">
      <c r="A7231" s="23"/>
      <c r="B7231" s="23"/>
      <c r="D7231" s="23"/>
      <c r="E7231" s="24"/>
    </row>
    <row r="7232" spans="1:5" s="10" customFormat="1" x14ac:dyDescent="0.3">
      <c r="A7232" s="23"/>
      <c r="B7232" s="23"/>
      <c r="D7232" s="23"/>
      <c r="E7232" s="24"/>
    </row>
    <row r="7233" spans="1:5" s="10" customFormat="1" x14ac:dyDescent="0.3">
      <c r="A7233" s="23"/>
      <c r="B7233" s="23"/>
      <c r="D7233" s="23"/>
      <c r="E7233" s="24"/>
    </row>
    <row r="7234" spans="1:5" s="10" customFormat="1" x14ac:dyDescent="0.3">
      <c r="A7234" s="23"/>
      <c r="B7234" s="23"/>
      <c r="D7234" s="23"/>
      <c r="E7234" s="24"/>
    </row>
    <row r="7235" spans="1:5" s="10" customFormat="1" x14ac:dyDescent="0.3">
      <c r="A7235" s="23"/>
      <c r="B7235" s="23"/>
      <c r="D7235" s="23"/>
      <c r="E7235" s="24"/>
    </row>
    <row r="7236" spans="1:5" s="10" customFormat="1" x14ac:dyDescent="0.3">
      <c r="A7236" s="23"/>
      <c r="B7236" s="23"/>
      <c r="D7236" s="23"/>
      <c r="E7236" s="24"/>
    </row>
    <row r="7237" spans="1:5" s="10" customFormat="1" x14ac:dyDescent="0.3">
      <c r="A7237" s="23"/>
      <c r="B7237" s="23"/>
      <c r="D7237" s="23"/>
      <c r="E7237" s="24"/>
    </row>
    <row r="7238" spans="1:5" s="10" customFormat="1" x14ac:dyDescent="0.3">
      <c r="A7238" s="23"/>
      <c r="B7238" s="23"/>
      <c r="D7238" s="23"/>
      <c r="E7238" s="24"/>
    </row>
    <row r="7239" spans="1:5" s="10" customFormat="1" x14ac:dyDescent="0.3">
      <c r="A7239" s="23"/>
      <c r="B7239" s="23"/>
      <c r="D7239" s="23"/>
      <c r="E7239" s="24"/>
    </row>
    <row r="7240" spans="1:5" s="10" customFormat="1" x14ac:dyDescent="0.3">
      <c r="A7240" s="23"/>
      <c r="B7240" s="23"/>
      <c r="D7240" s="23"/>
      <c r="E7240" s="24"/>
    </row>
    <row r="7241" spans="1:5" s="10" customFormat="1" x14ac:dyDescent="0.3">
      <c r="A7241" s="23"/>
      <c r="B7241" s="23"/>
      <c r="D7241" s="23"/>
      <c r="E7241" s="24"/>
    </row>
    <row r="7242" spans="1:5" s="10" customFormat="1" x14ac:dyDescent="0.3">
      <c r="A7242" s="23"/>
      <c r="B7242" s="23"/>
      <c r="D7242" s="23"/>
      <c r="E7242" s="24"/>
    </row>
    <row r="7243" spans="1:5" s="10" customFormat="1" x14ac:dyDescent="0.3">
      <c r="A7243" s="23"/>
      <c r="B7243" s="23"/>
      <c r="D7243" s="23"/>
      <c r="E7243" s="24"/>
    </row>
    <row r="7244" spans="1:5" s="10" customFormat="1" x14ac:dyDescent="0.3">
      <c r="A7244" s="23"/>
      <c r="B7244" s="23"/>
      <c r="D7244" s="23"/>
      <c r="E7244" s="24"/>
    </row>
    <row r="7245" spans="1:5" s="10" customFormat="1" x14ac:dyDescent="0.3">
      <c r="A7245" s="23"/>
      <c r="B7245" s="23"/>
      <c r="D7245" s="23"/>
      <c r="E7245" s="24"/>
    </row>
    <row r="7246" spans="1:5" s="10" customFormat="1" x14ac:dyDescent="0.3">
      <c r="A7246" s="23"/>
      <c r="B7246" s="23"/>
      <c r="D7246" s="23"/>
      <c r="E7246" s="24"/>
    </row>
    <row r="7247" spans="1:5" s="10" customFormat="1" x14ac:dyDescent="0.3">
      <c r="A7247" s="23"/>
      <c r="B7247" s="23"/>
      <c r="D7247" s="23"/>
      <c r="E7247" s="24"/>
    </row>
    <row r="7248" spans="1:5" s="10" customFormat="1" x14ac:dyDescent="0.3">
      <c r="A7248" s="23"/>
      <c r="B7248" s="23"/>
      <c r="D7248" s="23"/>
      <c r="E7248" s="24"/>
    </row>
    <row r="7249" spans="1:5" s="10" customFormat="1" x14ac:dyDescent="0.3">
      <c r="A7249" s="23"/>
      <c r="B7249" s="23"/>
      <c r="D7249" s="23"/>
      <c r="E7249" s="24"/>
    </row>
    <row r="7250" spans="1:5" s="10" customFormat="1" x14ac:dyDescent="0.3">
      <c r="A7250" s="23"/>
      <c r="B7250" s="23"/>
      <c r="D7250" s="23"/>
      <c r="E7250" s="24"/>
    </row>
    <row r="7251" spans="1:5" s="10" customFormat="1" x14ac:dyDescent="0.3">
      <c r="A7251" s="23"/>
      <c r="B7251" s="23"/>
      <c r="D7251" s="23"/>
      <c r="E7251" s="24"/>
    </row>
    <row r="7252" spans="1:5" s="10" customFormat="1" x14ac:dyDescent="0.3">
      <c r="A7252" s="23"/>
      <c r="B7252" s="23"/>
      <c r="D7252" s="23"/>
      <c r="E7252" s="24"/>
    </row>
    <row r="7253" spans="1:5" s="10" customFormat="1" x14ac:dyDescent="0.3">
      <c r="A7253" s="23"/>
      <c r="B7253" s="23"/>
      <c r="D7253" s="23"/>
      <c r="E7253" s="24"/>
    </row>
    <row r="7254" spans="1:5" s="10" customFormat="1" x14ac:dyDescent="0.3">
      <c r="A7254" s="23"/>
      <c r="B7254" s="23"/>
      <c r="D7254" s="23"/>
      <c r="E7254" s="24"/>
    </row>
    <row r="7255" spans="1:5" s="10" customFormat="1" x14ac:dyDescent="0.3">
      <c r="A7255" s="23"/>
      <c r="B7255" s="23"/>
      <c r="D7255" s="23"/>
      <c r="E7255" s="24"/>
    </row>
    <row r="7256" spans="1:5" s="10" customFormat="1" x14ac:dyDescent="0.3">
      <c r="A7256" s="23"/>
      <c r="B7256" s="23"/>
      <c r="D7256" s="23"/>
      <c r="E7256" s="24"/>
    </row>
    <row r="7257" spans="1:5" s="10" customFormat="1" x14ac:dyDescent="0.3">
      <c r="A7257" s="23"/>
      <c r="B7257" s="23"/>
      <c r="D7257" s="23"/>
      <c r="E7257" s="24"/>
    </row>
    <row r="7258" spans="1:5" s="10" customFormat="1" x14ac:dyDescent="0.3">
      <c r="A7258" s="23"/>
      <c r="B7258" s="23"/>
      <c r="D7258" s="23"/>
      <c r="E7258" s="24"/>
    </row>
    <row r="7259" spans="1:5" s="10" customFormat="1" x14ac:dyDescent="0.3">
      <c r="A7259" s="23"/>
      <c r="B7259" s="23"/>
      <c r="D7259" s="23"/>
      <c r="E7259" s="24"/>
    </row>
    <row r="7260" spans="1:5" s="10" customFormat="1" x14ac:dyDescent="0.3">
      <c r="A7260" s="23"/>
      <c r="B7260" s="23"/>
      <c r="D7260" s="23"/>
      <c r="E7260" s="24"/>
    </row>
    <row r="7261" spans="1:5" s="10" customFormat="1" x14ac:dyDescent="0.3">
      <c r="A7261" s="23"/>
      <c r="B7261" s="23"/>
      <c r="D7261" s="23"/>
      <c r="E7261" s="24"/>
    </row>
    <row r="7262" spans="1:5" s="10" customFormat="1" x14ac:dyDescent="0.3">
      <c r="A7262" s="23"/>
      <c r="B7262" s="23"/>
      <c r="D7262" s="23"/>
      <c r="E7262" s="24"/>
    </row>
    <row r="7263" spans="1:5" s="10" customFormat="1" x14ac:dyDescent="0.3">
      <c r="A7263" s="23"/>
      <c r="B7263" s="23"/>
      <c r="D7263" s="23"/>
      <c r="E7263" s="24"/>
    </row>
    <row r="7264" spans="1:5" s="10" customFormat="1" x14ac:dyDescent="0.3">
      <c r="A7264" s="23"/>
      <c r="B7264" s="23"/>
      <c r="D7264" s="23"/>
      <c r="E7264" s="24"/>
    </row>
    <row r="7265" spans="1:5" s="10" customFormat="1" x14ac:dyDescent="0.3">
      <c r="A7265" s="23"/>
      <c r="B7265" s="23"/>
      <c r="D7265" s="23"/>
      <c r="E7265" s="24"/>
    </row>
    <row r="7266" spans="1:5" s="10" customFormat="1" x14ac:dyDescent="0.3">
      <c r="A7266" s="23"/>
      <c r="B7266" s="23"/>
      <c r="D7266" s="23"/>
      <c r="E7266" s="24"/>
    </row>
    <row r="7267" spans="1:5" s="10" customFormat="1" x14ac:dyDescent="0.3">
      <c r="A7267" s="23"/>
      <c r="B7267" s="23"/>
      <c r="D7267" s="23"/>
      <c r="E7267" s="24"/>
    </row>
    <row r="7268" spans="1:5" s="10" customFormat="1" x14ac:dyDescent="0.3">
      <c r="A7268" s="23"/>
      <c r="B7268" s="23"/>
      <c r="D7268" s="23"/>
      <c r="E7268" s="24"/>
    </row>
    <row r="7269" spans="1:5" s="10" customFormat="1" x14ac:dyDescent="0.3">
      <c r="A7269" s="23"/>
      <c r="B7269" s="23"/>
      <c r="D7269" s="23"/>
      <c r="E7269" s="24"/>
    </row>
    <row r="7270" spans="1:5" s="10" customFormat="1" x14ac:dyDescent="0.3">
      <c r="A7270" s="23"/>
      <c r="B7270" s="23"/>
      <c r="D7270" s="23"/>
      <c r="E7270" s="24"/>
    </row>
    <row r="7271" spans="1:5" s="10" customFormat="1" x14ac:dyDescent="0.3">
      <c r="A7271" s="23"/>
      <c r="B7271" s="23"/>
      <c r="D7271" s="23"/>
      <c r="E7271" s="24"/>
    </row>
    <row r="7272" spans="1:5" s="10" customFormat="1" x14ac:dyDescent="0.3">
      <c r="A7272" s="23"/>
      <c r="B7272" s="23"/>
      <c r="D7272" s="23"/>
      <c r="E7272" s="24"/>
    </row>
    <row r="7273" spans="1:5" s="10" customFormat="1" x14ac:dyDescent="0.3">
      <c r="A7273" s="23"/>
      <c r="B7273" s="23"/>
      <c r="D7273" s="23"/>
      <c r="E7273" s="24"/>
    </row>
    <row r="7274" spans="1:5" s="10" customFormat="1" x14ac:dyDescent="0.3">
      <c r="A7274" s="23"/>
      <c r="B7274" s="23"/>
      <c r="D7274" s="23"/>
      <c r="E7274" s="24"/>
    </row>
    <row r="7275" spans="1:5" s="10" customFormat="1" x14ac:dyDescent="0.3">
      <c r="A7275" s="23"/>
      <c r="B7275" s="23"/>
      <c r="D7275" s="23"/>
      <c r="E7275" s="24"/>
    </row>
    <row r="7276" spans="1:5" s="10" customFormat="1" x14ac:dyDescent="0.3">
      <c r="A7276" s="23"/>
      <c r="B7276" s="23"/>
      <c r="D7276" s="23"/>
      <c r="E7276" s="24"/>
    </row>
    <row r="7277" spans="1:5" s="10" customFormat="1" x14ac:dyDescent="0.3">
      <c r="A7277" s="23"/>
      <c r="B7277" s="23"/>
      <c r="D7277" s="23"/>
      <c r="E7277" s="24"/>
    </row>
    <row r="7278" spans="1:5" s="10" customFormat="1" x14ac:dyDescent="0.3">
      <c r="A7278" s="23"/>
      <c r="B7278" s="23"/>
      <c r="D7278" s="23"/>
      <c r="E7278" s="24"/>
    </row>
    <row r="7279" spans="1:5" s="10" customFormat="1" x14ac:dyDescent="0.3">
      <c r="A7279" s="23"/>
      <c r="B7279" s="23"/>
      <c r="D7279" s="23"/>
      <c r="E7279" s="24"/>
    </row>
    <row r="7280" spans="1:5" s="10" customFormat="1" x14ac:dyDescent="0.3">
      <c r="A7280" s="23"/>
      <c r="B7280" s="23"/>
      <c r="D7280" s="23"/>
      <c r="E7280" s="24"/>
    </row>
    <row r="7281" spans="1:5" s="10" customFormat="1" x14ac:dyDescent="0.3">
      <c r="A7281" s="23"/>
      <c r="B7281" s="23"/>
      <c r="D7281" s="23"/>
      <c r="E7281" s="24"/>
    </row>
    <row r="7282" spans="1:5" s="10" customFormat="1" x14ac:dyDescent="0.3">
      <c r="A7282" s="23"/>
      <c r="B7282" s="23"/>
      <c r="D7282" s="23"/>
      <c r="E7282" s="24"/>
    </row>
    <row r="7283" spans="1:5" s="10" customFormat="1" x14ac:dyDescent="0.3">
      <c r="A7283" s="23"/>
      <c r="B7283" s="23"/>
      <c r="D7283" s="23"/>
      <c r="E7283" s="24"/>
    </row>
    <row r="7284" spans="1:5" s="10" customFormat="1" x14ac:dyDescent="0.3">
      <c r="A7284" s="23"/>
      <c r="B7284" s="23"/>
      <c r="D7284" s="23"/>
      <c r="E7284" s="24"/>
    </row>
    <row r="7285" spans="1:5" s="10" customFormat="1" x14ac:dyDescent="0.3">
      <c r="A7285" s="23"/>
      <c r="B7285" s="23"/>
      <c r="D7285" s="23"/>
      <c r="E7285" s="24"/>
    </row>
    <row r="7286" spans="1:5" s="10" customFormat="1" x14ac:dyDescent="0.3">
      <c r="A7286" s="23"/>
      <c r="B7286" s="23"/>
      <c r="D7286" s="23"/>
      <c r="E7286" s="24"/>
    </row>
    <row r="7287" spans="1:5" s="10" customFormat="1" x14ac:dyDescent="0.3">
      <c r="A7287" s="23"/>
      <c r="B7287" s="23"/>
      <c r="D7287" s="23"/>
      <c r="E7287" s="24"/>
    </row>
    <row r="7288" spans="1:5" s="10" customFormat="1" x14ac:dyDescent="0.3">
      <c r="A7288" s="23"/>
      <c r="B7288" s="23"/>
      <c r="D7288" s="23"/>
      <c r="E7288" s="24"/>
    </row>
    <row r="7289" spans="1:5" s="10" customFormat="1" x14ac:dyDescent="0.3">
      <c r="A7289" s="23"/>
      <c r="B7289" s="23"/>
      <c r="D7289" s="23"/>
      <c r="E7289" s="24"/>
    </row>
    <row r="7290" spans="1:5" s="10" customFormat="1" x14ac:dyDescent="0.3">
      <c r="A7290" s="23"/>
      <c r="B7290" s="23"/>
      <c r="D7290" s="23"/>
      <c r="E7290" s="24"/>
    </row>
    <row r="7291" spans="1:5" s="10" customFormat="1" x14ac:dyDescent="0.3">
      <c r="A7291" s="23"/>
      <c r="B7291" s="23"/>
      <c r="D7291" s="23"/>
      <c r="E7291" s="24"/>
    </row>
    <row r="7292" spans="1:5" s="10" customFormat="1" x14ac:dyDescent="0.3">
      <c r="A7292" s="23"/>
      <c r="B7292" s="23"/>
      <c r="D7292" s="23"/>
      <c r="E7292" s="24"/>
    </row>
    <row r="7293" spans="1:5" s="10" customFormat="1" x14ac:dyDescent="0.3">
      <c r="A7293" s="23"/>
      <c r="B7293" s="23"/>
      <c r="D7293" s="23"/>
      <c r="E7293" s="24"/>
    </row>
    <row r="7294" spans="1:5" s="10" customFormat="1" x14ac:dyDescent="0.3">
      <c r="A7294" s="23"/>
      <c r="B7294" s="23"/>
      <c r="D7294" s="23"/>
      <c r="E7294" s="24"/>
    </row>
    <row r="7295" spans="1:5" s="10" customFormat="1" x14ac:dyDescent="0.3">
      <c r="A7295" s="23"/>
      <c r="B7295" s="23"/>
      <c r="D7295" s="23"/>
      <c r="E7295" s="24"/>
    </row>
    <row r="7296" spans="1:5" s="10" customFormat="1" x14ac:dyDescent="0.3">
      <c r="A7296" s="23"/>
      <c r="B7296" s="23"/>
      <c r="D7296" s="23"/>
      <c r="E7296" s="24"/>
    </row>
    <row r="7297" spans="1:5" s="10" customFormat="1" x14ac:dyDescent="0.3">
      <c r="A7297" s="23"/>
      <c r="B7297" s="23"/>
      <c r="D7297" s="23"/>
      <c r="E7297" s="24"/>
    </row>
    <row r="7298" spans="1:5" s="10" customFormat="1" x14ac:dyDescent="0.3">
      <c r="A7298" s="23"/>
      <c r="B7298" s="23"/>
      <c r="D7298" s="23"/>
      <c r="E7298" s="24"/>
    </row>
    <row r="7299" spans="1:5" s="10" customFormat="1" x14ac:dyDescent="0.3">
      <c r="A7299" s="23"/>
      <c r="B7299" s="23"/>
      <c r="D7299" s="23"/>
      <c r="E7299" s="24"/>
    </row>
    <row r="7300" spans="1:5" s="10" customFormat="1" x14ac:dyDescent="0.3">
      <c r="A7300" s="23"/>
      <c r="B7300" s="23"/>
      <c r="D7300" s="23"/>
      <c r="E7300" s="24"/>
    </row>
    <row r="7301" spans="1:5" s="10" customFormat="1" x14ac:dyDescent="0.3">
      <c r="A7301" s="23"/>
      <c r="B7301" s="23"/>
      <c r="D7301" s="23"/>
      <c r="E7301" s="24"/>
    </row>
    <row r="7302" spans="1:5" s="10" customFormat="1" x14ac:dyDescent="0.3">
      <c r="A7302" s="23"/>
      <c r="B7302" s="23"/>
      <c r="D7302" s="23"/>
      <c r="E7302" s="24"/>
    </row>
    <row r="7303" spans="1:5" s="10" customFormat="1" x14ac:dyDescent="0.3">
      <c r="A7303" s="23"/>
      <c r="B7303" s="23"/>
      <c r="D7303" s="23"/>
      <c r="E7303" s="24"/>
    </row>
    <row r="7304" spans="1:5" s="10" customFormat="1" x14ac:dyDescent="0.3">
      <c r="A7304" s="23"/>
      <c r="B7304" s="23"/>
      <c r="D7304" s="23"/>
      <c r="E7304" s="24"/>
    </row>
    <row r="7305" spans="1:5" s="10" customFormat="1" x14ac:dyDescent="0.3">
      <c r="A7305" s="23"/>
      <c r="B7305" s="23"/>
      <c r="D7305" s="23"/>
      <c r="E7305" s="24"/>
    </row>
    <row r="7306" spans="1:5" s="10" customFormat="1" x14ac:dyDescent="0.3">
      <c r="A7306" s="23"/>
      <c r="B7306" s="23"/>
      <c r="D7306" s="23"/>
      <c r="E7306" s="24"/>
    </row>
    <row r="7307" spans="1:5" s="10" customFormat="1" x14ac:dyDescent="0.3">
      <c r="A7307" s="23"/>
      <c r="B7307" s="23"/>
      <c r="D7307" s="23"/>
      <c r="E7307" s="24"/>
    </row>
    <row r="7308" spans="1:5" s="10" customFormat="1" x14ac:dyDescent="0.3">
      <c r="A7308" s="23"/>
      <c r="B7308" s="23"/>
      <c r="D7308" s="23"/>
      <c r="E7308" s="24"/>
    </row>
    <row r="7309" spans="1:5" s="10" customFormat="1" x14ac:dyDescent="0.3">
      <c r="A7309" s="23"/>
      <c r="B7309" s="23"/>
      <c r="D7309" s="23"/>
      <c r="E7309" s="24"/>
    </row>
    <row r="7310" spans="1:5" s="10" customFormat="1" x14ac:dyDescent="0.3">
      <c r="A7310" s="23"/>
      <c r="B7310" s="23"/>
      <c r="D7310" s="23"/>
      <c r="E7310" s="24"/>
    </row>
    <row r="7311" spans="1:5" s="10" customFormat="1" x14ac:dyDescent="0.3">
      <c r="A7311" s="23"/>
      <c r="B7311" s="23"/>
      <c r="D7311" s="23"/>
      <c r="E7311" s="24"/>
    </row>
    <row r="7312" spans="1:5" s="10" customFormat="1" x14ac:dyDescent="0.3">
      <c r="A7312" s="23"/>
      <c r="B7312" s="23"/>
      <c r="D7312" s="23"/>
      <c r="E7312" s="24"/>
    </row>
    <row r="7313" spans="1:5" s="10" customFormat="1" x14ac:dyDescent="0.3">
      <c r="A7313" s="23"/>
      <c r="B7313" s="23"/>
      <c r="D7313" s="23"/>
      <c r="E7313" s="24"/>
    </row>
    <row r="7314" spans="1:5" s="10" customFormat="1" x14ac:dyDescent="0.3">
      <c r="A7314" s="23"/>
      <c r="B7314" s="23"/>
      <c r="D7314" s="23"/>
      <c r="E7314" s="24"/>
    </row>
    <row r="7315" spans="1:5" s="10" customFormat="1" x14ac:dyDescent="0.3">
      <c r="A7315" s="23"/>
      <c r="B7315" s="23"/>
      <c r="D7315" s="23"/>
      <c r="E7315" s="24"/>
    </row>
    <row r="7316" spans="1:5" s="10" customFormat="1" x14ac:dyDescent="0.3">
      <c r="A7316" s="23"/>
      <c r="B7316" s="23"/>
      <c r="D7316" s="23"/>
      <c r="E7316" s="24"/>
    </row>
    <row r="7317" spans="1:5" s="10" customFormat="1" x14ac:dyDescent="0.3">
      <c r="A7317" s="23"/>
      <c r="B7317" s="23"/>
      <c r="D7317" s="23"/>
      <c r="E7317" s="24"/>
    </row>
    <row r="7318" spans="1:5" s="10" customFormat="1" x14ac:dyDescent="0.3">
      <c r="A7318" s="23"/>
      <c r="B7318" s="23"/>
      <c r="D7318" s="23"/>
      <c r="E7318" s="24"/>
    </row>
    <row r="7319" spans="1:5" s="10" customFormat="1" x14ac:dyDescent="0.3">
      <c r="A7319" s="23"/>
      <c r="B7319" s="23"/>
      <c r="D7319" s="23"/>
      <c r="E7319" s="24"/>
    </row>
    <row r="7320" spans="1:5" s="10" customFormat="1" x14ac:dyDescent="0.3">
      <c r="A7320" s="23"/>
      <c r="B7320" s="23"/>
      <c r="D7320" s="23"/>
      <c r="E7320" s="24"/>
    </row>
    <row r="7321" spans="1:5" s="10" customFormat="1" x14ac:dyDescent="0.3">
      <c r="A7321" s="23"/>
      <c r="B7321" s="23"/>
      <c r="D7321" s="23"/>
      <c r="E7321" s="24"/>
    </row>
    <row r="7322" spans="1:5" s="10" customFormat="1" x14ac:dyDescent="0.3">
      <c r="A7322" s="23"/>
      <c r="B7322" s="23"/>
      <c r="D7322" s="23"/>
      <c r="E7322" s="24"/>
    </row>
    <row r="7323" spans="1:5" s="10" customFormat="1" x14ac:dyDescent="0.3">
      <c r="A7323" s="23"/>
      <c r="B7323" s="23"/>
      <c r="D7323" s="23"/>
      <c r="E7323" s="24"/>
    </row>
    <row r="7324" spans="1:5" s="10" customFormat="1" x14ac:dyDescent="0.3">
      <c r="A7324" s="23"/>
      <c r="B7324" s="23"/>
      <c r="D7324" s="23"/>
      <c r="E7324" s="24"/>
    </row>
    <row r="7325" spans="1:5" s="10" customFormat="1" x14ac:dyDescent="0.3">
      <c r="A7325" s="23"/>
      <c r="B7325" s="23"/>
      <c r="D7325" s="23"/>
      <c r="E7325" s="24"/>
    </row>
    <row r="7326" spans="1:5" s="10" customFormat="1" x14ac:dyDescent="0.3">
      <c r="A7326" s="23"/>
      <c r="B7326" s="23"/>
      <c r="D7326" s="23"/>
      <c r="E7326" s="24"/>
    </row>
    <row r="7327" spans="1:5" s="10" customFormat="1" x14ac:dyDescent="0.3">
      <c r="A7327" s="23"/>
      <c r="B7327" s="23"/>
      <c r="D7327" s="23"/>
      <c r="E7327" s="24"/>
    </row>
    <row r="7328" spans="1:5" s="10" customFormat="1" x14ac:dyDescent="0.3">
      <c r="A7328" s="23"/>
      <c r="B7328" s="23"/>
      <c r="D7328" s="23"/>
      <c r="E7328" s="24"/>
    </row>
    <row r="7329" spans="1:5" s="10" customFormat="1" x14ac:dyDescent="0.3">
      <c r="A7329" s="23"/>
      <c r="B7329" s="23"/>
      <c r="D7329" s="23"/>
      <c r="E7329" s="24"/>
    </row>
    <row r="7330" spans="1:5" s="10" customFormat="1" x14ac:dyDescent="0.3">
      <c r="A7330" s="23"/>
      <c r="B7330" s="23"/>
      <c r="D7330" s="23"/>
      <c r="E7330" s="24"/>
    </row>
    <row r="7331" spans="1:5" s="10" customFormat="1" x14ac:dyDescent="0.3">
      <c r="A7331" s="23"/>
      <c r="B7331" s="23"/>
      <c r="D7331" s="23"/>
      <c r="E7331" s="24"/>
    </row>
    <row r="7332" spans="1:5" s="10" customFormat="1" x14ac:dyDescent="0.3">
      <c r="A7332" s="23"/>
      <c r="B7332" s="23"/>
      <c r="D7332" s="23"/>
      <c r="E7332" s="24"/>
    </row>
    <row r="7333" spans="1:5" s="10" customFormat="1" x14ac:dyDescent="0.3">
      <c r="A7333" s="23"/>
      <c r="B7333" s="23"/>
      <c r="D7333" s="23"/>
      <c r="E7333" s="24"/>
    </row>
    <row r="7334" spans="1:5" s="10" customFormat="1" x14ac:dyDescent="0.3">
      <c r="A7334" s="23"/>
      <c r="B7334" s="23"/>
      <c r="D7334" s="23"/>
      <c r="E7334" s="24"/>
    </row>
    <row r="7335" spans="1:5" s="10" customFormat="1" x14ac:dyDescent="0.3">
      <c r="A7335" s="23"/>
      <c r="B7335" s="23"/>
      <c r="D7335" s="23"/>
      <c r="E7335" s="24"/>
    </row>
    <row r="7336" spans="1:5" s="10" customFormat="1" x14ac:dyDescent="0.3">
      <c r="A7336" s="23"/>
      <c r="B7336" s="23"/>
      <c r="D7336" s="23"/>
      <c r="E7336" s="24"/>
    </row>
    <row r="7337" spans="1:5" s="10" customFormat="1" x14ac:dyDescent="0.3">
      <c r="A7337" s="23"/>
      <c r="B7337" s="23"/>
      <c r="D7337" s="23"/>
      <c r="E7337" s="24"/>
    </row>
    <row r="7338" spans="1:5" s="10" customFormat="1" x14ac:dyDescent="0.3">
      <c r="A7338" s="23"/>
      <c r="B7338" s="23"/>
      <c r="D7338" s="23"/>
      <c r="E7338" s="24"/>
    </row>
    <row r="7339" spans="1:5" s="10" customFormat="1" x14ac:dyDescent="0.3">
      <c r="A7339" s="23"/>
      <c r="B7339" s="23"/>
      <c r="D7339" s="23"/>
      <c r="E7339" s="24"/>
    </row>
    <row r="7340" spans="1:5" s="10" customFormat="1" x14ac:dyDescent="0.3">
      <c r="A7340" s="23"/>
      <c r="B7340" s="23"/>
      <c r="D7340" s="23"/>
      <c r="E7340" s="24"/>
    </row>
    <row r="7341" spans="1:5" s="10" customFormat="1" x14ac:dyDescent="0.3">
      <c r="A7341" s="23"/>
      <c r="B7341" s="23"/>
      <c r="D7341" s="23"/>
      <c r="E7341" s="24"/>
    </row>
    <row r="7342" spans="1:5" s="10" customFormat="1" x14ac:dyDescent="0.3">
      <c r="A7342" s="23"/>
      <c r="B7342" s="23"/>
      <c r="D7342" s="23"/>
      <c r="E7342" s="24"/>
    </row>
    <row r="7343" spans="1:5" s="10" customFormat="1" x14ac:dyDescent="0.3">
      <c r="A7343" s="23"/>
      <c r="B7343" s="23"/>
      <c r="D7343" s="23"/>
      <c r="E7343" s="24"/>
    </row>
    <row r="7344" spans="1:5" s="10" customFormat="1" x14ac:dyDescent="0.3">
      <c r="A7344" s="23"/>
      <c r="B7344" s="23"/>
      <c r="D7344" s="23"/>
      <c r="E7344" s="24"/>
    </row>
    <row r="7345" spans="1:5" s="10" customFormat="1" x14ac:dyDescent="0.3">
      <c r="A7345" s="23"/>
      <c r="B7345" s="23"/>
      <c r="D7345" s="23"/>
      <c r="E7345" s="24"/>
    </row>
    <row r="7346" spans="1:5" s="10" customFormat="1" x14ac:dyDescent="0.3">
      <c r="A7346" s="23"/>
      <c r="B7346" s="23"/>
      <c r="D7346" s="23"/>
      <c r="E7346" s="24"/>
    </row>
    <row r="7347" spans="1:5" s="10" customFormat="1" x14ac:dyDescent="0.3">
      <c r="A7347" s="23"/>
      <c r="B7347" s="23"/>
      <c r="D7347" s="23"/>
      <c r="E7347" s="24"/>
    </row>
    <row r="7348" spans="1:5" s="10" customFormat="1" x14ac:dyDescent="0.3">
      <c r="A7348" s="23"/>
      <c r="B7348" s="23"/>
      <c r="D7348" s="23"/>
      <c r="E7348" s="24"/>
    </row>
    <row r="7349" spans="1:5" s="10" customFormat="1" x14ac:dyDescent="0.3">
      <c r="A7349" s="23"/>
      <c r="B7349" s="23"/>
      <c r="D7349" s="23"/>
      <c r="E7349" s="24"/>
    </row>
    <row r="7350" spans="1:5" s="10" customFormat="1" x14ac:dyDescent="0.3">
      <c r="A7350" s="23"/>
      <c r="B7350" s="23"/>
      <c r="D7350" s="23"/>
      <c r="E7350" s="24"/>
    </row>
    <row r="7351" spans="1:5" s="10" customFormat="1" x14ac:dyDescent="0.3">
      <c r="A7351" s="23"/>
      <c r="B7351" s="23"/>
      <c r="D7351" s="23"/>
      <c r="E7351" s="24"/>
    </row>
    <row r="7352" spans="1:5" s="10" customFormat="1" x14ac:dyDescent="0.3">
      <c r="A7352" s="23"/>
      <c r="B7352" s="23"/>
      <c r="D7352" s="23"/>
      <c r="E7352" s="24"/>
    </row>
    <row r="7353" spans="1:5" s="10" customFormat="1" x14ac:dyDescent="0.3">
      <c r="A7353" s="23"/>
      <c r="B7353" s="23"/>
      <c r="D7353" s="23"/>
      <c r="E7353" s="24"/>
    </row>
    <row r="7354" spans="1:5" s="10" customFormat="1" x14ac:dyDescent="0.3">
      <c r="A7354" s="23"/>
      <c r="B7354" s="23"/>
      <c r="D7354" s="23"/>
      <c r="E7354" s="24"/>
    </row>
    <row r="7355" spans="1:5" s="10" customFormat="1" x14ac:dyDescent="0.3">
      <c r="A7355" s="23"/>
      <c r="B7355" s="23"/>
      <c r="D7355" s="23"/>
      <c r="E7355" s="24"/>
    </row>
    <row r="7356" spans="1:5" s="10" customFormat="1" x14ac:dyDescent="0.3">
      <c r="A7356" s="23"/>
      <c r="B7356" s="23"/>
      <c r="D7356" s="23"/>
      <c r="E7356" s="24"/>
    </row>
    <row r="7357" spans="1:5" s="10" customFormat="1" x14ac:dyDescent="0.3">
      <c r="A7357" s="23"/>
      <c r="B7357" s="23"/>
      <c r="D7357" s="23"/>
      <c r="E7357" s="24"/>
    </row>
    <row r="7358" spans="1:5" s="10" customFormat="1" x14ac:dyDescent="0.3">
      <c r="A7358" s="23"/>
      <c r="B7358" s="23"/>
      <c r="D7358" s="23"/>
      <c r="E7358" s="24"/>
    </row>
    <row r="7359" spans="1:5" s="10" customFormat="1" x14ac:dyDescent="0.3">
      <c r="A7359" s="23"/>
      <c r="B7359" s="23"/>
      <c r="D7359" s="23"/>
      <c r="E7359" s="24"/>
    </row>
    <row r="7360" spans="1:5" s="10" customFormat="1" x14ac:dyDescent="0.3">
      <c r="A7360" s="23"/>
      <c r="B7360" s="23"/>
      <c r="D7360" s="23"/>
      <c r="E7360" s="24"/>
    </row>
    <row r="7361" spans="1:5" s="10" customFormat="1" x14ac:dyDescent="0.3">
      <c r="A7361" s="23"/>
      <c r="B7361" s="23"/>
      <c r="D7361" s="23"/>
      <c r="E7361" s="24"/>
    </row>
    <row r="7362" spans="1:5" s="10" customFormat="1" x14ac:dyDescent="0.3">
      <c r="A7362" s="23"/>
      <c r="B7362" s="23"/>
      <c r="D7362" s="23"/>
      <c r="E7362" s="24"/>
    </row>
    <row r="7363" spans="1:5" s="10" customFormat="1" x14ac:dyDescent="0.3">
      <c r="A7363" s="23"/>
      <c r="B7363" s="23"/>
      <c r="D7363" s="23"/>
      <c r="E7363" s="24"/>
    </row>
    <row r="7364" spans="1:5" s="10" customFormat="1" x14ac:dyDescent="0.3">
      <c r="A7364" s="23"/>
      <c r="B7364" s="23"/>
      <c r="D7364" s="23"/>
      <c r="E7364" s="24"/>
    </row>
    <row r="7365" spans="1:5" s="10" customFormat="1" x14ac:dyDescent="0.3">
      <c r="A7365" s="23"/>
      <c r="B7365" s="23"/>
      <c r="D7365" s="23"/>
      <c r="E7365" s="24"/>
    </row>
    <row r="7366" spans="1:5" s="10" customFormat="1" x14ac:dyDescent="0.3">
      <c r="A7366" s="23"/>
      <c r="B7366" s="23"/>
      <c r="D7366" s="23"/>
      <c r="E7366" s="24"/>
    </row>
    <row r="7367" spans="1:5" s="10" customFormat="1" x14ac:dyDescent="0.3">
      <c r="A7367" s="23"/>
      <c r="B7367" s="23"/>
      <c r="D7367" s="23"/>
      <c r="E7367" s="24"/>
    </row>
    <row r="7368" spans="1:5" s="10" customFormat="1" x14ac:dyDescent="0.3">
      <c r="A7368" s="23"/>
      <c r="B7368" s="23"/>
      <c r="D7368" s="23"/>
      <c r="E7368" s="24"/>
    </row>
    <row r="7369" spans="1:5" s="10" customFormat="1" x14ac:dyDescent="0.3">
      <c r="A7369" s="23"/>
      <c r="B7369" s="23"/>
      <c r="D7369" s="23"/>
      <c r="E7369" s="24"/>
    </row>
    <row r="7370" spans="1:5" s="10" customFormat="1" x14ac:dyDescent="0.3">
      <c r="A7370" s="23"/>
      <c r="B7370" s="23"/>
      <c r="D7370" s="23"/>
      <c r="E7370" s="24"/>
    </row>
    <row r="7371" spans="1:5" s="10" customFormat="1" x14ac:dyDescent="0.3">
      <c r="A7371" s="23"/>
      <c r="B7371" s="23"/>
      <c r="D7371" s="23"/>
      <c r="E7371" s="24"/>
    </row>
    <row r="7372" spans="1:5" s="10" customFormat="1" x14ac:dyDescent="0.3">
      <c r="A7372" s="23"/>
      <c r="B7372" s="23"/>
      <c r="D7372" s="23"/>
      <c r="E7372" s="24"/>
    </row>
    <row r="7373" spans="1:5" s="10" customFormat="1" x14ac:dyDescent="0.3">
      <c r="A7373" s="23"/>
      <c r="B7373" s="23"/>
      <c r="D7373" s="23"/>
      <c r="E7373" s="24"/>
    </row>
    <row r="7374" spans="1:5" s="10" customFormat="1" x14ac:dyDescent="0.3">
      <c r="A7374" s="23"/>
      <c r="B7374" s="23"/>
      <c r="D7374" s="23"/>
      <c r="E7374" s="24"/>
    </row>
    <row r="7375" spans="1:5" s="10" customFormat="1" x14ac:dyDescent="0.3">
      <c r="A7375" s="23"/>
      <c r="B7375" s="23"/>
      <c r="D7375" s="23"/>
      <c r="E7375" s="24"/>
    </row>
    <row r="7376" spans="1:5" s="10" customFormat="1" x14ac:dyDescent="0.3">
      <c r="A7376" s="23"/>
      <c r="B7376" s="23"/>
      <c r="D7376" s="23"/>
      <c r="E7376" s="24"/>
    </row>
    <row r="7377" spans="1:5" s="10" customFormat="1" x14ac:dyDescent="0.3">
      <c r="A7377" s="23"/>
      <c r="B7377" s="23"/>
      <c r="D7377" s="23"/>
      <c r="E7377" s="24"/>
    </row>
    <row r="7378" spans="1:5" s="10" customFormat="1" x14ac:dyDescent="0.3">
      <c r="A7378" s="23"/>
      <c r="B7378" s="23"/>
      <c r="D7378" s="23"/>
      <c r="E7378" s="24"/>
    </row>
    <row r="7379" spans="1:5" s="10" customFormat="1" x14ac:dyDescent="0.3">
      <c r="A7379" s="23"/>
      <c r="B7379" s="23"/>
      <c r="D7379" s="23"/>
      <c r="E7379" s="24"/>
    </row>
    <row r="7380" spans="1:5" s="10" customFormat="1" x14ac:dyDescent="0.3">
      <c r="A7380" s="23"/>
      <c r="B7380" s="23"/>
      <c r="D7380" s="23"/>
      <c r="E7380" s="24"/>
    </row>
    <row r="7381" spans="1:5" s="10" customFormat="1" x14ac:dyDescent="0.3">
      <c r="A7381" s="23"/>
      <c r="B7381" s="23"/>
      <c r="D7381" s="23"/>
      <c r="E7381" s="24"/>
    </row>
    <row r="7382" spans="1:5" s="10" customFormat="1" x14ac:dyDescent="0.3">
      <c r="A7382" s="23"/>
      <c r="B7382" s="23"/>
      <c r="D7382" s="23"/>
      <c r="E7382" s="24"/>
    </row>
    <row r="7383" spans="1:5" s="10" customFormat="1" x14ac:dyDescent="0.3">
      <c r="A7383" s="23"/>
      <c r="B7383" s="23"/>
      <c r="D7383" s="23"/>
      <c r="E7383" s="24"/>
    </row>
    <row r="7384" spans="1:5" s="10" customFormat="1" x14ac:dyDescent="0.3">
      <c r="A7384" s="23"/>
      <c r="B7384" s="23"/>
      <c r="D7384" s="23"/>
      <c r="E7384" s="24"/>
    </row>
    <row r="7385" spans="1:5" s="10" customFormat="1" x14ac:dyDescent="0.3">
      <c r="A7385" s="23"/>
      <c r="B7385" s="23"/>
      <c r="D7385" s="23"/>
      <c r="E7385" s="24"/>
    </row>
    <row r="7386" spans="1:5" s="10" customFormat="1" x14ac:dyDescent="0.3">
      <c r="A7386" s="23"/>
      <c r="B7386" s="23"/>
      <c r="D7386" s="23"/>
      <c r="E7386" s="24"/>
    </row>
    <row r="7387" spans="1:5" s="10" customFormat="1" x14ac:dyDescent="0.3">
      <c r="A7387" s="23"/>
      <c r="B7387" s="23"/>
      <c r="D7387" s="23"/>
      <c r="E7387" s="24"/>
    </row>
    <row r="7388" spans="1:5" s="10" customFormat="1" x14ac:dyDescent="0.3">
      <c r="A7388" s="23"/>
      <c r="B7388" s="23"/>
      <c r="D7388" s="23"/>
      <c r="E7388" s="24"/>
    </row>
    <row r="7389" spans="1:5" s="10" customFormat="1" x14ac:dyDescent="0.3">
      <c r="A7389" s="23"/>
      <c r="B7389" s="23"/>
      <c r="D7389" s="23"/>
      <c r="E7389" s="24"/>
    </row>
    <row r="7390" spans="1:5" s="10" customFormat="1" x14ac:dyDescent="0.3">
      <c r="A7390" s="23"/>
      <c r="B7390" s="23"/>
      <c r="D7390" s="23"/>
      <c r="E7390" s="24"/>
    </row>
    <row r="7391" spans="1:5" s="10" customFormat="1" x14ac:dyDescent="0.3">
      <c r="A7391" s="23"/>
      <c r="B7391" s="23"/>
      <c r="D7391" s="23"/>
      <c r="E7391" s="24"/>
    </row>
    <row r="7392" spans="1:5" s="10" customFormat="1" x14ac:dyDescent="0.3">
      <c r="A7392" s="23"/>
      <c r="B7392" s="23"/>
      <c r="D7392" s="23"/>
      <c r="E7392" s="24"/>
    </row>
    <row r="7393" spans="1:5" s="10" customFormat="1" x14ac:dyDescent="0.3">
      <c r="A7393" s="23"/>
      <c r="B7393" s="23"/>
      <c r="D7393" s="23"/>
      <c r="E7393" s="24"/>
    </row>
    <row r="7394" spans="1:5" s="10" customFormat="1" x14ac:dyDescent="0.3">
      <c r="A7394" s="23"/>
      <c r="B7394" s="23"/>
      <c r="D7394" s="23"/>
      <c r="E7394" s="24"/>
    </row>
    <row r="7395" spans="1:5" s="10" customFormat="1" x14ac:dyDescent="0.3">
      <c r="A7395" s="23"/>
      <c r="B7395" s="23"/>
      <c r="D7395" s="23"/>
      <c r="E7395" s="24"/>
    </row>
    <row r="7396" spans="1:5" s="10" customFormat="1" x14ac:dyDescent="0.3">
      <c r="A7396" s="23"/>
      <c r="B7396" s="23"/>
      <c r="D7396" s="23"/>
      <c r="E7396" s="24"/>
    </row>
    <row r="7397" spans="1:5" s="10" customFormat="1" x14ac:dyDescent="0.3">
      <c r="A7397" s="23"/>
      <c r="B7397" s="23"/>
      <c r="D7397" s="23"/>
      <c r="E7397" s="24"/>
    </row>
    <row r="7398" spans="1:5" s="10" customFormat="1" x14ac:dyDescent="0.3">
      <c r="A7398" s="23"/>
      <c r="B7398" s="23"/>
      <c r="D7398" s="23"/>
      <c r="E7398" s="24"/>
    </row>
    <row r="7399" spans="1:5" s="10" customFormat="1" x14ac:dyDescent="0.3">
      <c r="A7399" s="23"/>
      <c r="B7399" s="23"/>
      <c r="D7399" s="23"/>
      <c r="E7399" s="24"/>
    </row>
    <row r="7400" spans="1:5" s="10" customFormat="1" x14ac:dyDescent="0.3">
      <c r="A7400" s="23"/>
      <c r="B7400" s="23"/>
      <c r="D7400" s="23"/>
      <c r="E7400" s="24"/>
    </row>
    <row r="7401" spans="1:5" s="10" customFormat="1" x14ac:dyDescent="0.3">
      <c r="A7401" s="23"/>
      <c r="B7401" s="23"/>
      <c r="D7401" s="23"/>
      <c r="E7401" s="24"/>
    </row>
    <row r="7402" spans="1:5" s="10" customFormat="1" x14ac:dyDescent="0.3">
      <c r="A7402" s="23"/>
      <c r="B7402" s="23"/>
      <c r="D7402" s="23"/>
      <c r="E7402" s="24"/>
    </row>
    <row r="7403" spans="1:5" s="10" customFormat="1" x14ac:dyDescent="0.3">
      <c r="A7403" s="23"/>
      <c r="B7403" s="23"/>
      <c r="D7403" s="23"/>
      <c r="E7403" s="24"/>
    </row>
    <row r="7404" spans="1:5" s="10" customFormat="1" x14ac:dyDescent="0.3">
      <c r="A7404" s="23"/>
      <c r="B7404" s="23"/>
      <c r="D7404" s="23"/>
      <c r="E7404" s="24"/>
    </row>
    <row r="7405" spans="1:5" s="10" customFormat="1" x14ac:dyDescent="0.3">
      <c r="A7405" s="23"/>
      <c r="B7405" s="23"/>
      <c r="D7405" s="23"/>
      <c r="E7405" s="24"/>
    </row>
    <row r="7406" spans="1:5" s="10" customFormat="1" x14ac:dyDescent="0.3">
      <c r="A7406" s="23"/>
      <c r="B7406" s="23"/>
      <c r="D7406" s="23"/>
      <c r="E7406" s="24"/>
    </row>
    <row r="7407" spans="1:5" s="10" customFormat="1" x14ac:dyDescent="0.3">
      <c r="A7407" s="23"/>
      <c r="B7407" s="23"/>
      <c r="D7407" s="23"/>
      <c r="E7407" s="24"/>
    </row>
    <row r="7408" spans="1:5" s="10" customFormat="1" x14ac:dyDescent="0.3">
      <c r="A7408" s="23"/>
      <c r="B7408" s="23"/>
      <c r="D7408" s="23"/>
      <c r="E7408" s="24"/>
    </row>
    <row r="7409" spans="1:5" s="10" customFormat="1" x14ac:dyDescent="0.3">
      <c r="A7409" s="23"/>
      <c r="B7409" s="23"/>
      <c r="D7409" s="23"/>
      <c r="E7409" s="24"/>
    </row>
    <row r="7410" spans="1:5" s="10" customFormat="1" x14ac:dyDescent="0.3">
      <c r="A7410" s="23"/>
      <c r="B7410" s="23"/>
      <c r="D7410" s="23"/>
      <c r="E7410" s="24"/>
    </row>
    <row r="7411" spans="1:5" s="10" customFormat="1" x14ac:dyDescent="0.3">
      <c r="A7411" s="23"/>
      <c r="B7411" s="23"/>
      <c r="D7411" s="23"/>
      <c r="E7411" s="24"/>
    </row>
    <row r="7412" spans="1:5" s="10" customFormat="1" x14ac:dyDescent="0.3">
      <c r="A7412" s="23"/>
      <c r="B7412" s="23"/>
      <c r="D7412" s="23"/>
      <c r="E7412" s="24"/>
    </row>
    <row r="7413" spans="1:5" s="10" customFormat="1" x14ac:dyDescent="0.3">
      <c r="A7413" s="23"/>
      <c r="B7413" s="23"/>
      <c r="D7413" s="23"/>
      <c r="E7413" s="24"/>
    </row>
    <row r="7414" spans="1:5" s="10" customFormat="1" x14ac:dyDescent="0.3">
      <c r="A7414" s="23"/>
      <c r="B7414" s="23"/>
      <c r="D7414" s="23"/>
      <c r="E7414" s="24"/>
    </row>
    <row r="7415" spans="1:5" s="10" customFormat="1" x14ac:dyDescent="0.3">
      <c r="A7415" s="23"/>
      <c r="B7415" s="23"/>
      <c r="D7415" s="23"/>
      <c r="E7415" s="24"/>
    </row>
    <row r="7416" spans="1:5" s="10" customFormat="1" x14ac:dyDescent="0.3">
      <c r="A7416" s="23"/>
      <c r="B7416" s="23"/>
      <c r="D7416" s="23"/>
      <c r="E7416" s="24"/>
    </row>
    <row r="7417" spans="1:5" s="10" customFormat="1" x14ac:dyDescent="0.3">
      <c r="A7417" s="23"/>
      <c r="B7417" s="23"/>
      <c r="D7417" s="23"/>
      <c r="E7417" s="24"/>
    </row>
    <row r="7418" spans="1:5" s="10" customFormat="1" x14ac:dyDescent="0.3">
      <c r="A7418" s="23"/>
      <c r="B7418" s="23"/>
      <c r="D7418" s="23"/>
      <c r="E7418" s="24"/>
    </row>
    <row r="7419" spans="1:5" s="10" customFormat="1" x14ac:dyDescent="0.3">
      <c r="A7419" s="23"/>
      <c r="B7419" s="23"/>
      <c r="D7419" s="23"/>
      <c r="E7419" s="24"/>
    </row>
    <row r="7420" spans="1:5" s="10" customFormat="1" x14ac:dyDescent="0.3">
      <c r="A7420" s="23"/>
      <c r="B7420" s="23"/>
      <c r="D7420" s="23"/>
      <c r="E7420" s="24"/>
    </row>
    <row r="7421" spans="1:5" s="10" customFormat="1" x14ac:dyDescent="0.3">
      <c r="A7421" s="23"/>
      <c r="B7421" s="23"/>
      <c r="D7421" s="23"/>
      <c r="E7421" s="24"/>
    </row>
    <row r="7422" spans="1:5" s="10" customFormat="1" x14ac:dyDescent="0.3">
      <c r="A7422" s="23"/>
      <c r="B7422" s="23"/>
      <c r="D7422" s="23"/>
      <c r="E7422" s="24"/>
    </row>
    <row r="7423" spans="1:5" s="10" customFormat="1" x14ac:dyDescent="0.3">
      <c r="A7423" s="23"/>
      <c r="B7423" s="23"/>
      <c r="D7423" s="23"/>
      <c r="E7423" s="24"/>
    </row>
    <row r="7424" spans="1:5" s="10" customFormat="1" x14ac:dyDescent="0.3">
      <c r="A7424" s="23"/>
      <c r="B7424" s="23"/>
      <c r="D7424" s="23"/>
      <c r="E7424" s="24"/>
    </row>
    <row r="7425" spans="1:5" s="10" customFormat="1" x14ac:dyDescent="0.3">
      <c r="A7425" s="23"/>
      <c r="B7425" s="23"/>
      <c r="D7425" s="23"/>
      <c r="E7425" s="24"/>
    </row>
    <row r="7426" spans="1:5" s="10" customFormat="1" x14ac:dyDescent="0.3">
      <c r="A7426" s="23"/>
      <c r="B7426" s="23"/>
      <c r="D7426" s="23"/>
      <c r="E7426" s="24"/>
    </row>
    <row r="7427" spans="1:5" s="10" customFormat="1" x14ac:dyDescent="0.3">
      <c r="A7427" s="23"/>
      <c r="B7427" s="23"/>
      <c r="D7427" s="23"/>
      <c r="E7427" s="24"/>
    </row>
    <row r="7428" spans="1:5" s="10" customFormat="1" x14ac:dyDescent="0.3">
      <c r="A7428" s="23"/>
      <c r="B7428" s="23"/>
      <c r="D7428" s="23"/>
      <c r="E7428" s="24"/>
    </row>
    <row r="7429" spans="1:5" s="10" customFormat="1" x14ac:dyDescent="0.3">
      <c r="A7429" s="23"/>
      <c r="B7429" s="23"/>
      <c r="D7429" s="23"/>
      <c r="E7429" s="24"/>
    </row>
    <row r="7430" spans="1:5" s="10" customFormat="1" x14ac:dyDescent="0.3">
      <c r="A7430" s="23"/>
      <c r="B7430" s="23"/>
      <c r="D7430" s="23"/>
      <c r="E7430" s="24"/>
    </row>
    <row r="7431" spans="1:5" s="10" customFormat="1" x14ac:dyDescent="0.3">
      <c r="A7431" s="23"/>
      <c r="B7431" s="23"/>
      <c r="D7431" s="23"/>
      <c r="E7431" s="24"/>
    </row>
    <row r="7432" spans="1:5" s="10" customFormat="1" x14ac:dyDescent="0.3">
      <c r="A7432" s="23"/>
      <c r="B7432" s="23"/>
      <c r="D7432" s="23"/>
      <c r="E7432" s="24"/>
    </row>
    <row r="7433" spans="1:5" s="10" customFormat="1" x14ac:dyDescent="0.3">
      <c r="A7433" s="23"/>
      <c r="B7433" s="23"/>
      <c r="D7433" s="23"/>
      <c r="E7433" s="24"/>
    </row>
    <row r="7434" spans="1:5" s="10" customFormat="1" x14ac:dyDescent="0.3">
      <c r="A7434" s="23"/>
      <c r="B7434" s="23"/>
      <c r="D7434" s="23"/>
      <c r="E7434" s="24"/>
    </row>
    <row r="7435" spans="1:5" s="10" customFormat="1" x14ac:dyDescent="0.3">
      <c r="A7435" s="23"/>
      <c r="B7435" s="23"/>
      <c r="D7435" s="23"/>
      <c r="E7435" s="24"/>
    </row>
    <row r="7436" spans="1:5" s="10" customFormat="1" x14ac:dyDescent="0.3">
      <c r="A7436" s="23"/>
      <c r="B7436" s="23"/>
      <c r="D7436" s="23"/>
      <c r="E7436" s="24"/>
    </row>
    <row r="7437" spans="1:5" s="10" customFormat="1" x14ac:dyDescent="0.3">
      <c r="A7437" s="23"/>
      <c r="B7437" s="23"/>
      <c r="D7437" s="23"/>
      <c r="E7437" s="24"/>
    </row>
    <row r="7438" spans="1:5" s="10" customFormat="1" x14ac:dyDescent="0.3">
      <c r="A7438" s="23"/>
      <c r="B7438" s="23"/>
      <c r="D7438" s="23"/>
      <c r="E7438" s="24"/>
    </row>
    <row r="7439" spans="1:5" s="10" customFormat="1" x14ac:dyDescent="0.3">
      <c r="A7439" s="23"/>
      <c r="B7439" s="23"/>
      <c r="D7439" s="23"/>
      <c r="E7439" s="24"/>
    </row>
    <row r="7440" spans="1:5" s="10" customFormat="1" x14ac:dyDescent="0.3">
      <c r="A7440" s="23"/>
      <c r="B7440" s="23"/>
      <c r="D7440" s="23"/>
      <c r="E7440" s="24"/>
    </row>
    <row r="7441" spans="1:5" s="10" customFormat="1" x14ac:dyDescent="0.3">
      <c r="A7441" s="23"/>
      <c r="B7441" s="23"/>
      <c r="D7441" s="23"/>
      <c r="E7441" s="24"/>
    </row>
    <row r="7442" spans="1:5" s="10" customFormat="1" x14ac:dyDescent="0.3">
      <c r="A7442" s="23"/>
      <c r="B7442" s="23"/>
      <c r="D7442" s="23"/>
      <c r="E7442" s="24"/>
    </row>
    <row r="7443" spans="1:5" s="10" customFormat="1" x14ac:dyDescent="0.3">
      <c r="A7443" s="23"/>
      <c r="B7443" s="23"/>
      <c r="D7443" s="23"/>
      <c r="E7443" s="24"/>
    </row>
    <row r="7444" spans="1:5" s="10" customFormat="1" x14ac:dyDescent="0.3">
      <c r="A7444" s="23"/>
      <c r="B7444" s="23"/>
      <c r="D7444" s="23"/>
      <c r="E7444" s="24"/>
    </row>
    <row r="7445" spans="1:5" s="10" customFormat="1" x14ac:dyDescent="0.3">
      <c r="A7445" s="23"/>
      <c r="B7445" s="23"/>
      <c r="D7445" s="23"/>
      <c r="E7445" s="24"/>
    </row>
    <row r="7446" spans="1:5" s="10" customFormat="1" x14ac:dyDescent="0.3">
      <c r="A7446" s="23"/>
      <c r="B7446" s="23"/>
      <c r="D7446" s="23"/>
      <c r="E7446" s="24"/>
    </row>
    <row r="7447" spans="1:5" s="10" customFormat="1" x14ac:dyDescent="0.3">
      <c r="A7447" s="23"/>
      <c r="B7447" s="23"/>
      <c r="D7447" s="23"/>
      <c r="E7447" s="24"/>
    </row>
    <row r="7448" spans="1:5" s="10" customFormat="1" x14ac:dyDescent="0.3">
      <c r="A7448" s="23"/>
      <c r="B7448" s="23"/>
      <c r="D7448" s="23"/>
      <c r="E7448" s="24"/>
    </row>
    <row r="7449" spans="1:5" s="10" customFormat="1" x14ac:dyDescent="0.3">
      <c r="A7449" s="23"/>
      <c r="B7449" s="23"/>
      <c r="D7449" s="23"/>
      <c r="E7449" s="24"/>
    </row>
    <row r="7450" spans="1:5" s="10" customFormat="1" x14ac:dyDescent="0.3">
      <c r="A7450" s="23"/>
      <c r="B7450" s="23"/>
      <c r="D7450" s="23"/>
      <c r="E7450" s="24"/>
    </row>
    <row r="7451" spans="1:5" s="10" customFormat="1" x14ac:dyDescent="0.3">
      <c r="A7451" s="23"/>
      <c r="B7451" s="23"/>
      <c r="D7451" s="23"/>
      <c r="E7451" s="24"/>
    </row>
    <row r="7452" spans="1:5" s="10" customFormat="1" x14ac:dyDescent="0.3">
      <c r="A7452" s="23"/>
      <c r="B7452" s="23"/>
      <c r="D7452" s="23"/>
      <c r="E7452" s="24"/>
    </row>
    <row r="7453" spans="1:5" s="10" customFormat="1" x14ac:dyDescent="0.3">
      <c r="A7453" s="23"/>
      <c r="B7453" s="23"/>
      <c r="D7453" s="23"/>
      <c r="E7453" s="24"/>
    </row>
    <row r="7454" spans="1:5" s="10" customFormat="1" x14ac:dyDescent="0.3">
      <c r="A7454" s="23"/>
      <c r="B7454" s="23"/>
      <c r="D7454" s="23"/>
      <c r="E7454" s="24"/>
    </row>
    <row r="7455" spans="1:5" s="10" customFormat="1" x14ac:dyDescent="0.3">
      <c r="A7455" s="23"/>
      <c r="B7455" s="23"/>
      <c r="D7455" s="23"/>
      <c r="E7455" s="24"/>
    </row>
    <row r="7456" spans="1:5" s="10" customFormat="1" x14ac:dyDescent="0.3">
      <c r="A7456" s="23"/>
      <c r="B7456" s="23"/>
      <c r="D7456" s="23"/>
      <c r="E7456" s="24"/>
    </row>
    <row r="7457" spans="1:5" s="10" customFormat="1" x14ac:dyDescent="0.3">
      <c r="A7457" s="23"/>
      <c r="B7457" s="23"/>
      <c r="D7457" s="23"/>
      <c r="E7457" s="24"/>
    </row>
    <row r="7458" spans="1:5" s="10" customFormat="1" x14ac:dyDescent="0.3">
      <c r="A7458" s="23"/>
      <c r="B7458" s="23"/>
      <c r="D7458" s="23"/>
      <c r="E7458" s="24"/>
    </row>
    <row r="7459" spans="1:5" s="10" customFormat="1" x14ac:dyDescent="0.3">
      <c r="A7459" s="23"/>
      <c r="B7459" s="23"/>
      <c r="D7459" s="23"/>
      <c r="E7459" s="24"/>
    </row>
    <row r="7460" spans="1:5" s="10" customFormat="1" x14ac:dyDescent="0.3">
      <c r="A7460" s="23"/>
      <c r="B7460" s="23"/>
      <c r="D7460" s="23"/>
      <c r="E7460" s="24"/>
    </row>
    <row r="7461" spans="1:5" s="10" customFormat="1" x14ac:dyDescent="0.3">
      <c r="A7461" s="23"/>
      <c r="B7461" s="23"/>
      <c r="D7461" s="23"/>
      <c r="E7461" s="24"/>
    </row>
    <row r="7462" spans="1:5" s="10" customFormat="1" x14ac:dyDescent="0.3">
      <c r="A7462" s="23"/>
      <c r="B7462" s="23"/>
      <c r="D7462" s="23"/>
      <c r="E7462" s="24"/>
    </row>
    <row r="7463" spans="1:5" s="10" customFormat="1" x14ac:dyDescent="0.3">
      <c r="A7463" s="23"/>
      <c r="B7463" s="23"/>
      <c r="D7463" s="23"/>
      <c r="E7463" s="24"/>
    </row>
    <row r="7464" spans="1:5" s="10" customFormat="1" x14ac:dyDescent="0.3">
      <c r="A7464" s="23"/>
      <c r="B7464" s="23"/>
      <c r="D7464" s="23"/>
      <c r="E7464" s="24"/>
    </row>
    <row r="7465" spans="1:5" s="10" customFormat="1" x14ac:dyDescent="0.3">
      <c r="A7465" s="23"/>
      <c r="B7465" s="23"/>
      <c r="D7465" s="23"/>
      <c r="E7465" s="24"/>
    </row>
    <row r="7466" spans="1:5" s="10" customFormat="1" x14ac:dyDescent="0.3">
      <c r="A7466" s="23"/>
      <c r="B7466" s="23"/>
      <c r="D7466" s="23"/>
      <c r="E7466" s="24"/>
    </row>
    <row r="7467" spans="1:5" s="10" customFormat="1" x14ac:dyDescent="0.3">
      <c r="A7467" s="23"/>
      <c r="B7467" s="23"/>
      <c r="D7467" s="23"/>
      <c r="E7467" s="24"/>
    </row>
    <row r="7468" spans="1:5" s="10" customFormat="1" x14ac:dyDescent="0.3">
      <c r="A7468" s="23"/>
      <c r="B7468" s="23"/>
      <c r="D7468" s="23"/>
      <c r="E7468" s="24"/>
    </row>
    <row r="7469" spans="1:5" s="10" customFormat="1" x14ac:dyDescent="0.3">
      <c r="A7469" s="23"/>
      <c r="B7469" s="23"/>
      <c r="D7469" s="23"/>
      <c r="E7469" s="24"/>
    </row>
    <row r="7470" spans="1:5" s="10" customFormat="1" x14ac:dyDescent="0.3">
      <c r="A7470" s="23"/>
      <c r="B7470" s="23"/>
      <c r="D7470" s="23"/>
      <c r="E7470" s="24"/>
    </row>
    <row r="7471" spans="1:5" s="10" customFormat="1" x14ac:dyDescent="0.3">
      <c r="A7471" s="23"/>
      <c r="B7471" s="23"/>
      <c r="D7471" s="23"/>
      <c r="E7471" s="24"/>
    </row>
    <row r="7472" spans="1:5" s="10" customFormat="1" x14ac:dyDescent="0.3">
      <c r="A7472" s="23"/>
      <c r="B7472" s="23"/>
      <c r="D7472" s="23"/>
      <c r="E7472" s="24"/>
    </row>
    <row r="7473" spans="1:5" s="10" customFormat="1" x14ac:dyDescent="0.3">
      <c r="A7473" s="23"/>
      <c r="B7473" s="23"/>
      <c r="D7473" s="23"/>
      <c r="E7473" s="24"/>
    </row>
    <row r="7474" spans="1:5" s="10" customFormat="1" x14ac:dyDescent="0.3">
      <c r="A7474" s="23"/>
      <c r="B7474" s="23"/>
      <c r="D7474" s="23"/>
      <c r="E7474" s="24"/>
    </row>
    <row r="7475" spans="1:5" s="10" customFormat="1" x14ac:dyDescent="0.3">
      <c r="A7475" s="23"/>
      <c r="B7475" s="23"/>
      <c r="D7475" s="23"/>
      <c r="E7475" s="24"/>
    </row>
    <row r="7476" spans="1:5" s="10" customFormat="1" x14ac:dyDescent="0.3">
      <c r="A7476" s="23"/>
      <c r="B7476" s="23"/>
      <c r="D7476" s="23"/>
      <c r="E7476" s="24"/>
    </row>
    <row r="7477" spans="1:5" s="10" customFormat="1" x14ac:dyDescent="0.3">
      <c r="A7477" s="23"/>
      <c r="B7477" s="23"/>
      <c r="D7477" s="23"/>
      <c r="E7477" s="24"/>
    </row>
    <row r="7478" spans="1:5" s="10" customFormat="1" x14ac:dyDescent="0.3">
      <c r="A7478" s="23"/>
      <c r="B7478" s="23"/>
      <c r="D7478" s="23"/>
      <c r="E7478" s="24"/>
    </row>
    <row r="7479" spans="1:5" s="10" customFormat="1" x14ac:dyDescent="0.3">
      <c r="A7479" s="23"/>
      <c r="B7479" s="23"/>
      <c r="D7479" s="23"/>
      <c r="E7479" s="24"/>
    </row>
    <row r="7480" spans="1:5" s="10" customFormat="1" x14ac:dyDescent="0.3">
      <c r="A7480" s="23"/>
      <c r="B7480" s="23"/>
      <c r="D7480" s="23"/>
      <c r="E7480" s="24"/>
    </row>
    <row r="7481" spans="1:5" s="10" customFormat="1" x14ac:dyDescent="0.3">
      <c r="A7481" s="23"/>
      <c r="B7481" s="23"/>
      <c r="D7481" s="23"/>
      <c r="E7481" s="24"/>
    </row>
    <row r="7482" spans="1:5" s="10" customFormat="1" x14ac:dyDescent="0.3">
      <c r="A7482" s="23"/>
      <c r="B7482" s="23"/>
      <c r="D7482" s="23"/>
      <c r="E7482" s="24"/>
    </row>
    <row r="7483" spans="1:5" s="10" customFormat="1" x14ac:dyDescent="0.3">
      <c r="A7483" s="23"/>
      <c r="B7483" s="23"/>
      <c r="D7483" s="23"/>
      <c r="E7483" s="24"/>
    </row>
    <row r="7484" spans="1:5" s="10" customFormat="1" x14ac:dyDescent="0.3">
      <c r="A7484" s="23"/>
      <c r="B7484" s="23"/>
      <c r="D7484" s="23"/>
      <c r="E7484" s="24"/>
    </row>
    <row r="7485" spans="1:5" s="10" customFormat="1" x14ac:dyDescent="0.3">
      <c r="A7485" s="23"/>
      <c r="B7485" s="23"/>
      <c r="D7485" s="23"/>
      <c r="E7485" s="24"/>
    </row>
    <row r="7486" spans="1:5" s="10" customFormat="1" x14ac:dyDescent="0.3">
      <c r="A7486" s="23"/>
      <c r="B7486" s="23"/>
      <c r="D7486" s="23"/>
      <c r="E7486" s="24"/>
    </row>
    <row r="7487" spans="1:5" s="10" customFormat="1" x14ac:dyDescent="0.3">
      <c r="A7487" s="23"/>
      <c r="B7487" s="23"/>
      <c r="D7487" s="23"/>
      <c r="E7487" s="24"/>
    </row>
    <row r="7488" spans="1:5" s="10" customFormat="1" x14ac:dyDescent="0.3">
      <c r="A7488" s="23"/>
      <c r="B7488" s="23"/>
      <c r="D7488" s="23"/>
      <c r="E7488" s="24"/>
    </row>
    <row r="7489" spans="1:5" s="10" customFormat="1" x14ac:dyDescent="0.3">
      <c r="A7489" s="23"/>
      <c r="B7489" s="23"/>
      <c r="D7489" s="23"/>
      <c r="E7489" s="24"/>
    </row>
    <row r="7490" spans="1:5" s="10" customFormat="1" x14ac:dyDescent="0.3">
      <c r="A7490" s="23"/>
      <c r="B7490" s="23"/>
      <c r="D7490" s="23"/>
      <c r="E7490" s="24"/>
    </row>
    <row r="7491" spans="1:5" s="10" customFormat="1" x14ac:dyDescent="0.3">
      <c r="A7491" s="23"/>
      <c r="B7491" s="23"/>
      <c r="D7491" s="23"/>
      <c r="E7491" s="24"/>
    </row>
    <row r="7492" spans="1:5" s="10" customFormat="1" x14ac:dyDescent="0.3">
      <c r="A7492" s="23"/>
      <c r="B7492" s="23"/>
      <c r="D7492" s="23"/>
      <c r="E7492" s="24"/>
    </row>
    <row r="7493" spans="1:5" s="10" customFormat="1" x14ac:dyDescent="0.3">
      <c r="A7493" s="23"/>
      <c r="B7493" s="23"/>
      <c r="D7493" s="23"/>
      <c r="E7493" s="24"/>
    </row>
    <row r="7494" spans="1:5" s="10" customFormat="1" x14ac:dyDescent="0.3">
      <c r="A7494" s="23"/>
      <c r="B7494" s="23"/>
      <c r="D7494" s="23"/>
      <c r="E7494" s="24"/>
    </row>
    <row r="7495" spans="1:5" s="10" customFormat="1" x14ac:dyDescent="0.3">
      <c r="A7495" s="23"/>
      <c r="B7495" s="23"/>
      <c r="D7495" s="23"/>
      <c r="E7495" s="24"/>
    </row>
    <row r="7496" spans="1:5" s="10" customFormat="1" x14ac:dyDescent="0.3">
      <c r="A7496" s="23"/>
      <c r="B7496" s="23"/>
      <c r="D7496" s="23"/>
      <c r="E7496" s="24"/>
    </row>
    <row r="7497" spans="1:5" s="10" customFormat="1" x14ac:dyDescent="0.3">
      <c r="A7497" s="23"/>
      <c r="B7497" s="23"/>
      <c r="D7497" s="23"/>
      <c r="E7497" s="24"/>
    </row>
    <row r="7498" spans="1:5" s="10" customFormat="1" x14ac:dyDescent="0.3">
      <c r="A7498" s="23"/>
      <c r="B7498" s="23"/>
      <c r="D7498" s="23"/>
      <c r="E7498" s="24"/>
    </row>
    <row r="7499" spans="1:5" s="10" customFormat="1" x14ac:dyDescent="0.3">
      <c r="A7499" s="23"/>
      <c r="B7499" s="23"/>
      <c r="D7499" s="23"/>
      <c r="E7499" s="24"/>
    </row>
    <row r="7500" spans="1:5" s="10" customFormat="1" x14ac:dyDescent="0.3">
      <c r="A7500" s="23"/>
      <c r="B7500" s="23"/>
      <c r="D7500" s="23"/>
      <c r="E7500" s="24"/>
    </row>
    <row r="7501" spans="1:5" s="10" customFormat="1" x14ac:dyDescent="0.3">
      <c r="A7501" s="23"/>
      <c r="B7501" s="23"/>
      <c r="D7501" s="23"/>
      <c r="E7501" s="24"/>
    </row>
    <row r="7502" spans="1:5" s="10" customFormat="1" x14ac:dyDescent="0.3">
      <c r="A7502" s="23"/>
      <c r="B7502" s="23"/>
      <c r="D7502" s="23"/>
      <c r="E7502" s="24"/>
    </row>
    <row r="7503" spans="1:5" s="10" customFormat="1" x14ac:dyDescent="0.3">
      <c r="A7503" s="23"/>
      <c r="B7503" s="23"/>
      <c r="D7503" s="23"/>
      <c r="E7503" s="24"/>
    </row>
    <row r="7504" spans="1:5" s="10" customFormat="1" x14ac:dyDescent="0.3">
      <c r="A7504" s="23"/>
      <c r="B7504" s="23"/>
      <c r="D7504" s="23"/>
      <c r="E7504" s="24"/>
    </row>
    <row r="7505" spans="1:5" s="10" customFormat="1" x14ac:dyDescent="0.3">
      <c r="A7505" s="23"/>
      <c r="B7505" s="23"/>
      <c r="D7505" s="23"/>
      <c r="E7505" s="24"/>
    </row>
    <row r="7506" spans="1:5" s="10" customFormat="1" x14ac:dyDescent="0.3">
      <c r="A7506" s="23"/>
      <c r="B7506" s="23"/>
      <c r="D7506" s="23"/>
      <c r="E7506" s="24"/>
    </row>
    <row r="7507" spans="1:5" s="10" customFormat="1" x14ac:dyDescent="0.3">
      <c r="A7507" s="23"/>
      <c r="B7507" s="23"/>
      <c r="D7507" s="23"/>
      <c r="E7507" s="24"/>
    </row>
    <row r="7508" spans="1:5" s="10" customFormat="1" x14ac:dyDescent="0.3">
      <c r="A7508" s="23"/>
      <c r="B7508" s="23"/>
      <c r="D7508" s="23"/>
      <c r="E7508" s="24"/>
    </row>
    <row r="7509" spans="1:5" s="10" customFormat="1" x14ac:dyDescent="0.3">
      <c r="A7509" s="23"/>
      <c r="B7509" s="23"/>
      <c r="D7509" s="23"/>
      <c r="E7509" s="24"/>
    </row>
    <row r="7510" spans="1:5" s="10" customFormat="1" x14ac:dyDescent="0.3">
      <c r="A7510" s="23"/>
      <c r="B7510" s="23"/>
      <c r="D7510" s="23"/>
      <c r="E7510" s="24"/>
    </row>
    <row r="7511" spans="1:5" s="10" customFormat="1" x14ac:dyDescent="0.3">
      <c r="A7511" s="23"/>
      <c r="B7511" s="23"/>
      <c r="D7511" s="23"/>
      <c r="E7511" s="24"/>
    </row>
    <row r="7512" spans="1:5" s="10" customFormat="1" x14ac:dyDescent="0.3">
      <c r="A7512" s="23"/>
      <c r="B7512" s="23"/>
      <c r="D7512" s="23"/>
      <c r="E7512" s="24"/>
    </row>
    <row r="7513" spans="1:5" s="10" customFormat="1" x14ac:dyDescent="0.3">
      <c r="A7513" s="23"/>
      <c r="B7513" s="23"/>
      <c r="D7513" s="23"/>
      <c r="E7513" s="24"/>
    </row>
    <row r="7514" spans="1:5" s="10" customFormat="1" x14ac:dyDescent="0.3">
      <c r="A7514" s="23"/>
      <c r="B7514" s="23"/>
      <c r="D7514" s="23"/>
      <c r="E7514" s="24"/>
    </row>
    <row r="7515" spans="1:5" s="10" customFormat="1" x14ac:dyDescent="0.3">
      <c r="A7515" s="23"/>
      <c r="B7515" s="23"/>
      <c r="D7515" s="23"/>
      <c r="E7515" s="24"/>
    </row>
    <row r="7516" spans="1:5" s="10" customFormat="1" x14ac:dyDescent="0.3">
      <c r="A7516" s="23"/>
      <c r="B7516" s="23"/>
      <c r="D7516" s="23"/>
      <c r="E7516" s="24"/>
    </row>
    <row r="7517" spans="1:5" s="10" customFormat="1" x14ac:dyDescent="0.3">
      <c r="A7517" s="23"/>
      <c r="B7517" s="23"/>
      <c r="D7517" s="23"/>
      <c r="E7517" s="24"/>
    </row>
    <row r="7518" spans="1:5" s="10" customFormat="1" x14ac:dyDescent="0.3">
      <c r="A7518" s="23"/>
      <c r="B7518" s="23"/>
      <c r="D7518" s="23"/>
      <c r="E7518" s="24"/>
    </row>
    <row r="7519" spans="1:5" s="10" customFormat="1" x14ac:dyDescent="0.3">
      <c r="A7519" s="23"/>
      <c r="B7519" s="23"/>
      <c r="D7519" s="23"/>
      <c r="E7519" s="24"/>
    </row>
    <row r="7520" spans="1:5" s="10" customFormat="1" x14ac:dyDescent="0.3">
      <c r="A7520" s="23"/>
      <c r="B7520" s="23"/>
      <c r="D7520" s="23"/>
      <c r="E7520" s="24"/>
    </row>
    <row r="7521" spans="1:5" s="10" customFormat="1" x14ac:dyDescent="0.3">
      <c r="A7521" s="23"/>
      <c r="B7521" s="23"/>
      <c r="D7521" s="23"/>
      <c r="E7521" s="24"/>
    </row>
    <row r="7522" spans="1:5" s="10" customFormat="1" x14ac:dyDescent="0.3">
      <c r="A7522" s="23"/>
      <c r="B7522" s="23"/>
      <c r="D7522" s="23"/>
      <c r="E7522" s="24"/>
    </row>
    <row r="7523" spans="1:5" s="10" customFormat="1" x14ac:dyDescent="0.3">
      <c r="A7523" s="23"/>
      <c r="B7523" s="23"/>
      <c r="D7523" s="23"/>
      <c r="E7523" s="24"/>
    </row>
    <row r="7524" spans="1:5" s="10" customFormat="1" x14ac:dyDescent="0.3">
      <c r="A7524" s="23"/>
      <c r="B7524" s="23"/>
      <c r="D7524" s="23"/>
      <c r="E7524" s="24"/>
    </row>
    <row r="7525" spans="1:5" s="10" customFormat="1" x14ac:dyDescent="0.3">
      <c r="A7525" s="23"/>
      <c r="B7525" s="23"/>
      <c r="D7525" s="23"/>
      <c r="E7525" s="24"/>
    </row>
    <row r="7526" spans="1:5" s="10" customFormat="1" x14ac:dyDescent="0.3">
      <c r="A7526" s="23"/>
      <c r="B7526" s="23"/>
      <c r="D7526" s="23"/>
      <c r="E7526" s="24"/>
    </row>
    <row r="7527" spans="1:5" s="10" customFormat="1" x14ac:dyDescent="0.3">
      <c r="A7527" s="23"/>
      <c r="B7527" s="23"/>
      <c r="D7527" s="23"/>
      <c r="E7527" s="24"/>
    </row>
    <row r="7528" spans="1:5" s="10" customFormat="1" x14ac:dyDescent="0.3">
      <c r="A7528" s="23"/>
      <c r="B7528" s="23"/>
      <c r="D7528" s="23"/>
      <c r="E7528" s="24"/>
    </row>
    <row r="7529" spans="1:5" s="10" customFormat="1" x14ac:dyDescent="0.3">
      <c r="A7529" s="23"/>
      <c r="B7529" s="23"/>
      <c r="D7529" s="23"/>
      <c r="E7529" s="24"/>
    </row>
    <row r="7530" spans="1:5" s="10" customFormat="1" x14ac:dyDescent="0.3">
      <c r="A7530" s="23"/>
      <c r="B7530" s="23"/>
      <c r="D7530" s="23"/>
      <c r="E7530" s="24"/>
    </row>
    <row r="7531" spans="1:5" s="10" customFormat="1" x14ac:dyDescent="0.3">
      <c r="A7531" s="23"/>
      <c r="B7531" s="23"/>
      <c r="D7531" s="23"/>
      <c r="E7531" s="24"/>
    </row>
    <row r="7532" spans="1:5" s="10" customFormat="1" x14ac:dyDescent="0.3">
      <c r="A7532" s="23"/>
      <c r="B7532" s="23"/>
      <c r="D7532" s="23"/>
      <c r="E7532" s="24"/>
    </row>
    <row r="7533" spans="1:5" s="10" customFormat="1" x14ac:dyDescent="0.3">
      <c r="A7533" s="23"/>
      <c r="B7533" s="23"/>
      <c r="D7533" s="23"/>
      <c r="E7533" s="24"/>
    </row>
    <row r="7534" spans="1:5" s="10" customFormat="1" x14ac:dyDescent="0.3">
      <c r="A7534" s="23"/>
      <c r="B7534" s="23"/>
      <c r="D7534" s="23"/>
      <c r="E7534" s="24"/>
    </row>
    <row r="7535" spans="1:5" s="10" customFormat="1" x14ac:dyDescent="0.3">
      <c r="A7535" s="23"/>
      <c r="B7535" s="23"/>
      <c r="D7535" s="23"/>
      <c r="E7535" s="24"/>
    </row>
    <row r="7536" spans="1:5" s="10" customFormat="1" x14ac:dyDescent="0.3">
      <c r="A7536" s="23"/>
      <c r="B7536" s="23"/>
      <c r="D7536" s="23"/>
      <c r="E7536" s="24"/>
    </row>
    <row r="7537" spans="1:5" s="10" customFormat="1" x14ac:dyDescent="0.3">
      <c r="A7537" s="23"/>
      <c r="B7537" s="23"/>
      <c r="D7537" s="23"/>
      <c r="E7537" s="24"/>
    </row>
    <row r="7538" spans="1:5" s="10" customFormat="1" x14ac:dyDescent="0.3">
      <c r="A7538" s="23"/>
      <c r="B7538" s="23"/>
      <c r="D7538" s="23"/>
      <c r="E7538" s="24"/>
    </row>
    <row r="7539" spans="1:5" s="10" customFormat="1" x14ac:dyDescent="0.3">
      <c r="A7539" s="23"/>
      <c r="B7539" s="23"/>
      <c r="D7539" s="23"/>
      <c r="E7539" s="24"/>
    </row>
    <row r="7540" spans="1:5" s="10" customFormat="1" x14ac:dyDescent="0.3">
      <c r="A7540" s="23"/>
      <c r="B7540" s="23"/>
      <c r="D7540" s="23"/>
      <c r="E7540" s="24"/>
    </row>
    <row r="7541" spans="1:5" s="10" customFormat="1" x14ac:dyDescent="0.3">
      <c r="A7541" s="23"/>
      <c r="B7541" s="23"/>
      <c r="D7541" s="23"/>
      <c r="E7541" s="24"/>
    </row>
    <row r="7542" spans="1:5" s="10" customFormat="1" x14ac:dyDescent="0.3">
      <c r="A7542" s="23"/>
      <c r="B7542" s="23"/>
      <c r="D7542" s="23"/>
      <c r="E7542" s="24"/>
    </row>
    <row r="7543" spans="1:5" s="10" customFormat="1" x14ac:dyDescent="0.3">
      <c r="A7543" s="23"/>
      <c r="B7543" s="23"/>
      <c r="D7543" s="23"/>
      <c r="E7543" s="24"/>
    </row>
    <row r="7544" spans="1:5" s="10" customFormat="1" x14ac:dyDescent="0.3">
      <c r="A7544" s="23"/>
      <c r="B7544" s="23"/>
      <c r="D7544" s="23"/>
      <c r="E7544" s="24"/>
    </row>
    <row r="7545" spans="1:5" s="10" customFormat="1" x14ac:dyDescent="0.3">
      <c r="A7545" s="23"/>
      <c r="B7545" s="23"/>
      <c r="D7545" s="23"/>
      <c r="E7545" s="24"/>
    </row>
    <row r="7546" spans="1:5" s="10" customFormat="1" x14ac:dyDescent="0.3">
      <c r="A7546" s="23"/>
      <c r="B7546" s="23"/>
      <c r="D7546" s="23"/>
      <c r="E7546" s="24"/>
    </row>
    <row r="7547" spans="1:5" s="10" customFormat="1" x14ac:dyDescent="0.3">
      <c r="A7547" s="23"/>
      <c r="B7547" s="23"/>
      <c r="D7547" s="23"/>
      <c r="E7547" s="24"/>
    </row>
    <row r="7548" spans="1:5" s="10" customFormat="1" x14ac:dyDescent="0.3">
      <c r="A7548" s="23"/>
      <c r="B7548" s="23"/>
      <c r="D7548" s="23"/>
      <c r="E7548" s="24"/>
    </row>
    <row r="7549" spans="1:5" s="10" customFormat="1" x14ac:dyDescent="0.3">
      <c r="A7549" s="23"/>
      <c r="B7549" s="23"/>
      <c r="D7549" s="23"/>
      <c r="E7549" s="24"/>
    </row>
    <row r="7550" spans="1:5" s="10" customFormat="1" x14ac:dyDescent="0.3">
      <c r="A7550" s="23"/>
      <c r="B7550" s="23"/>
      <c r="D7550" s="23"/>
      <c r="E7550" s="24"/>
    </row>
    <row r="7551" spans="1:5" s="10" customFormat="1" x14ac:dyDescent="0.3">
      <c r="A7551" s="23"/>
      <c r="B7551" s="23"/>
      <c r="D7551" s="23"/>
      <c r="E7551" s="24"/>
    </row>
    <row r="7552" spans="1:5" s="10" customFormat="1" x14ac:dyDescent="0.3">
      <c r="A7552" s="23"/>
      <c r="B7552" s="23"/>
      <c r="D7552" s="23"/>
      <c r="E7552" s="24"/>
    </row>
    <row r="7553" spans="1:5" s="10" customFormat="1" x14ac:dyDescent="0.3">
      <c r="A7553" s="23"/>
      <c r="B7553" s="23"/>
      <c r="D7553" s="23"/>
      <c r="E7553" s="24"/>
    </row>
    <row r="7554" spans="1:5" s="10" customFormat="1" x14ac:dyDescent="0.3">
      <c r="A7554" s="23"/>
      <c r="B7554" s="23"/>
      <c r="D7554" s="23"/>
      <c r="E7554" s="24"/>
    </row>
    <row r="7555" spans="1:5" s="10" customFormat="1" x14ac:dyDescent="0.3">
      <c r="A7555" s="23"/>
      <c r="B7555" s="23"/>
      <c r="D7555" s="23"/>
      <c r="E7555" s="24"/>
    </row>
    <row r="7556" spans="1:5" s="10" customFormat="1" x14ac:dyDescent="0.3">
      <c r="A7556" s="23"/>
      <c r="B7556" s="23"/>
      <c r="D7556" s="23"/>
      <c r="E7556" s="24"/>
    </row>
    <row r="7557" spans="1:5" s="10" customFormat="1" x14ac:dyDescent="0.3">
      <c r="A7557" s="23"/>
      <c r="B7557" s="23"/>
      <c r="D7557" s="23"/>
      <c r="E7557" s="24"/>
    </row>
    <row r="7558" spans="1:5" s="10" customFormat="1" x14ac:dyDescent="0.3">
      <c r="A7558" s="23"/>
      <c r="B7558" s="23"/>
      <c r="D7558" s="23"/>
      <c r="E7558" s="24"/>
    </row>
    <row r="7559" spans="1:5" s="10" customFormat="1" x14ac:dyDescent="0.3">
      <c r="A7559" s="23"/>
      <c r="B7559" s="23"/>
      <c r="D7559" s="23"/>
      <c r="E7559" s="24"/>
    </row>
    <row r="7560" spans="1:5" s="10" customFormat="1" x14ac:dyDescent="0.3">
      <c r="A7560" s="23"/>
      <c r="B7560" s="23"/>
      <c r="D7560" s="23"/>
      <c r="E7560" s="24"/>
    </row>
    <row r="7561" spans="1:5" s="10" customFormat="1" x14ac:dyDescent="0.3">
      <c r="A7561" s="23"/>
      <c r="B7561" s="23"/>
      <c r="D7561" s="23"/>
      <c r="E7561" s="24"/>
    </row>
    <row r="7562" spans="1:5" s="10" customFormat="1" x14ac:dyDescent="0.3">
      <c r="A7562" s="23"/>
      <c r="B7562" s="23"/>
      <c r="D7562" s="23"/>
      <c r="E7562" s="24"/>
    </row>
    <row r="7563" spans="1:5" s="10" customFormat="1" x14ac:dyDescent="0.3">
      <c r="A7563" s="23"/>
      <c r="B7563" s="23"/>
      <c r="D7563" s="23"/>
      <c r="E7563" s="24"/>
    </row>
    <row r="7564" spans="1:5" s="10" customFormat="1" x14ac:dyDescent="0.3">
      <c r="A7564" s="23"/>
      <c r="B7564" s="23"/>
      <c r="D7564" s="23"/>
      <c r="E7564" s="24"/>
    </row>
    <row r="7565" spans="1:5" s="10" customFormat="1" x14ac:dyDescent="0.3">
      <c r="A7565" s="23"/>
      <c r="B7565" s="23"/>
      <c r="D7565" s="23"/>
      <c r="E7565" s="24"/>
    </row>
    <row r="7566" spans="1:5" s="10" customFormat="1" x14ac:dyDescent="0.3">
      <c r="A7566" s="23"/>
      <c r="B7566" s="23"/>
      <c r="D7566" s="23"/>
      <c r="E7566" s="24"/>
    </row>
    <row r="7567" spans="1:5" s="10" customFormat="1" x14ac:dyDescent="0.3">
      <c r="A7567" s="23"/>
      <c r="B7567" s="23"/>
      <c r="D7567" s="23"/>
      <c r="E7567" s="24"/>
    </row>
    <row r="7568" spans="1:5" s="10" customFormat="1" x14ac:dyDescent="0.3">
      <c r="A7568" s="23"/>
      <c r="B7568" s="23"/>
      <c r="D7568" s="23"/>
      <c r="E7568" s="24"/>
    </row>
    <row r="7569" spans="1:5" s="10" customFormat="1" x14ac:dyDescent="0.3">
      <c r="A7569" s="23"/>
      <c r="B7569" s="23"/>
      <c r="D7569" s="23"/>
      <c r="E7569" s="24"/>
    </row>
    <row r="7570" spans="1:5" s="10" customFormat="1" x14ac:dyDescent="0.3">
      <c r="A7570" s="23"/>
      <c r="B7570" s="23"/>
      <c r="D7570" s="23"/>
      <c r="E7570" s="24"/>
    </row>
    <row r="7571" spans="1:5" s="10" customFormat="1" x14ac:dyDescent="0.3">
      <c r="A7571" s="23"/>
      <c r="B7571" s="23"/>
      <c r="D7571" s="23"/>
      <c r="E7571" s="24"/>
    </row>
    <row r="7572" spans="1:5" s="10" customFormat="1" x14ac:dyDescent="0.3">
      <c r="A7572" s="23"/>
      <c r="B7572" s="23"/>
      <c r="D7572" s="23"/>
      <c r="E7572" s="24"/>
    </row>
    <row r="7573" spans="1:5" s="10" customFormat="1" x14ac:dyDescent="0.3">
      <c r="A7573" s="23"/>
      <c r="B7573" s="23"/>
      <c r="D7573" s="23"/>
      <c r="E7573" s="24"/>
    </row>
    <row r="7574" spans="1:5" s="10" customFormat="1" x14ac:dyDescent="0.3">
      <c r="A7574" s="23"/>
      <c r="B7574" s="23"/>
      <c r="D7574" s="23"/>
      <c r="E7574" s="24"/>
    </row>
    <row r="7575" spans="1:5" s="10" customFormat="1" x14ac:dyDescent="0.3">
      <c r="A7575" s="23"/>
      <c r="B7575" s="23"/>
      <c r="D7575" s="23"/>
      <c r="E7575" s="24"/>
    </row>
    <row r="7576" spans="1:5" s="10" customFormat="1" x14ac:dyDescent="0.3">
      <c r="A7576" s="23"/>
      <c r="B7576" s="23"/>
      <c r="D7576" s="23"/>
      <c r="E7576" s="24"/>
    </row>
    <row r="7577" spans="1:5" s="10" customFormat="1" x14ac:dyDescent="0.3">
      <c r="A7577" s="23"/>
      <c r="B7577" s="23"/>
      <c r="D7577" s="23"/>
      <c r="E7577" s="24"/>
    </row>
    <row r="7578" spans="1:5" s="10" customFormat="1" x14ac:dyDescent="0.3">
      <c r="A7578" s="23"/>
      <c r="B7578" s="23"/>
      <c r="D7578" s="23"/>
      <c r="E7578" s="24"/>
    </row>
    <row r="7579" spans="1:5" s="10" customFormat="1" x14ac:dyDescent="0.3">
      <c r="A7579" s="23"/>
      <c r="B7579" s="23"/>
      <c r="D7579" s="23"/>
      <c r="E7579" s="24"/>
    </row>
    <row r="7580" spans="1:5" s="10" customFormat="1" x14ac:dyDescent="0.3">
      <c r="A7580" s="23"/>
      <c r="B7580" s="23"/>
      <c r="D7580" s="23"/>
      <c r="E7580" s="24"/>
    </row>
    <row r="7581" spans="1:5" s="10" customFormat="1" x14ac:dyDescent="0.3">
      <c r="A7581" s="23"/>
      <c r="B7581" s="23"/>
      <c r="D7581" s="23"/>
      <c r="E7581" s="24"/>
    </row>
    <row r="7582" spans="1:5" s="10" customFormat="1" x14ac:dyDescent="0.3">
      <c r="A7582" s="23"/>
      <c r="B7582" s="23"/>
      <c r="D7582" s="23"/>
      <c r="E7582" s="24"/>
    </row>
    <row r="7583" spans="1:5" s="10" customFormat="1" x14ac:dyDescent="0.3">
      <c r="A7583" s="23"/>
      <c r="B7583" s="23"/>
      <c r="D7583" s="23"/>
      <c r="E7583" s="24"/>
    </row>
    <row r="7584" spans="1:5" s="10" customFormat="1" x14ac:dyDescent="0.3">
      <c r="A7584" s="23"/>
      <c r="B7584" s="23"/>
      <c r="D7584" s="23"/>
      <c r="E7584" s="24"/>
    </row>
    <row r="7585" spans="1:5" s="10" customFormat="1" x14ac:dyDescent="0.3">
      <c r="A7585" s="23"/>
      <c r="B7585" s="23"/>
      <c r="D7585" s="23"/>
      <c r="E7585" s="24"/>
    </row>
    <row r="7586" spans="1:5" s="10" customFormat="1" x14ac:dyDescent="0.3">
      <c r="A7586" s="23"/>
      <c r="B7586" s="23"/>
      <c r="D7586" s="23"/>
      <c r="E7586" s="24"/>
    </row>
    <row r="7587" spans="1:5" s="10" customFormat="1" x14ac:dyDescent="0.3">
      <c r="A7587" s="23"/>
      <c r="B7587" s="23"/>
      <c r="D7587" s="23"/>
      <c r="E7587" s="24"/>
    </row>
    <row r="7588" spans="1:5" s="10" customFormat="1" x14ac:dyDescent="0.3">
      <c r="A7588" s="23"/>
      <c r="B7588" s="23"/>
      <c r="D7588" s="23"/>
      <c r="E7588" s="24"/>
    </row>
    <row r="7589" spans="1:5" s="10" customFormat="1" x14ac:dyDescent="0.3">
      <c r="A7589" s="23"/>
      <c r="B7589" s="23"/>
      <c r="D7589" s="23"/>
      <c r="E7589" s="24"/>
    </row>
    <row r="7590" spans="1:5" s="10" customFormat="1" x14ac:dyDescent="0.3">
      <c r="A7590" s="23"/>
      <c r="B7590" s="23"/>
      <c r="D7590" s="23"/>
      <c r="E7590" s="24"/>
    </row>
    <row r="7591" spans="1:5" s="10" customFormat="1" x14ac:dyDescent="0.3">
      <c r="A7591" s="23"/>
      <c r="B7591" s="23"/>
      <c r="D7591" s="23"/>
      <c r="E7591" s="24"/>
    </row>
    <row r="7592" spans="1:5" s="10" customFormat="1" x14ac:dyDescent="0.3">
      <c r="A7592" s="23"/>
      <c r="B7592" s="23"/>
      <c r="D7592" s="23"/>
      <c r="E7592" s="24"/>
    </row>
    <row r="7593" spans="1:5" s="10" customFormat="1" x14ac:dyDescent="0.3">
      <c r="A7593" s="23"/>
      <c r="B7593" s="23"/>
      <c r="D7593" s="23"/>
      <c r="E7593" s="24"/>
    </row>
    <row r="7594" spans="1:5" s="10" customFormat="1" x14ac:dyDescent="0.3">
      <c r="A7594" s="23"/>
      <c r="B7594" s="23"/>
      <c r="D7594" s="23"/>
      <c r="E7594" s="24"/>
    </row>
    <row r="7595" spans="1:5" s="10" customFormat="1" x14ac:dyDescent="0.3">
      <c r="A7595" s="23"/>
      <c r="B7595" s="23"/>
      <c r="D7595" s="23"/>
      <c r="E7595" s="24"/>
    </row>
    <row r="7596" spans="1:5" s="10" customFormat="1" x14ac:dyDescent="0.3">
      <c r="A7596" s="23"/>
      <c r="B7596" s="23"/>
      <c r="D7596" s="23"/>
      <c r="E7596" s="24"/>
    </row>
    <row r="7597" spans="1:5" s="10" customFormat="1" x14ac:dyDescent="0.3">
      <c r="A7597" s="23"/>
      <c r="B7597" s="23"/>
      <c r="D7597" s="23"/>
      <c r="E7597" s="24"/>
    </row>
    <row r="7598" spans="1:5" s="10" customFormat="1" x14ac:dyDescent="0.3">
      <c r="A7598" s="23"/>
      <c r="B7598" s="23"/>
      <c r="D7598" s="23"/>
      <c r="E7598" s="24"/>
    </row>
    <row r="7599" spans="1:5" s="10" customFormat="1" x14ac:dyDescent="0.3">
      <c r="A7599" s="23"/>
      <c r="B7599" s="23"/>
      <c r="D7599" s="23"/>
      <c r="E7599" s="24"/>
    </row>
    <row r="7600" spans="1:5" s="10" customFormat="1" x14ac:dyDescent="0.3">
      <c r="A7600" s="23"/>
      <c r="B7600" s="23"/>
      <c r="D7600" s="23"/>
      <c r="E7600" s="24"/>
    </row>
    <row r="7601" spans="1:5" s="10" customFormat="1" x14ac:dyDescent="0.3">
      <c r="A7601" s="23"/>
      <c r="B7601" s="23"/>
      <c r="D7601" s="23"/>
      <c r="E7601" s="24"/>
    </row>
    <row r="7602" spans="1:5" s="10" customFormat="1" x14ac:dyDescent="0.3">
      <c r="A7602" s="23"/>
      <c r="B7602" s="23"/>
      <c r="D7602" s="23"/>
      <c r="E7602" s="24"/>
    </row>
    <row r="7603" spans="1:5" s="10" customFormat="1" x14ac:dyDescent="0.3">
      <c r="A7603" s="23"/>
      <c r="B7603" s="23"/>
      <c r="D7603" s="23"/>
      <c r="E7603" s="24"/>
    </row>
    <row r="7604" spans="1:5" s="10" customFormat="1" x14ac:dyDescent="0.3">
      <c r="A7604" s="23"/>
      <c r="B7604" s="23"/>
      <c r="D7604" s="23"/>
      <c r="E7604" s="24"/>
    </row>
    <row r="7605" spans="1:5" s="10" customFormat="1" x14ac:dyDescent="0.3">
      <c r="A7605" s="23"/>
      <c r="B7605" s="23"/>
      <c r="D7605" s="23"/>
      <c r="E7605" s="24"/>
    </row>
    <row r="7606" spans="1:5" s="10" customFormat="1" x14ac:dyDescent="0.3">
      <c r="A7606" s="23"/>
      <c r="B7606" s="23"/>
      <c r="D7606" s="23"/>
      <c r="E7606" s="24"/>
    </row>
    <row r="7607" spans="1:5" s="10" customFormat="1" x14ac:dyDescent="0.3">
      <c r="A7607" s="23"/>
      <c r="B7607" s="23"/>
      <c r="D7607" s="23"/>
      <c r="E7607" s="24"/>
    </row>
    <row r="7608" spans="1:5" s="10" customFormat="1" x14ac:dyDescent="0.3">
      <c r="A7608" s="23"/>
      <c r="B7608" s="23"/>
      <c r="D7608" s="23"/>
      <c r="E7608" s="24"/>
    </row>
    <row r="7609" spans="1:5" s="10" customFormat="1" x14ac:dyDescent="0.3">
      <c r="A7609" s="23"/>
      <c r="B7609" s="23"/>
      <c r="D7609" s="23"/>
      <c r="E7609" s="24"/>
    </row>
    <row r="7610" spans="1:5" s="10" customFormat="1" x14ac:dyDescent="0.3">
      <c r="A7610" s="23"/>
      <c r="B7610" s="23"/>
      <c r="D7610" s="23"/>
      <c r="E7610" s="24"/>
    </row>
    <row r="7611" spans="1:5" s="10" customFormat="1" x14ac:dyDescent="0.3">
      <c r="A7611" s="23"/>
      <c r="B7611" s="23"/>
      <c r="D7611" s="23"/>
      <c r="E7611" s="24"/>
    </row>
    <row r="7612" spans="1:5" s="10" customFormat="1" x14ac:dyDescent="0.3">
      <c r="A7612" s="23"/>
      <c r="B7612" s="23"/>
      <c r="D7612" s="23"/>
      <c r="E7612" s="24"/>
    </row>
    <row r="7613" spans="1:5" s="10" customFormat="1" x14ac:dyDescent="0.3">
      <c r="A7613" s="23"/>
      <c r="B7613" s="23"/>
      <c r="D7613" s="23"/>
      <c r="E7613" s="24"/>
    </row>
    <row r="7614" spans="1:5" s="10" customFormat="1" x14ac:dyDescent="0.3">
      <c r="A7614" s="23"/>
      <c r="B7614" s="23"/>
      <c r="D7614" s="23"/>
      <c r="E7614" s="24"/>
    </row>
    <row r="7615" spans="1:5" s="10" customFormat="1" x14ac:dyDescent="0.3">
      <c r="A7615" s="23"/>
      <c r="B7615" s="23"/>
      <c r="D7615" s="23"/>
      <c r="E7615" s="24"/>
    </row>
    <row r="7616" spans="1:5" s="10" customFormat="1" x14ac:dyDescent="0.3">
      <c r="A7616" s="23"/>
      <c r="B7616" s="23"/>
      <c r="D7616" s="23"/>
      <c r="E7616" s="24"/>
    </row>
    <row r="7617" spans="1:5" s="10" customFormat="1" x14ac:dyDescent="0.3">
      <c r="A7617" s="23"/>
      <c r="B7617" s="23"/>
      <c r="D7617" s="23"/>
      <c r="E7617" s="24"/>
    </row>
    <row r="7618" spans="1:5" s="10" customFormat="1" x14ac:dyDescent="0.3">
      <c r="A7618" s="23"/>
      <c r="B7618" s="23"/>
      <c r="D7618" s="23"/>
      <c r="E7618" s="24"/>
    </row>
    <row r="7619" spans="1:5" s="10" customFormat="1" x14ac:dyDescent="0.3">
      <c r="A7619" s="23"/>
      <c r="B7619" s="23"/>
      <c r="D7619" s="23"/>
      <c r="E7619" s="24"/>
    </row>
    <row r="7620" spans="1:5" s="10" customFormat="1" x14ac:dyDescent="0.3">
      <c r="A7620" s="23"/>
      <c r="B7620" s="23"/>
      <c r="D7620" s="23"/>
      <c r="E7620" s="24"/>
    </row>
    <row r="7621" spans="1:5" s="10" customFormat="1" x14ac:dyDescent="0.3">
      <c r="A7621" s="23"/>
      <c r="B7621" s="23"/>
      <c r="D7621" s="23"/>
      <c r="E7621" s="24"/>
    </row>
    <row r="7622" spans="1:5" s="10" customFormat="1" x14ac:dyDescent="0.3">
      <c r="A7622" s="23"/>
      <c r="B7622" s="23"/>
      <c r="D7622" s="23"/>
      <c r="E7622" s="24"/>
    </row>
    <row r="7623" spans="1:5" s="10" customFormat="1" x14ac:dyDescent="0.3">
      <c r="A7623" s="23"/>
      <c r="B7623" s="23"/>
      <c r="D7623" s="23"/>
      <c r="E7623" s="24"/>
    </row>
    <row r="7624" spans="1:5" s="10" customFormat="1" x14ac:dyDescent="0.3">
      <c r="A7624" s="23"/>
      <c r="B7624" s="23"/>
      <c r="D7624" s="23"/>
      <c r="E7624" s="24"/>
    </row>
    <row r="7625" spans="1:5" s="10" customFormat="1" x14ac:dyDescent="0.3">
      <c r="A7625" s="23"/>
      <c r="B7625" s="23"/>
      <c r="D7625" s="23"/>
      <c r="E7625" s="24"/>
    </row>
    <row r="7626" spans="1:5" s="10" customFormat="1" x14ac:dyDescent="0.3">
      <c r="A7626" s="23"/>
      <c r="B7626" s="23"/>
      <c r="D7626" s="23"/>
      <c r="E7626" s="24"/>
    </row>
    <row r="7627" spans="1:5" s="10" customFormat="1" x14ac:dyDescent="0.3">
      <c r="A7627" s="23"/>
      <c r="B7627" s="23"/>
      <c r="D7627" s="23"/>
      <c r="E7627" s="24"/>
    </row>
    <row r="7628" spans="1:5" s="10" customFormat="1" x14ac:dyDescent="0.3">
      <c r="A7628" s="23"/>
      <c r="B7628" s="23"/>
      <c r="D7628" s="23"/>
      <c r="E7628" s="24"/>
    </row>
    <row r="7629" spans="1:5" s="10" customFormat="1" x14ac:dyDescent="0.3">
      <c r="A7629" s="23"/>
      <c r="B7629" s="23"/>
      <c r="D7629" s="23"/>
      <c r="E7629" s="24"/>
    </row>
    <row r="7630" spans="1:5" s="10" customFormat="1" x14ac:dyDescent="0.3">
      <c r="A7630" s="23"/>
      <c r="B7630" s="23"/>
      <c r="D7630" s="23"/>
      <c r="E7630" s="24"/>
    </row>
    <row r="7631" spans="1:5" s="10" customFormat="1" x14ac:dyDescent="0.3">
      <c r="A7631" s="23"/>
      <c r="B7631" s="23"/>
      <c r="D7631" s="23"/>
      <c r="E7631" s="24"/>
    </row>
    <row r="7632" spans="1:5" s="10" customFormat="1" x14ac:dyDescent="0.3">
      <c r="A7632" s="23"/>
      <c r="B7632" s="23"/>
      <c r="D7632" s="23"/>
      <c r="E7632" s="24"/>
    </row>
    <row r="7633" spans="1:5" s="10" customFormat="1" x14ac:dyDescent="0.3">
      <c r="A7633" s="23"/>
      <c r="B7633" s="23"/>
      <c r="D7633" s="23"/>
      <c r="E7633" s="24"/>
    </row>
    <row r="7634" spans="1:5" s="10" customFormat="1" x14ac:dyDescent="0.3">
      <c r="A7634" s="23"/>
      <c r="B7634" s="23"/>
      <c r="D7634" s="23"/>
      <c r="E7634" s="24"/>
    </row>
    <row r="7635" spans="1:5" s="10" customFormat="1" x14ac:dyDescent="0.3">
      <c r="A7635" s="23"/>
      <c r="B7635" s="23"/>
      <c r="D7635" s="23"/>
      <c r="E7635" s="24"/>
    </row>
    <row r="7636" spans="1:5" s="10" customFormat="1" x14ac:dyDescent="0.3">
      <c r="A7636" s="23"/>
      <c r="B7636" s="23"/>
      <c r="D7636" s="23"/>
      <c r="E7636" s="24"/>
    </row>
    <row r="7637" spans="1:5" s="10" customFormat="1" x14ac:dyDescent="0.3">
      <c r="A7637" s="23"/>
      <c r="B7637" s="23"/>
      <c r="D7637" s="23"/>
      <c r="E7637" s="24"/>
    </row>
    <row r="7638" spans="1:5" s="10" customFormat="1" x14ac:dyDescent="0.3">
      <c r="A7638" s="23"/>
      <c r="B7638" s="23"/>
      <c r="D7638" s="23"/>
      <c r="E7638" s="24"/>
    </row>
    <row r="7639" spans="1:5" s="10" customFormat="1" x14ac:dyDescent="0.3">
      <c r="A7639" s="23"/>
      <c r="B7639" s="23"/>
      <c r="D7639" s="23"/>
      <c r="E7639" s="24"/>
    </row>
    <row r="7640" spans="1:5" s="10" customFormat="1" x14ac:dyDescent="0.3">
      <c r="A7640" s="23"/>
      <c r="B7640" s="23"/>
      <c r="D7640" s="23"/>
      <c r="E7640" s="24"/>
    </row>
    <row r="7641" spans="1:5" s="10" customFormat="1" x14ac:dyDescent="0.3">
      <c r="A7641" s="23"/>
      <c r="B7641" s="23"/>
      <c r="D7641" s="23"/>
      <c r="E7641" s="24"/>
    </row>
    <row r="7642" spans="1:5" s="10" customFormat="1" x14ac:dyDescent="0.3">
      <c r="A7642" s="23"/>
      <c r="B7642" s="23"/>
      <c r="D7642" s="23"/>
      <c r="E7642" s="24"/>
    </row>
    <row r="7643" spans="1:5" s="10" customFormat="1" x14ac:dyDescent="0.3">
      <c r="A7643" s="23"/>
      <c r="B7643" s="23"/>
      <c r="D7643" s="23"/>
      <c r="E7643" s="24"/>
    </row>
    <row r="7644" spans="1:5" s="10" customFormat="1" x14ac:dyDescent="0.3">
      <c r="A7644" s="23"/>
      <c r="B7644" s="23"/>
      <c r="D7644" s="23"/>
      <c r="E7644" s="24"/>
    </row>
    <row r="7645" spans="1:5" s="10" customFormat="1" x14ac:dyDescent="0.3">
      <c r="A7645" s="23"/>
      <c r="B7645" s="23"/>
      <c r="D7645" s="23"/>
      <c r="E7645" s="24"/>
    </row>
    <row r="7646" spans="1:5" s="10" customFormat="1" x14ac:dyDescent="0.3">
      <c r="A7646" s="23"/>
      <c r="B7646" s="23"/>
      <c r="D7646" s="23"/>
      <c r="E7646" s="24"/>
    </row>
    <row r="7647" spans="1:5" s="10" customFormat="1" x14ac:dyDescent="0.3">
      <c r="A7647" s="23"/>
      <c r="B7647" s="23"/>
      <c r="D7647" s="23"/>
      <c r="E7647" s="24"/>
    </row>
    <row r="7648" spans="1:5" s="10" customFormat="1" x14ac:dyDescent="0.3">
      <c r="A7648" s="23"/>
      <c r="B7648" s="23"/>
      <c r="D7648" s="23"/>
      <c r="E7648" s="24"/>
    </row>
    <row r="7649" spans="1:5" s="10" customFormat="1" x14ac:dyDescent="0.3">
      <c r="A7649" s="23"/>
      <c r="B7649" s="23"/>
      <c r="D7649" s="23"/>
      <c r="E7649" s="24"/>
    </row>
    <row r="7650" spans="1:5" s="10" customFormat="1" x14ac:dyDescent="0.3">
      <c r="A7650" s="23"/>
      <c r="B7650" s="23"/>
      <c r="D7650" s="23"/>
      <c r="E7650" s="24"/>
    </row>
    <row r="7651" spans="1:5" s="10" customFormat="1" x14ac:dyDescent="0.3">
      <c r="A7651" s="23"/>
      <c r="B7651" s="23"/>
      <c r="D7651" s="23"/>
      <c r="E7651" s="24"/>
    </row>
    <row r="7652" spans="1:5" s="10" customFormat="1" x14ac:dyDescent="0.3">
      <c r="A7652" s="23"/>
      <c r="B7652" s="23"/>
      <c r="D7652" s="23"/>
      <c r="E7652" s="24"/>
    </row>
    <row r="7653" spans="1:5" s="10" customFormat="1" x14ac:dyDescent="0.3">
      <c r="A7653" s="23"/>
      <c r="B7653" s="23"/>
      <c r="D7653" s="23"/>
      <c r="E7653" s="24"/>
    </row>
    <row r="7654" spans="1:5" s="10" customFormat="1" x14ac:dyDescent="0.3">
      <c r="A7654" s="23"/>
      <c r="B7654" s="23"/>
      <c r="D7654" s="23"/>
      <c r="E7654" s="24"/>
    </row>
    <row r="7655" spans="1:5" s="10" customFormat="1" x14ac:dyDescent="0.3">
      <c r="A7655" s="23"/>
      <c r="B7655" s="23"/>
      <c r="D7655" s="23"/>
      <c r="E7655" s="24"/>
    </row>
    <row r="7656" spans="1:5" s="10" customFormat="1" x14ac:dyDescent="0.3">
      <c r="A7656" s="23"/>
      <c r="B7656" s="23"/>
      <c r="D7656" s="23"/>
      <c r="E7656" s="24"/>
    </row>
    <row r="7657" spans="1:5" s="10" customFormat="1" x14ac:dyDescent="0.3">
      <c r="A7657" s="23"/>
      <c r="B7657" s="23"/>
      <c r="D7657" s="23"/>
      <c r="E7657" s="24"/>
    </row>
    <row r="7658" spans="1:5" s="10" customFormat="1" x14ac:dyDescent="0.3">
      <c r="A7658" s="23"/>
      <c r="B7658" s="23"/>
      <c r="D7658" s="23"/>
      <c r="E7658" s="24"/>
    </row>
    <row r="7659" spans="1:5" s="10" customFormat="1" x14ac:dyDescent="0.3">
      <c r="A7659" s="23"/>
      <c r="B7659" s="23"/>
      <c r="D7659" s="23"/>
      <c r="E7659" s="24"/>
    </row>
    <row r="7660" spans="1:5" s="10" customFormat="1" x14ac:dyDescent="0.3">
      <c r="A7660" s="23"/>
      <c r="B7660" s="23"/>
      <c r="D7660" s="23"/>
      <c r="E7660" s="24"/>
    </row>
    <row r="7661" spans="1:5" s="10" customFormat="1" x14ac:dyDescent="0.3">
      <c r="A7661" s="23"/>
      <c r="B7661" s="23"/>
      <c r="D7661" s="23"/>
      <c r="E7661" s="24"/>
    </row>
    <row r="7662" spans="1:5" s="10" customFormat="1" x14ac:dyDescent="0.3">
      <c r="A7662" s="23"/>
      <c r="B7662" s="23"/>
      <c r="D7662" s="23"/>
      <c r="E7662" s="24"/>
    </row>
    <row r="7663" spans="1:5" s="10" customFormat="1" x14ac:dyDescent="0.3">
      <c r="A7663" s="23"/>
      <c r="B7663" s="23"/>
      <c r="D7663" s="23"/>
      <c r="E7663" s="24"/>
    </row>
    <row r="7664" spans="1:5" s="10" customFormat="1" x14ac:dyDescent="0.3">
      <c r="A7664" s="23"/>
      <c r="B7664" s="23"/>
      <c r="D7664" s="23"/>
      <c r="E7664" s="24"/>
    </row>
    <row r="7665" spans="1:5" s="10" customFormat="1" x14ac:dyDescent="0.3">
      <c r="A7665" s="23"/>
      <c r="B7665" s="23"/>
      <c r="D7665" s="23"/>
      <c r="E7665" s="24"/>
    </row>
    <row r="7666" spans="1:5" s="10" customFormat="1" x14ac:dyDescent="0.3">
      <c r="A7666" s="23"/>
      <c r="B7666" s="23"/>
      <c r="D7666" s="23"/>
      <c r="E7666" s="24"/>
    </row>
    <row r="7667" spans="1:5" s="10" customFormat="1" x14ac:dyDescent="0.3">
      <c r="A7667" s="23"/>
      <c r="B7667" s="23"/>
      <c r="D7667" s="23"/>
      <c r="E7667" s="24"/>
    </row>
    <row r="7668" spans="1:5" s="10" customFormat="1" x14ac:dyDescent="0.3">
      <c r="A7668" s="23"/>
      <c r="B7668" s="23"/>
      <c r="D7668" s="23"/>
      <c r="E7668" s="24"/>
    </row>
    <row r="7669" spans="1:5" s="10" customFormat="1" x14ac:dyDescent="0.3">
      <c r="A7669" s="23"/>
      <c r="B7669" s="23"/>
      <c r="D7669" s="23"/>
      <c r="E7669" s="24"/>
    </row>
    <row r="7670" spans="1:5" s="10" customFormat="1" x14ac:dyDescent="0.3">
      <c r="A7670" s="23"/>
      <c r="B7670" s="23"/>
      <c r="D7670" s="23"/>
      <c r="E7670" s="24"/>
    </row>
    <row r="7671" spans="1:5" s="10" customFormat="1" x14ac:dyDescent="0.3">
      <c r="A7671" s="23"/>
      <c r="B7671" s="23"/>
      <c r="D7671" s="23"/>
      <c r="E7671" s="24"/>
    </row>
    <row r="7672" spans="1:5" s="10" customFormat="1" x14ac:dyDescent="0.3">
      <c r="A7672" s="23"/>
      <c r="B7672" s="23"/>
      <c r="D7672" s="23"/>
      <c r="E7672" s="24"/>
    </row>
    <row r="7673" spans="1:5" s="10" customFormat="1" x14ac:dyDescent="0.3">
      <c r="A7673" s="23"/>
      <c r="B7673" s="23"/>
      <c r="D7673" s="23"/>
      <c r="E7673" s="24"/>
    </row>
    <row r="7674" spans="1:5" s="10" customFormat="1" x14ac:dyDescent="0.3">
      <c r="A7674" s="23"/>
      <c r="B7674" s="23"/>
      <c r="D7674" s="23"/>
      <c r="E7674" s="24"/>
    </row>
    <row r="7675" spans="1:5" s="10" customFormat="1" x14ac:dyDescent="0.3">
      <c r="A7675" s="23"/>
      <c r="B7675" s="23"/>
      <c r="D7675" s="23"/>
      <c r="E7675" s="24"/>
    </row>
    <row r="7676" spans="1:5" s="10" customFormat="1" x14ac:dyDescent="0.3">
      <c r="A7676" s="23"/>
      <c r="B7676" s="23"/>
      <c r="D7676" s="23"/>
      <c r="E7676" s="24"/>
    </row>
    <row r="7677" spans="1:5" s="10" customFormat="1" x14ac:dyDescent="0.3">
      <c r="A7677" s="23"/>
      <c r="B7677" s="23"/>
      <c r="D7677" s="23"/>
      <c r="E7677" s="24"/>
    </row>
    <row r="7678" spans="1:5" s="10" customFormat="1" x14ac:dyDescent="0.3">
      <c r="A7678" s="23"/>
      <c r="B7678" s="23"/>
      <c r="D7678" s="23"/>
      <c r="E7678" s="24"/>
    </row>
    <row r="7679" spans="1:5" s="10" customFormat="1" x14ac:dyDescent="0.3">
      <c r="A7679" s="23"/>
      <c r="B7679" s="23"/>
      <c r="D7679" s="23"/>
      <c r="E7679" s="24"/>
    </row>
    <row r="7680" spans="1:5" s="10" customFormat="1" x14ac:dyDescent="0.3">
      <c r="A7680" s="23"/>
      <c r="B7680" s="23"/>
      <c r="D7680" s="23"/>
      <c r="E7680" s="24"/>
    </row>
    <row r="7681" spans="1:5" s="10" customFormat="1" x14ac:dyDescent="0.3">
      <c r="A7681" s="23"/>
      <c r="B7681" s="23"/>
      <c r="D7681" s="23"/>
      <c r="E7681" s="24"/>
    </row>
    <row r="7682" spans="1:5" s="10" customFormat="1" x14ac:dyDescent="0.3">
      <c r="A7682" s="23"/>
      <c r="B7682" s="23"/>
      <c r="D7682" s="23"/>
      <c r="E7682" s="24"/>
    </row>
    <row r="7683" spans="1:5" s="10" customFormat="1" x14ac:dyDescent="0.3">
      <c r="A7683" s="23"/>
      <c r="B7683" s="23"/>
      <c r="D7683" s="23"/>
      <c r="E7683" s="24"/>
    </row>
    <row r="7684" spans="1:5" s="10" customFormat="1" x14ac:dyDescent="0.3">
      <c r="A7684" s="23"/>
      <c r="B7684" s="23"/>
      <c r="D7684" s="23"/>
      <c r="E7684" s="24"/>
    </row>
    <row r="7685" spans="1:5" s="10" customFormat="1" x14ac:dyDescent="0.3">
      <c r="A7685" s="23"/>
      <c r="B7685" s="23"/>
      <c r="D7685" s="23"/>
      <c r="E7685" s="24"/>
    </row>
    <row r="7686" spans="1:5" s="10" customFormat="1" x14ac:dyDescent="0.3">
      <c r="A7686" s="23"/>
      <c r="B7686" s="23"/>
      <c r="D7686" s="23"/>
      <c r="E7686" s="24"/>
    </row>
    <row r="7687" spans="1:5" s="10" customFormat="1" x14ac:dyDescent="0.3">
      <c r="A7687" s="23"/>
      <c r="B7687" s="23"/>
      <c r="D7687" s="23"/>
      <c r="E7687" s="24"/>
    </row>
    <row r="7688" spans="1:5" s="10" customFormat="1" x14ac:dyDescent="0.3">
      <c r="A7688" s="23"/>
      <c r="B7688" s="23"/>
      <c r="D7688" s="23"/>
      <c r="E7688" s="24"/>
    </row>
    <row r="7689" spans="1:5" s="10" customFormat="1" x14ac:dyDescent="0.3">
      <c r="A7689" s="23"/>
      <c r="B7689" s="23"/>
      <c r="D7689" s="23"/>
      <c r="E7689" s="24"/>
    </row>
    <row r="7690" spans="1:5" s="10" customFormat="1" x14ac:dyDescent="0.3">
      <c r="A7690" s="23"/>
      <c r="B7690" s="23"/>
      <c r="D7690" s="23"/>
      <c r="E7690" s="24"/>
    </row>
    <row r="7691" spans="1:5" s="10" customFormat="1" x14ac:dyDescent="0.3">
      <c r="A7691" s="23"/>
      <c r="B7691" s="23"/>
      <c r="D7691" s="23"/>
      <c r="E7691" s="24"/>
    </row>
    <row r="7692" spans="1:5" s="10" customFormat="1" x14ac:dyDescent="0.3">
      <c r="A7692" s="23"/>
      <c r="B7692" s="23"/>
      <c r="D7692" s="23"/>
      <c r="E7692" s="24"/>
    </row>
    <row r="7693" spans="1:5" s="10" customFormat="1" x14ac:dyDescent="0.3">
      <c r="A7693" s="23"/>
      <c r="B7693" s="23"/>
      <c r="D7693" s="23"/>
      <c r="E7693" s="24"/>
    </row>
    <row r="7694" spans="1:5" s="10" customFormat="1" x14ac:dyDescent="0.3">
      <c r="A7694" s="23"/>
      <c r="B7694" s="23"/>
      <c r="D7694" s="23"/>
      <c r="E7694" s="24"/>
    </row>
    <row r="7695" spans="1:5" s="10" customFormat="1" x14ac:dyDescent="0.3">
      <c r="A7695" s="23"/>
      <c r="B7695" s="23"/>
      <c r="D7695" s="23"/>
      <c r="E7695" s="24"/>
    </row>
    <row r="7696" spans="1:5" s="10" customFormat="1" x14ac:dyDescent="0.3">
      <c r="A7696" s="23"/>
      <c r="B7696" s="23"/>
      <c r="D7696" s="23"/>
      <c r="E7696" s="24"/>
    </row>
    <row r="7697" spans="1:5" s="10" customFormat="1" x14ac:dyDescent="0.3">
      <c r="A7697" s="23"/>
      <c r="B7697" s="23"/>
      <c r="D7697" s="23"/>
      <c r="E7697" s="24"/>
    </row>
    <row r="7698" spans="1:5" s="10" customFormat="1" x14ac:dyDescent="0.3">
      <c r="A7698" s="23"/>
      <c r="B7698" s="23"/>
      <c r="D7698" s="23"/>
      <c r="E7698" s="24"/>
    </row>
    <row r="7699" spans="1:5" s="10" customFormat="1" x14ac:dyDescent="0.3">
      <c r="A7699" s="23"/>
      <c r="B7699" s="23"/>
      <c r="D7699" s="23"/>
      <c r="E7699" s="24"/>
    </row>
    <row r="7700" spans="1:5" s="10" customFormat="1" x14ac:dyDescent="0.3">
      <c r="A7700" s="23"/>
      <c r="B7700" s="23"/>
      <c r="D7700" s="23"/>
      <c r="E7700" s="24"/>
    </row>
    <row r="7701" spans="1:5" s="10" customFormat="1" x14ac:dyDescent="0.3">
      <c r="A7701" s="23"/>
      <c r="B7701" s="23"/>
      <c r="D7701" s="23"/>
      <c r="E7701" s="24"/>
    </row>
    <row r="7702" spans="1:5" s="10" customFormat="1" x14ac:dyDescent="0.3">
      <c r="A7702" s="23"/>
      <c r="B7702" s="23"/>
      <c r="D7702" s="23"/>
      <c r="E7702" s="24"/>
    </row>
    <row r="7703" spans="1:5" s="10" customFormat="1" x14ac:dyDescent="0.3">
      <c r="A7703" s="23"/>
      <c r="B7703" s="23"/>
      <c r="D7703" s="23"/>
      <c r="E7703" s="24"/>
    </row>
    <row r="7704" spans="1:5" s="10" customFormat="1" x14ac:dyDescent="0.3">
      <c r="A7704" s="23"/>
      <c r="B7704" s="23"/>
      <c r="D7704" s="23"/>
      <c r="E7704" s="24"/>
    </row>
    <row r="7705" spans="1:5" s="10" customFormat="1" x14ac:dyDescent="0.3">
      <c r="A7705" s="23"/>
      <c r="B7705" s="23"/>
      <c r="D7705" s="23"/>
      <c r="E7705" s="24"/>
    </row>
    <row r="7706" spans="1:5" s="10" customFormat="1" x14ac:dyDescent="0.3">
      <c r="A7706" s="23"/>
      <c r="B7706" s="23"/>
      <c r="D7706" s="23"/>
      <c r="E7706" s="24"/>
    </row>
    <row r="7707" spans="1:5" s="10" customFormat="1" x14ac:dyDescent="0.3">
      <c r="A7707" s="23"/>
      <c r="B7707" s="23"/>
      <c r="D7707" s="23"/>
      <c r="E7707" s="24"/>
    </row>
    <row r="7708" spans="1:5" s="10" customFormat="1" x14ac:dyDescent="0.3">
      <c r="A7708" s="23"/>
      <c r="B7708" s="23"/>
      <c r="D7708" s="23"/>
      <c r="E7708" s="24"/>
    </row>
    <row r="7709" spans="1:5" s="10" customFormat="1" x14ac:dyDescent="0.3">
      <c r="A7709" s="23"/>
      <c r="B7709" s="23"/>
      <c r="D7709" s="23"/>
      <c r="E7709" s="24"/>
    </row>
    <row r="7710" spans="1:5" s="10" customFormat="1" x14ac:dyDescent="0.3">
      <c r="A7710" s="23"/>
      <c r="B7710" s="23"/>
      <c r="D7710" s="23"/>
      <c r="E7710" s="24"/>
    </row>
    <row r="7711" spans="1:5" s="10" customFormat="1" x14ac:dyDescent="0.3">
      <c r="A7711" s="23"/>
      <c r="B7711" s="23"/>
      <c r="D7711" s="23"/>
      <c r="E7711" s="24"/>
    </row>
    <row r="7712" spans="1:5" s="10" customFormat="1" x14ac:dyDescent="0.3">
      <c r="A7712" s="23"/>
      <c r="B7712" s="23"/>
      <c r="D7712" s="23"/>
      <c r="E7712" s="24"/>
    </row>
    <row r="7713" spans="1:5" s="10" customFormat="1" x14ac:dyDescent="0.3">
      <c r="A7713" s="23"/>
      <c r="B7713" s="23"/>
      <c r="D7713" s="23"/>
      <c r="E7713" s="24"/>
    </row>
    <row r="7714" spans="1:5" s="10" customFormat="1" x14ac:dyDescent="0.3">
      <c r="A7714" s="23"/>
      <c r="B7714" s="23"/>
      <c r="D7714" s="23"/>
      <c r="E7714" s="24"/>
    </row>
    <row r="7715" spans="1:5" s="10" customFormat="1" x14ac:dyDescent="0.3">
      <c r="A7715" s="23"/>
      <c r="B7715" s="23"/>
      <c r="D7715" s="23"/>
      <c r="E7715" s="24"/>
    </row>
    <row r="7716" spans="1:5" s="10" customFormat="1" x14ac:dyDescent="0.3">
      <c r="A7716" s="23"/>
      <c r="B7716" s="23"/>
      <c r="D7716" s="23"/>
      <c r="E7716" s="24"/>
    </row>
    <row r="7717" spans="1:5" s="10" customFormat="1" x14ac:dyDescent="0.3">
      <c r="A7717" s="23"/>
      <c r="B7717" s="23"/>
      <c r="D7717" s="23"/>
      <c r="E7717" s="24"/>
    </row>
    <row r="7718" spans="1:5" s="10" customFormat="1" x14ac:dyDescent="0.3">
      <c r="A7718" s="23"/>
      <c r="B7718" s="23"/>
      <c r="D7718" s="23"/>
      <c r="E7718" s="24"/>
    </row>
    <row r="7719" spans="1:5" s="10" customFormat="1" x14ac:dyDescent="0.3">
      <c r="A7719" s="23"/>
      <c r="B7719" s="23"/>
      <c r="D7719" s="23"/>
      <c r="E7719" s="24"/>
    </row>
    <row r="7720" spans="1:5" s="10" customFormat="1" x14ac:dyDescent="0.3">
      <c r="A7720" s="23"/>
      <c r="B7720" s="23"/>
      <c r="D7720" s="23"/>
      <c r="E7720" s="24"/>
    </row>
    <row r="7721" spans="1:5" s="10" customFormat="1" x14ac:dyDescent="0.3">
      <c r="A7721" s="23"/>
      <c r="B7721" s="23"/>
      <c r="D7721" s="23"/>
      <c r="E7721" s="24"/>
    </row>
    <row r="7722" spans="1:5" s="10" customFormat="1" x14ac:dyDescent="0.3">
      <c r="A7722" s="23"/>
      <c r="B7722" s="23"/>
      <c r="D7722" s="23"/>
      <c r="E7722" s="24"/>
    </row>
    <row r="7723" spans="1:5" s="10" customFormat="1" x14ac:dyDescent="0.3">
      <c r="A7723" s="23"/>
      <c r="B7723" s="23"/>
      <c r="D7723" s="23"/>
      <c r="E7723" s="24"/>
    </row>
    <row r="7724" spans="1:5" s="10" customFormat="1" x14ac:dyDescent="0.3">
      <c r="A7724" s="23"/>
      <c r="B7724" s="23"/>
      <c r="D7724" s="23"/>
      <c r="E7724" s="24"/>
    </row>
    <row r="7725" spans="1:5" s="10" customFormat="1" x14ac:dyDescent="0.3">
      <c r="A7725" s="23"/>
      <c r="B7725" s="23"/>
      <c r="D7725" s="23"/>
      <c r="E7725" s="24"/>
    </row>
    <row r="7726" spans="1:5" s="10" customFormat="1" x14ac:dyDescent="0.3">
      <c r="A7726" s="23"/>
      <c r="B7726" s="23"/>
      <c r="D7726" s="23"/>
      <c r="E7726" s="24"/>
    </row>
    <row r="7727" spans="1:5" s="10" customFormat="1" x14ac:dyDescent="0.3">
      <c r="A7727" s="23"/>
      <c r="B7727" s="23"/>
      <c r="D7727" s="23"/>
      <c r="E7727" s="24"/>
    </row>
    <row r="7728" spans="1:5" s="10" customFormat="1" x14ac:dyDescent="0.3">
      <c r="A7728" s="23"/>
      <c r="B7728" s="23"/>
      <c r="D7728" s="23"/>
      <c r="E7728" s="24"/>
    </row>
    <row r="7729" spans="1:5" s="10" customFormat="1" x14ac:dyDescent="0.3">
      <c r="A7729" s="23"/>
      <c r="B7729" s="23"/>
      <c r="D7729" s="23"/>
      <c r="E7729" s="24"/>
    </row>
    <row r="7730" spans="1:5" s="10" customFormat="1" x14ac:dyDescent="0.3">
      <c r="A7730" s="23"/>
      <c r="B7730" s="23"/>
      <c r="D7730" s="23"/>
      <c r="E7730" s="24"/>
    </row>
    <row r="7731" spans="1:5" s="10" customFormat="1" x14ac:dyDescent="0.3">
      <c r="A7731" s="23"/>
      <c r="B7731" s="23"/>
      <c r="D7731" s="23"/>
      <c r="E7731" s="24"/>
    </row>
    <row r="7732" spans="1:5" s="10" customFormat="1" x14ac:dyDescent="0.3">
      <c r="A7732" s="23"/>
      <c r="B7732" s="23"/>
      <c r="D7732" s="23"/>
      <c r="E7732" s="24"/>
    </row>
    <row r="7733" spans="1:5" s="10" customFormat="1" x14ac:dyDescent="0.3">
      <c r="A7733" s="23"/>
      <c r="B7733" s="23"/>
      <c r="D7733" s="23"/>
      <c r="E7733" s="24"/>
    </row>
    <row r="7734" spans="1:5" s="10" customFormat="1" x14ac:dyDescent="0.3">
      <c r="A7734" s="23"/>
      <c r="B7734" s="23"/>
      <c r="D7734" s="23"/>
      <c r="E7734" s="24"/>
    </row>
    <row r="7735" spans="1:5" s="10" customFormat="1" x14ac:dyDescent="0.3">
      <c r="A7735" s="23"/>
      <c r="B7735" s="23"/>
      <c r="D7735" s="23"/>
      <c r="E7735" s="24"/>
    </row>
    <row r="7736" spans="1:5" s="10" customFormat="1" x14ac:dyDescent="0.3">
      <c r="A7736" s="23"/>
      <c r="B7736" s="23"/>
      <c r="D7736" s="23"/>
      <c r="E7736" s="24"/>
    </row>
    <row r="7737" spans="1:5" s="10" customFormat="1" x14ac:dyDescent="0.3">
      <c r="A7737" s="23"/>
      <c r="B7737" s="23"/>
      <c r="D7737" s="23"/>
      <c r="E7737" s="24"/>
    </row>
    <row r="7738" spans="1:5" s="10" customFormat="1" x14ac:dyDescent="0.3">
      <c r="A7738" s="23"/>
      <c r="B7738" s="23"/>
      <c r="D7738" s="23"/>
      <c r="E7738" s="24"/>
    </row>
    <row r="7739" spans="1:5" s="10" customFormat="1" x14ac:dyDescent="0.3">
      <c r="A7739" s="23"/>
      <c r="B7739" s="23"/>
      <c r="D7739" s="23"/>
      <c r="E7739" s="24"/>
    </row>
    <row r="7740" spans="1:5" s="10" customFormat="1" x14ac:dyDescent="0.3">
      <c r="A7740" s="23"/>
      <c r="B7740" s="23"/>
      <c r="D7740" s="23"/>
      <c r="E7740" s="24"/>
    </row>
    <row r="7741" spans="1:5" s="10" customFormat="1" x14ac:dyDescent="0.3">
      <c r="A7741" s="23"/>
      <c r="B7741" s="23"/>
      <c r="D7741" s="23"/>
      <c r="E7741" s="24"/>
    </row>
    <row r="7742" spans="1:5" s="10" customFormat="1" x14ac:dyDescent="0.3">
      <c r="A7742" s="23"/>
      <c r="B7742" s="23"/>
      <c r="D7742" s="23"/>
      <c r="E7742" s="24"/>
    </row>
    <row r="7743" spans="1:5" s="10" customFormat="1" x14ac:dyDescent="0.3">
      <c r="A7743" s="23"/>
      <c r="B7743" s="23"/>
      <c r="D7743" s="23"/>
      <c r="E7743" s="24"/>
    </row>
    <row r="7744" spans="1:5" s="10" customFormat="1" x14ac:dyDescent="0.3">
      <c r="A7744" s="23"/>
      <c r="B7744" s="23"/>
      <c r="D7744" s="23"/>
      <c r="E7744" s="24"/>
    </row>
    <row r="7745" spans="1:5" s="10" customFormat="1" x14ac:dyDescent="0.3">
      <c r="A7745" s="23"/>
      <c r="B7745" s="23"/>
      <c r="D7745" s="23"/>
      <c r="E7745" s="24"/>
    </row>
    <row r="7746" spans="1:5" s="10" customFormat="1" x14ac:dyDescent="0.3">
      <c r="A7746" s="23"/>
      <c r="B7746" s="23"/>
      <c r="D7746" s="23"/>
      <c r="E7746" s="24"/>
    </row>
    <row r="7747" spans="1:5" s="10" customFormat="1" x14ac:dyDescent="0.3">
      <c r="A7747" s="23"/>
      <c r="B7747" s="23"/>
      <c r="D7747" s="23"/>
      <c r="E7747" s="24"/>
    </row>
    <row r="7748" spans="1:5" s="10" customFormat="1" x14ac:dyDescent="0.3">
      <c r="A7748" s="23"/>
      <c r="B7748" s="23"/>
      <c r="D7748" s="23"/>
      <c r="E7748" s="24"/>
    </row>
    <row r="7749" spans="1:5" s="10" customFormat="1" x14ac:dyDescent="0.3">
      <c r="A7749" s="23"/>
      <c r="B7749" s="23"/>
      <c r="D7749" s="23"/>
      <c r="E7749" s="24"/>
    </row>
    <row r="7750" spans="1:5" s="10" customFormat="1" x14ac:dyDescent="0.3">
      <c r="A7750" s="23"/>
      <c r="B7750" s="23"/>
      <c r="D7750" s="23"/>
      <c r="E7750" s="24"/>
    </row>
    <row r="7751" spans="1:5" s="10" customFormat="1" x14ac:dyDescent="0.3">
      <c r="A7751" s="23"/>
      <c r="B7751" s="23"/>
      <c r="D7751" s="23"/>
      <c r="E7751" s="24"/>
    </row>
    <row r="7752" spans="1:5" s="10" customFormat="1" x14ac:dyDescent="0.3">
      <c r="A7752" s="23"/>
      <c r="B7752" s="23"/>
      <c r="D7752" s="23"/>
      <c r="E7752" s="24"/>
    </row>
    <row r="7753" spans="1:5" s="10" customFormat="1" x14ac:dyDescent="0.3">
      <c r="A7753" s="23"/>
      <c r="B7753" s="23"/>
      <c r="D7753" s="23"/>
      <c r="E7753" s="24"/>
    </row>
    <row r="7754" spans="1:5" s="10" customFormat="1" x14ac:dyDescent="0.3">
      <c r="A7754" s="23"/>
      <c r="B7754" s="23"/>
      <c r="D7754" s="23"/>
      <c r="E7754" s="24"/>
    </row>
    <row r="7755" spans="1:5" s="10" customFormat="1" x14ac:dyDescent="0.3">
      <c r="A7755" s="23"/>
      <c r="B7755" s="23"/>
      <c r="D7755" s="23"/>
      <c r="E7755" s="24"/>
    </row>
    <row r="7756" spans="1:5" s="10" customFormat="1" x14ac:dyDescent="0.3">
      <c r="A7756" s="23"/>
      <c r="B7756" s="23"/>
      <c r="D7756" s="23"/>
      <c r="E7756" s="24"/>
    </row>
    <row r="7757" spans="1:5" s="10" customFormat="1" x14ac:dyDescent="0.3">
      <c r="A7757" s="23"/>
      <c r="B7757" s="23"/>
      <c r="D7757" s="23"/>
      <c r="E7757" s="24"/>
    </row>
    <row r="7758" spans="1:5" s="10" customFormat="1" x14ac:dyDescent="0.3">
      <c r="A7758" s="23"/>
      <c r="B7758" s="23"/>
      <c r="D7758" s="23"/>
      <c r="E7758" s="24"/>
    </row>
    <row r="7759" spans="1:5" s="10" customFormat="1" x14ac:dyDescent="0.3">
      <c r="A7759" s="23"/>
      <c r="B7759" s="23"/>
      <c r="D7759" s="23"/>
      <c r="E7759" s="24"/>
    </row>
    <row r="7760" spans="1:5" s="10" customFormat="1" x14ac:dyDescent="0.3">
      <c r="A7760" s="23"/>
      <c r="B7760" s="23"/>
      <c r="D7760" s="23"/>
      <c r="E7760" s="24"/>
    </row>
    <row r="7761" spans="1:5" s="10" customFormat="1" x14ac:dyDescent="0.3">
      <c r="A7761" s="23"/>
      <c r="B7761" s="23"/>
      <c r="D7761" s="23"/>
      <c r="E7761" s="24"/>
    </row>
    <row r="7762" spans="1:5" s="10" customFormat="1" x14ac:dyDescent="0.3">
      <c r="A7762" s="23"/>
      <c r="B7762" s="23"/>
      <c r="D7762" s="23"/>
      <c r="E7762" s="24"/>
    </row>
    <row r="7763" spans="1:5" s="10" customFormat="1" x14ac:dyDescent="0.3">
      <c r="A7763" s="23"/>
      <c r="B7763" s="23"/>
      <c r="D7763" s="23"/>
      <c r="E7763" s="24"/>
    </row>
    <row r="7764" spans="1:5" s="10" customFormat="1" x14ac:dyDescent="0.3">
      <c r="A7764" s="23"/>
      <c r="B7764" s="23"/>
      <c r="D7764" s="23"/>
      <c r="E7764" s="24"/>
    </row>
    <row r="7765" spans="1:5" s="10" customFormat="1" x14ac:dyDescent="0.3">
      <c r="A7765" s="23"/>
      <c r="B7765" s="23"/>
      <c r="D7765" s="23"/>
      <c r="E7765" s="24"/>
    </row>
    <row r="7766" spans="1:5" s="10" customFormat="1" x14ac:dyDescent="0.3">
      <c r="A7766" s="23"/>
      <c r="B7766" s="23"/>
      <c r="D7766" s="23"/>
      <c r="E7766" s="24"/>
    </row>
    <row r="7767" spans="1:5" s="10" customFormat="1" x14ac:dyDescent="0.3">
      <c r="A7767" s="23"/>
      <c r="B7767" s="23"/>
      <c r="D7767" s="23"/>
      <c r="E7767" s="24"/>
    </row>
    <row r="7768" spans="1:5" s="10" customFormat="1" x14ac:dyDescent="0.3">
      <c r="A7768" s="23"/>
      <c r="B7768" s="23"/>
      <c r="D7768" s="23"/>
      <c r="E7768" s="24"/>
    </row>
    <row r="7769" spans="1:5" s="10" customFormat="1" x14ac:dyDescent="0.3">
      <c r="A7769" s="23"/>
      <c r="B7769" s="23"/>
      <c r="D7769" s="23"/>
      <c r="E7769" s="24"/>
    </row>
    <row r="7770" spans="1:5" s="10" customFormat="1" x14ac:dyDescent="0.3">
      <c r="A7770" s="23"/>
      <c r="B7770" s="23"/>
      <c r="D7770" s="23"/>
      <c r="E7770" s="24"/>
    </row>
    <row r="7771" spans="1:5" s="10" customFormat="1" x14ac:dyDescent="0.3">
      <c r="A7771" s="23"/>
      <c r="B7771" s="23"/>
      <c r="D7771" s="23"/>
      <c r="E7771" s="24"/>
    </row>
    <row r="7772" spans="1:5" s="10" customFormat="1" x14ac:dyDescent="0.3">
      <c r="A7772" s="23"/>
      <c r="B7772" s="23"/>
      <c r="D7772" s="23"/>
      <c r="E7772" s="24"/>
    </row>
    <row r="7773" spans="1:5" s="10" customFormat="1" x14ac:dyDescent="0.3">
      <c r="A7773" s="23"/>
      <c r="B7773" s="23"/>
      <c r="D7773" s="23"/>
      <c r="E7773" s="24"/>
    </row>
    <row r="7774" spans="1:5" s="10" customFormat="1" x14ac:dyDescent="0.3">
      <c r="A7774" s="23"/>
      <c r="B7774" s="23"/>
      <c r="D7774" s="23"/>
      <c r="E7774" s="24"/>
    </row>
    <row r="7775" spans="1:5" s="10" customFormat="1" x14ac:dyDescent="0.3">
      <c r="A7775" s="23"/>
      <c r="B7775" s="23"/>
      <c r="D7775" s="23"/>
      <c r="E7775" s="24"/>
    </row>
    <row r="7776" spans="1:5" s="10" customFormat="1" x14ac:dyDescent="0.3">
      <c r="A7776" s="23"/>
      <c r="B7776" s="23"/>
      <c r="D7776" s="23"/>
      <c r="E7776" s="24"/>
    </row>
    <row r="7777" spans="1:5" s="10" customFormat="1" x14ac:dyDescent="0.3">
      <c r="A7777" s="23"/>
      <c r="B7777" s="23"/>
      <c r="D7777" s="23"/>
      <c r="E7777" s="24"/>
    </row>
    <row r="7778" spans="1:5" s="10" customFormat="1" x14ac:dyDescent="0.3">
      <c r="A7778" s="23"/>
      <c r="B7778" s="23"/>
      <c r="D7778" s="23"/>
      <c r="E7778" s="24"/>
    </row>
    <row r="7779" spans="1:5" s="10" customFormat="1" x14ac:dyDescent="0.3">
      <c r="A7779" s="23"/>
      <c r="B7779" s="23"/>
      <c r="D7779" s="23"/>
      <c r="E7779" s="24"/>
    </row>
    <row r="7780" spans="1:5" s="10" customFormat="1" x14ac:dyDescent="0.3">
      <c r="A7780" s="23"/>
      <c r="B7780" s="23"/>
      <c r="D7780" s="23"/>
      <c r="E7780" s="24"/>
    </row>
    <row r="7781" spans="1:5" s="10" customFormat="1" x14ac:dyDescent="0.3">
      <c r="A7781" s="23"/>
      <c r="B7781" s="23"/>
      <c r="D7781" s="23"/>
      <c r="E7781" s="24"/>
    </row>
    <row r="7782" spans="1:5" s="10" customFormat="1" x14ac:dyDescent="0.3">
      <c r="A7782" s="23"/>
      <c r="B7782" s="23"/>
      <c r="D7782" s="23"/>
      <c r="E7782" s="24"/>
    </row>
    <row r="7783" spans="1:5" s="10" customFormat="1" x14ac:dyDescent="0.3">
      <c r="A7783" s="23"/>
      <c r="B7783" s="23"/>
      <c r="D7783" s="23"/>
      <c r="E7783" s="24"/>
    </row>
    <row r="7784" spans="1:5" s="10" customFormat="1" x14ac:dyDescent="0.3">
      <c r="A7784" s="23"/>
      <c r="B7784" s="23"/>
      <c r="D7784" s="23"/>
      <c r="E7784" s="24"/>
    </row>
    <row r="7785" spans="1:5" s="10" customFormat="1" x14ac:dyDescent="0.3">
      <c r="A7785" s="23"/>
      <c r="B7785" s="23"/>
      <c r="D7785" s="23"/>
      <c r="E7785" s="24"/>
    </row>
    <row r="7786" spans="1:5" s="10" customFormat="1" x14ac:dyDescent="0.3">
      <c r="A7786" s="23"/>
      <c r="B7786" s="23"/>
      <c r="D7786" s="23"/>
      <c r="E7786" s="24"/>
    </row>
    <row r="7787" spans="1:5" s="10" customFormat="1" x14ac:dyDescent="0.3">
      <c r="A7787" s="23"/>
      <c r="B7787" s="23"/>
      <c r="D7787" s="23"/>
      <c r="E7787" s="24"/>
    </row>
    <row r="7788" spans="1:5" s="10" customFormat="1" x14ac:dyDescent="0.3">
      <c r="A7788" s="23"/>
      <c r="B7788" s="23"/>
      <c r="D7788" s="23"/>
      <c r="E7788" s="24"/>
    </row>
    <row r="7789" spans="1:5" s="10" customFormat="1" x14ac:dyDescent="0.3">
      <c r="A7789" s="23"/>
      <c r="B7789" s="23"/>
      <c r="D7789" s="23"/>
      <c r="E7789" s="24"/>
    </row>
    <row r="7790" spans="1:5" s="10" customFormat="1" x14ac:dyDescent="0.3">
      <c r="A7790" s="23"/>
      <c r="B7790" s="23"/>
      <c r="D7790" s="23"/>
      <c r="E7790" s="24"/>
    </row>
    <row r="7791" spans="1:5" s="10" customFormat="1" x14ac:dyDescent="0.3">
      <c r="A7791" s="23"/>
      <c r="B7791" s="23"/>
      <c r="D7791" s="23"/>
      <c r="E7791" s="24"/>
    </row>
    <row r="7792" spans="1:5" s="10" customFormat="1" x14ac:dyDescent="0.3">
      <c r="A7792" s="23"/>
      <c r="B7792" s="23"/>
      <c r="D7792" s="23"/>
      <c r="E7792" s="24"/>
    </row>
    <row r="7793" spans="1:5" s="10" customFormat="1" x14ac:dyDescent="0.3">
      <c r="A7793" s="23"/>
      <c r="B7793" s="23"/>
      <c r="D7793" s="23"/>
      <c r="E7793" s="24"/>
    </row>
    <row r="7794" spans="1:5" s="10" customFormat="1" x14ac:dyDescent="0.3">
      <c r="A7794" s="23"/>
      <c r="B7794" s="23"/>
      <c r="D7794" s="23"/>
      <c r="E7794" s="24"/>
    </row>
    <row r="7795" spans="1:5" s="10" customFormat="1" x14ac:dyDescent="0.3">
      <c r="A7795" s="23"/>
      <c r="B7795" s="23"/>
      <c r="D7795" s="23"/>
      <c r="E7795" s="24"/>
    </row>
    <row r="7796" spans="1:5" s="10" customFormat="1" x14ac:dyDescent="0.3">
      <c r="A7796" s="23"/>
      <c r="B7796" s="23"/>
      <c r="D7796" s="23"/>
      <c r="E7796" s="24"/>
    </row>
    <row r="7797" spans="1:5" s="10" customFormat="1" x14ac:dyDescent="0.3">
      <c r="A7797" s="23"/>
      <c r="B7797" s="23"/>
      <c r="D7797" s="23"/>
      <c r="E7797" s="24"/>
    </row>
    <row r="7798" spans="1:5" s="10" customFormat="1" x14ac:dyDescent="0.3">
      <c r="A7798" s="23"/>
      <c r="B7798" s="23"/>
      <c r="D7798" s="23"/>
      <c r="E7798" s="24"/>
    </row>
    <row r="7799" spans="1:5" s="10" customFormat="1" x14ac:dyDescent="0.3">
      <c r="A7799" s="23"/>
      <c r="B7799" s="23"/>
      <c r="D7799" s="23"/>
      <c r="E7799" s="24"/>
    </row>
    <row r="7800" spans="1:5" s="10" customFormat="1" x14ac:dyDescent="0.3">
      <c r="A7800" s="23"/>
      <c r="B7800" s="23"/>
      <c r="D7800" s="23"/>
      <c r="E7800" s="24"/>
    </row>
    <row r="7801" spans="1:5" s="10" customFormat="1" x14ac:dyDescent="0.3">
      <c r="A7801" s="23"/>
      <c r="B7801" s="23"/>
      <c r="D7801" s="23"/>
      <c r="E7801" s="24"/>
    </row>
    <row r="7802" spans="1:5" s="10" customFormat="1" x14ac:dyDescent="0.3">
      <c r="A7802" s="23"/>
      <c r="B7802" s="23"/>
      <c r="D7802" s="23"/>
      <c r="E7802" s="24"/>
    </row>
    <row r="7803" spans="1:5" s="10" customFormat="1" x14ac:dyDescent="0.3">
      <c r="A7803" s="23"/>
      <c r="B7803" s="23"/>
      <c r="D7803" s="23"/>
      <c r="E7803" s="24"/>
    </row>
    <row r="7804" spans="1:5" s="10" customFormat="1" x14ac:dyDescent="0.3">
      <c r="A7804" s="23"/>
      <c r="B7804" s="23"/>
      <c r="D7804" s="23"/>
      <c r="E7804" s="24"/>
    </row>
    <row r="7805" spans="1:5" s="10" customFormat="1" x14ac:dyDescent="0.3">
      <c r="A7805" s="23"/>
      <c r="B7805" s="23"/>
      <c r="D7805" s="23"/>
      <c r="E7805" s="24"/>
    </row>
    <row r="7806" spans="1:5" s="10" customFormat="1" x14ac:dyDescent="0.3">
      <c r="A7806" s="23"/>
      <c r="B7806" s="23"/>
      <c r="D7806" s="23"/>
      <c r="E7806" s="24"/>
    </row>
    <row r="7807" spans="1:5" s="10" customFormat="1" x14ac:dyDescent="0.3">
      <c r="A7807" s="23"/>
      <c r="B7807" s="23"/>
      <c r="D7807" s="23"/>
      <c r="E7807" s="24"/>
    </row>
    <row r="7808" spans="1:5" s="10" customFormat="1" x14ac:dyDescent="0.3">
      <c r="A7808" s="23"/>
      <c r="B7808" s="23"/>
      <c r="D7808" s="23"/>
      <c r="E7808" s="24"/>
    </row>
    <row r="7809" spans="1:5" s="10" customFormat="1" x14ac:dyDescent="0.3">
      <c r="A7809" s="23"/>
      <c r="B7809" s="23"/>
      <c r="D7809" s="23"/>
      <c r="E7809" s="24"/>
    </row>
    <row r="7810" spans="1:5" s="10" customFormat="1" x14ac:dyDescent="0.3">
      <c r="A7810" s="23"/>
      <c r="B7810" s="23"/>
      <c r="D7810" s="23"/>
      <c r="E7810" s="24"/>
    </row>
    <row r="7811" spans="1:5" s="10" customFormat="1" x14ac:dyDescent="0.3">
      <c r="A7811" s="23"/>
      <c r="B7811" s="23"/>
      <c r="D7811" s="23"/>
      <c r="E7811" s="24"/>
    </row>
    <row r="7812" spans="1:5" s="10" customFormat="1" x14ac:dyDescent="0.3">
      <c r="A7812" s="23"/>
      <c r="B7812" s="23"/>
      <c r="D7812" s="23"/>
      <c r="E7812" s="24"/>
    </row>
    <row r="7813" spans="1:5" s="10" customFormat="1" x14ac:dyDescent="0.3">
      <c r="A7813" s="23"/>
      <c r="B7813" s="23"/>
      <c r="D7813" s="23"/>
      <c r="E7813" s="24"/>
    </row>
    <row r="7814" spans="1:5" s="10" customFormat="1" x14ac:dyDescent="0.3">
      <c r="A7814" s="23"/>
      <c r="B7814" s="23"/>
      <c r="D7814" s="23"/>
      <c r="E7814" s="24"/>
    </row>
    <row r="7815" spans="1:5" s="10" customFormat="1" x14ac:dyDescent="0.3">
      <c r="A7815" s="23"/>
      <c r="B7815" s="23"/>
      <c r="D7815" s="23"/>
      <c r="E7815" s="24"/>
    </row>
    <row r="7816" spans="1:5" s="10" customFormat="1" x14ac:dyDescent="0.3">
      <c r="A7816" s="23"/>
      <c r="B7816" s="23"/>
      <c r="D7816" s="23"/>
      <c r="E7816" s="24"/>
    </row>
    <row r="7817" spans="1:5" s="10" customFormat="1" x14ac:dyDescent="0.3">
      <c r="A7817" s="23"/>
      <c r="B7817" s="23"/>
      <c r="D7817" s="23"/>
      <c r="E7817" s="24"/>
    </row>
    <row r="7818" spans="1:5" s="10" customFormat="1" x14ac:dyDescent="0.3">
      <c r="A7818" s="23"/>
      <c r="B7818" s="23"/>
      <c r="D7818" s="23"/>
      <c r="E7818" s="24"/>
    </row>
    <row r="7819" spans="1:5" s="10" customFormat="1" x14ac:dyDescent="0.3">
      <c r="A7819" s="23"/>
      <c r="B7819" s="23"/>
      <c r="D7819" s="23"/>
      <c r="E7819" s="24"/>
    </row>
    <row r="7820" spans="1:5" s="10" customFormat="1" x14ac:dyDescent="0.3">
      <c r="A7820" s="23"/>
      <c r="B7820" s="23"/>
      <c r="D7820" s="23"/>
      <c r="E7820" s="24"/>
    </row>
    <row r="7821" spans="1:5" s="10" customFormat="1" x14ac:dyDescent="0.3">
      <c r="A7821" s="23"/>
      <c r="B7821" s="23"/>
      <c r="D7821" s="23"/>
      <c r="E7821" s="24"/>
    </row>
    <row r="7822" spans="1:5" s="10" customFormat="1" x14ac:dyDescent="0.3">
      <c r="A7822" s="23"/>
      <c r="B7822" s="23"/>
      <c r="D7822" s="23"/>
      <c r="E7822" s="24"/>
    </row>
    <row r="7823" spans="1:5" s="10" customFormat="1" x14ac:dyDescent="0.3">
      <c r="A7823" s="23"/>
      <c r="B7823" s="23"/>
      <c r="D7823" s="23"/>
      <c r="E7823" s="24"/>
    </row>
    <row r="7824" spans="1:5" s="10" customFormat="1" x14ac:dyDescent="0.3">
      <c r="A7824" s="23"/>
      <c r="B7824" s="23"/>
      <c r="D7824" s="23"/>
      <c r="E7824" s="24"/>
    </row>
    <row r="7825" spans="1:5" s="10" customFormat="1" x14ac:dyDescent="0.3">
      <c r="A7825" s="23"/>
      <c r="B7825" s="23"/>
      <c r="D7825" s="23"/>
      <c r="E7825" s="24"/>
    </row>
    <row r="7826" spans="1:5" s="10" customFormat="1" x14ac:dyDescent="0.3">
      <c r="A7826" s="23"/>
      <c r="B7826" s="23"/>
      <c r="D7826" s="23"/>
      <c r="E7826" s="24"/>
    </row>
    <row r="7827" spans="1:5" s="10" customFormat="1" x14ac:dyDescent="0.3">
      <c r="A7827" s="23"/>
      <c r="B7827" s="23"/>
      <c r="D7827" s="23"/>
      <c r="E7827" s="24"/>
    </row>
    <row r="7828" spans="1:5" s="10" customFormat="1" x14ac:dyDescent="0.3">
      <c r="A7828" s="23"/>
      <c r="B7828" s="23"/>
      <c r="D7828" s="23"/>
      <c r="E7828" s="24"/>
    </row>
    <row r="7829" spans="1:5" s="10" customFormat="1" x14ac:dyDescent="0.3">
      <c r="A7829" s="23"/>
      <c r="B7829" s="23"/>
      <c r="D7829" s="23"/>
      <c r="E7829" s="24"/>
    </row>
    <row r="7830" spans="1:5" s="10" customFormat="1" x14ac:dyDescent="0.3">
      <c r="A7830" s="23"/>
      <c r="B7830" s="23"/>
      <c r="D7830" s="23"/>
      <c r="E7830" s="24"/>
    </row>
    <row r="7831" spans="1:5" s="10" customFormat="1" x14ac:dyDescent="0.3">
      <c r="A7831" s="23"/>
      <c r="B7831" s="23"/>
      <c r="D7831" s="23"/>
      <c r="E7831" s="24"/>
    </row>
    <row r="7832" spans="1:5" s="10" customFormat="1" x14ac:dyDescent="0.3">
      <c r="A7832" s="23"/>
      <c r="B7832" s="23"/>
      <c r="D7832" s="23"/>
      <c r="E7832" s="24"/>
    </row>
    <row r="7833" spans="1:5" s="10" customFormat="1" x14ac:dyDescent="0.3">
      <c r="A7833" s="23"/>
      <c r="B7833" s="23"/>
      <c r="D7833" s="23"/>
      <c r="E7833" s="24"/>
    </row>
    <row r="7834" spans="1:5" s="10" customFormat="1" x14ac:dyDescent="0.3">
      <c r="A7834" s="23"/>
      <c r="B7834" s="23"/>
      <c r="D7834" s="23"/>
      <c r="E7834" s="24"/>
    </row>
    <row r="7835" spans="1:5" s="10" customFormat="1" x14ac:dyDescent="0.3">
      <c r="A7835" s="23"/>
      <c r="B7835" s="23"/>
      <c r="D7835" s="23"/>
      <c r="E7835" s="24"/>
    </row>
    <row r="7836" spans="1:5" s="10" customFormat="1" x14ac:dyDescent="0.3">
      <c r="A7836" s="23"/>
      <c r="B7836" s="23"/>
      <c r="D7836" s="23"/>
      <c r="E7836" s="24"/>
    </row>
    <row r="7837" spans="1:5" s="10" customFormat="1" x14ac:dyDescent="0.3">
      <c r="A7837" s="23"/>
      <c r="B7837" s="23"/>
      <c r="D7837" s="23"/>
      <c r="E7837" s="24"/>
    </row>
    <row r="7838" spans="1:5" s="10" customFormat="1" x14ac:dyDescent="0.3">
      <c r="A7838" s="23"/>
      <c r="B7838" s="23"/>
      <c r="D7838" s="23"/>
      <c r="E7838" s="24"/>
    </row>
    <row r="7839" spans="1:5" s="10" customFormat="1" x14ac:dyDescent="0.3">
      <c r="A7839" s="23"/>
      <c r="B7839" s="23"/>
      <c r="D7839" s="23"/>
      <c r="E7839" s="24"/>
    </row>
    <row r="7840" spans="1:5" s="10" customFormat="1" x14ac:dyDescent="0.3">
      <c r="A7840" s="23"/>
      <c r="B7840" s="23"/>
      <c r="D7840" s="23"/>
      <c r="E7840" s="24"/>
    </row>
    <row r="7841" spans="1:5" s="10" customFormat="1" x14ac:dyDescent="0.3">
      <c r="A7841" s="23"/>
      <c r="B7841" s="23"/>
      <c r="D7841" s="23"/>
      <c r="E7841" s="24"/>
    </row>
    <row r="7842" spans="1:5" s="10" customFormat="1" x14ac:dyDescent="0.3">
      <c r="A7842" s="23"/>
      <c r="B7842" s="23"/>
      <c r="D7842" s="23"/>
      <c r="E7842" s="24"/>
    </row>
    <row r="7843" spans="1:5" s="10" customFormat="1" x14ac:dyDescent="0.3">
      <c r="A7843" s="23"/>
      <c r="B7843" s="23"/>
      <c r="D7843" s="23"/>
      <c r="E7843" s="24"/>
    </row>
    <row r="7844" spans="1:5" s="10" customFormat="1" x14ac:dyDescent="0.3">
      <c r="A7844" s="23"/>
      <c r="B7844" s="23"/>
      <c r="D7844" s="23"/>
      <c r="E7844" s="24"/>
    </row>
    <row r="7845" spans="1:5" s="10" customFormat="1" x14ac:dyDescent="0.3">
      <c r="A7845" s="23"/>
      <c r="B7845" s="23"/>
      <c r="D7845" s="23"/>
      <c r="E7845" s="24"/>
    </row>
    <row r="7846" spans="1:5" s="10" customFormat="1" x14ac:dyDescent="0.3">
      <c r="A7846" s="23"/>
      <c r="B7846" s="23"/>
      <c r="D7846" s="23"/>
      <c r="E7846" s="24"/>
    </row>
    <row r="7847" spans="1:5" s="10" customFormat="1" x14ac:dyDescent="0.3">
      <c r="A7847" s="23"/>
      <c r="B7847" s="23"/>
      <c r="D7847" s="23"/>
      <c r="E7847" s="24"/>
    </row>
    <row r="7848" spans="1:5" s="10" customFormat="1" x14ac:dyDescent="0.3">
      <c r="A7848" s="23"/>
      <c r="B7848" s="23"/>
      <c r="D7848" s="23"/>
      <c r="E7848" s="24"/>
    </row>
    <row r="7849" spans="1:5" s="10" customFormat="1" x14ac:dyDescent="0.3">
      <c r="A7849" s="23"/>
      <c r="B7849" s="23"/>
      <c r="D7849" s="23"/>
      <c r="E7849" s="24"/>
    </row>
    <row r="7850" spans="1:5" s="10" customFormat="1" x14ac:dyDescent="0.3">
      <c r="A7850" s="23"/>
      <c r="B7850" s="23"/>
      <c r="D7850" s="23"/>
      <c r="E7850" s="24"/>
    </row>
    <row r="7851" spans="1:5" s="10" customFormat="1" x14ac:dyDescent="0.3">
      <c r="A7851" s="23"/>
      <c r="B7851" s="23"/>
      <c r="D7851" s="23"/>
      <c r="E7851" s="24"/>
    </row>
    <row r="7852" spans="1:5" s="10" customFormat="1" x14ac:dyDescent="0.3">
      <c r="A7852" s="23"/>
      <c r="B7852" s="23"/>
      <c r="D7852" s="23"/>
      <c r="E7852" s="24"/>
    </row>
    <row r="7853" spans="1:5" s="10" customFormat="1" x14ac:dyDescent="0.3">
      <c r="A7853" s="23"/>
      <c r="B7853" s="23"/>
      <c r="D7853" s="23"/>
      <c r="E7853" s="24"/>
    </row>
    <row r="7854" spans="1:5" s="10" customFormat="1" x14ac:dyDescent="0.3">
      <c r="A7854" s="23"/>
      <c r="B7854" s="23"/>
      <c r="D7854" s="23"/>
      <c r="E7854" s="24"/>
    </row>
    <row r="7855" spans="1:5" s="10" customFormat="1" x14ac:dyDescent="0.3">
      <c r="A7855" s="23"/>
      <c r="B7855" s="23"/>
      <c r="D7855" s="23"/>
      <c r="E7855" s="24"/>
    </row>
    <row r="7856" spans="1:5" s="10" customFormat="1" x14ac:dyDescent="0.3">
      <c r="A7856" s="23"/>
      <c r="B7856" s="23"/>
      <c r="D7856" s="23"/>
      <c r="E7856" s="24"/>
    </row>
    <row r="7857" spans="1:5" s="10" customFormat="1" x14ac:dyDescent="0.3">
      <c r="A7857" s="23"/>
      <c r="B7857" s="23"/>
      <c r="D7857" s="23"/>
      <c r="E7857" s="24"/>
    </row>
    <row r="7858" spans="1:5" s="10" customFormat="1" x14ac:dyDescent="0.3">
      <c r="A7858" s="23"/>
      <c r="B7858" s="23"/>
      <c r="D7858" s="23"/>
      <c r="E7858" s="24"/>
    </row>
    <row r="7859" spans="1:5" s="10" customFormat="1" x14ac:dyDescent="0.3">
      <c r="A7859" s="23"/>
      <c r="B7859" s="23"/>
      <c r="D7859" s="23"/>
      <c r="E7859" s="24"/>
    </row>
    <row r="7860" spans="1:5" s="10" customFormat="1" x14ac:dyDescent="0.3">
      <c r="A7860" s="23"/>
      <c r="B7860" s="23"/>
      <c r="D7860" s="23"/>
      <c r="E7860" s="24"/>
    </row>
    <row r="7861" spans="1:5" s="10" customFormat="1" x14ac:dyDescent="0.3">
      <c r="A7861" s="23"/>
      <c r="B7861" s="23"/>
      <c r="D7861" s="23"/>
      <c r="E7861" s="24"/>
    </row>
    <row r="7862" spans="1:5" s="10" customFormat="1" x14ac:dyDescent="0.3">
      <c r="A7862" s="23"/>
      <c r="B7862" s="23"/>
      <c r="D7862" s="23"/>
      <c r="E7862" s="24"/>
    </row>
    <row r="7863" spans="1:5" s="10" customFormat="1" x14ac:dyDescent="0.3">
      <c r="A7863" s="23"/>
      <c r="B7863" s="23"/>
      <c r="D7863" s="23"/>
      <c r="E7863" s="24"/>
    </row>
    <row r="7864" spans="1:5" s="10" customFormat="1" x14ac:dyDescent="0.3">
      <c r="A7864" s="23"/>
      <c r="B7864" s="23"/>
      <c r="D7864" s="23"/>
      <c r="E7864" s="24"/>
    </row>
    <row r="7865" spans="1:5" s="10" customFormat="1" x14ac:dyDescent="0.3">
      <c r="A7865" s="23"/>
      <c r="B7865" s="23"/>
      <c r="D7865" s="23"/>
      <c r="E7865" s="24"/>
    </row>
    <row r="7866" spans="1:5" s="10" customFormat="1" x14ac:dyDescent="0.3">
      <c r="A7866" s="23"/>
      <c r="B7866" s="23"/>
      <c r="D7866" s="23"/>
      <c r="E7866" s="24"/>
    </row>
    <row r="7867" spans="1:5" s="10" customFormat="1" x14ac:dyDescent="0.3">
      <c r="A7867" s="23"/>
      <c r="B7867" s="23"/>
      <c r="D7867" s="23"/>
      <c r="E7867" s="24"/>
    </row>
    <row r="7868" spans="1:5" s="10" customFormat="1" x14ac:dyDescent="0.3">
      <c r="A7868" s="23"/>
      <c r="B7868" s="23"/>
      <c r="D7868" s="23"/>
      <c r="E7868" s="24"/>
    </row>
    <row r="7869" spans="1:5" s="10" customFormat="1" x14ac:dyDescent="0.3">
      <c r="A7869" s="23"/>
      <c r="B7869" s="23"/>
      <c r="D7869" s="23"/>
      <c r="E7869" s="24"/>
    </row>
    <row r="7870" spans="1:5" s="10" customFormat="1" x14ac:dyDescent="0.3">
      <c r="A7870" s="23"/>
      <c r="B7870" s="23"/>
      <c r="D7870" s="23"/>
      <c r="E7870" s="24"/>
    </row>
    <row r="7871" spans="1:5" s="10" customFormat="1" x14ac:dyDescent="0.3">
      <c r="A7871" s="23"/>
      <c r="B7871" s="23"/>
      <c r="D7871" s="23"/>
      <c r="E7871" s="24"/>
    </row>
    <row r="7872" spans="1:5" s="10" customFormat="1" x14ac:dyDescent="0.3">
      <c r="A7872" s="23"/>
      <c r="B7872" s="23"/>
      <c r="D7872" s="23"/>
      <c r="E7872" s="24"/>
    </row>
    <row r="7873" spans="1:5" s="10" customFormat="1" x14ac:dyDescent="0.3">
      <c r="A7873" s="23"/>
      <c r="B7873" s="23"/>
      <c r="D7873" s="23"/>
      <c r="E7873" s="24"/>
    </row>
    <row r="7874" spans="1:5" s="10" customFormat="1" x14ac:dyDescent="0.3">
      <c r="A7874" s="23"/>
      <c r="B7874" s="23"/>
      <c r="D7874" s="23"/>
      <c r="E7874" s="24"/>
    </row>
    <row r="7875" spans="1:5" s="10" customFormat="1" x14ac:dyDescent="0.3">
      <c r="A7875" s="23"/>
      <c r="B7875" s="23"/>
      <c r="D7875" s="23"/>
      <c r="E7875" s="24"/>
    </row>
    <row r="7876" spans="1:5" s="10" customFormat="1" x14ac:dyDescent="0.3">
      <c r="A7876" s="23"/>
      <c r="B7876" s="23"/>
      <c r="D7876" s="23"/>
      <c r="E7876" s="24"/>
    </row>
    <row r="7877" spans="1:5" s="10" customFormat="1" x14ac:dyDescent="0.3">
      <c r="A7877" s="23"/>
      <c r="B7877" s="23"/>
      <c r="D7877" s="23"/>
      <c r="E7877" s="24"/>
    </row>
    <row r="7878" spans="1:5" s="10" customFormat="1" x14ac:dyDescent="0.3">
      <c r="A7878" s="23"/>
      <c r="B7878" s="23"/>
      <c r="D7878" s="23"/>
      <c r="E7878" s="24"/>
    </row>
    <row r="7879" spans="1:5" s="10" customFormat="1" x14ac:dyDescent="0.3">
      <c r="A7879" s="23"/>
      <c r="B7879" s="23"/>
      <c r="D7879" s="23"/>
      <c r="E7879" s="24"/>
    </row>
    <row r="7880" spans="1:5" s="10" customFormat="1" x14ac:dyDescent="0.3">
      <c r="A7880" s="23"/>
      <c r="B7880" s="23"/>
      <c r="D7880" s="23"/>
      <c r="E7880" s="24"/>
    </row>
    <row r="7881" spans="1:5" s="10" customFormat="1" x14ac:dyDescent="0.3">
      <c r="A7881" s="23"/>
      <c r="B7881" s="23"/>
      <c r="D7881" s="23"/>
      <c r="E7881" s="24"/>
    </row>
    <row r="7882" spans="1:5" s="10" customFormat="1" x14ac:dyDescent="0.3">
      <c r="A7882" s="23"/>
      <c r="B7882" s="23"/>
      <c r="D7882" s="23"/>
      <c r="E7882" s="24"/>
    </row>
    <row r="7883" spans="1:5" s="10" customFormat="1" x14ac:dyDescent="0.3">
      <c r="A7883" s="23"/>
      <c r="B7883" s="23"/>
      <c r="D7883" s="23"/>
      <c r="E7883" s="24"/>
    </row>
    <row r="7884" spans="1:5" s="10" customFormat="1" x14ac:dyDescent="0.3">
      <c r="A7884" s="23"/>
      <c r="B7884" s="23"/>
      <c r="D7884" s="23"/>
      <c r="E7884" s="24"/>
    </row>
    <row r="7885" spans="1:5" s="10" customFormat="1" x14ac:dyDescent="0.3">
      <c r="A7885" s="23"/>
      <c r="B7885" s="23"/>
      <c r="D7885" s="23"/>
      <c r="E7885" s="24"/>
    </row>
    <row r="7886" spans="1:5" s="10" customFormat="1" x14ac:dyDescent="0.3">
      <c r="A7886" s="23"/>
      <c r="B7886" s="23"/>
      <c r="D7886" s="23"/>
      <c r="E7886" s="24"/>
    </row>
    <row r="7887" spans="1:5" s="10" customFormat="1" x14ac:dyDescent="0.3">
      <c r="A7887" s="23"/>
      <c r="B7887" s="23"/>
      <c r="D7887" s="23"/>
      <c r="E7887" s="24"/>
    </row>
    <row r="7888" spans="1:5" s="10" customFormat="1" x14ac:dyDescent="0.3">
      <c r="A7888" s="23"/>
      <c r="B7888" s="23"/>
      <c r="D7888" s="23"/>
      <c r="E7888" s="24"/>
    </row>
    <row r="7889" spans="1:5" s="10" customFormat="1" x14ac:dyDescent="0.3">
      <c r="A7889" s="23"/>
      <c r="B7889" s="23"/>
      <c r="D7889" s="23"/>
      <c r="E7889" s="24"/>
    </row>
    <row r="7890" spans="1:5" s="10" customFormat="1" x14ac:dyDescent="0.3">
      <c r="A7890" s="23"/>
      <c r="B7890" s="23"/>
      <c r="D7890" s="23"/>
      <c r="E7890" s="24"/>
    </row>
    <row r="7891" spans="1:5" s="10" customFormat="1" x14ac:dyDescent="0.3">
      <c r="A7891" s="23"/>
      <c r="B7891" s="23"/>
      <c r="D7891" s="23"/>
      <c r="E7891" s="24"/>
    </row>
    <row r="7892" spans="1:5" s="10" customFormat="1" x14ac:dyDescent="0.3">
      <c r="A7892" s="23"/>
      <c r="B7892" s="23"/>
      <c r="D7892" s="23"/>
      <c r="E7892" s="24"/>
    </row>
    <row r="7893" spans="1:5" s="10" customFormat="1" x14ac:dyDescent="0.3">
      <c r="A7893" s="23"/>
      <c r="B7893" s="23"/>
      <c r="D7893" s="23"/>
      <c r="E7893" s="24"/>
    </row>
    <row r="7894" spans="1:5" s="10" customFormat="1" x14ac:dyDescent="0.3">
      <c r="A7894" s="23"/>
      <c r="B7894" s="23"/>
      <c r="D7894" s="23"/>
      <c r="E7894" s="24"/>
    </row>
    <row r="7895" spans="1:5" s="10" customFormat="1" x14ac:dyDescent="0.3">
      <c r="A7895" s="23"/>
      <c r="B7895" s="23"/>
      <c r="D7895" s="23"/>
      <c r="E7895" s="24"/>
    </row>
    <row r="7896" spans="1:5" s="10" customFormat="1" x14ac:dyDescent="0.3">
      <c r="A7896" s="23"/>
      <c r="B7896" s="23"/>
      <c r="D7896" s="23"/>
      <c r="E7896" s="24"/>
    </row>
    <row r="7897" spans="1:5" s="10" customFormat="1" x14ac:dyDescent="0.3">
      <c r="A7897" s="23"/>
      <c r="B7897" s="23"/>
      <c r="D7897" s="23"/>
      <c r="E7897" s="24"/>
    </row>
    <row r="7898" spans="1:5" s="10" customFormat="1" x14ac:dyDescent="0.3">
      <c r="A7898" s="23"/>
      <c r="B7898" s="23"/>
      <c r="D7898" s="23"/>
      <c r="E7898" s="24"/>
    </row>
    <row r="7899" spans="1:5" s="10" customFormat="1" x14ac:dyDescent="0.3">
      <c r="A7899" s="23"/>
      <c r="B7899" s="23"/>
      <c r="D7899" s="23"/>
      <c r="E7899" s="24"/>
    </row>
    <row r="7900" spans="1:5" s="10" customFormat="1" x14ac:dyDescent="0.3">
      <c r="A7900" s="23"/>
      <c r="B7900" s="23"/>
      <c r="D7900" s="23"/>
      <c r="E7900" s="24"/>
    </row>
    <row r="7901" spans="1:5" s="10" customFormat="1" x14ac:dyDescent="0.3">
      <c r="A7901" s="23"/>
      <c r="B7901" s="23"/>
      <c r="D7901" s="23"/>
      <c r="E7901" s="24"/>
    </row>
    <row r="7902" spans="1:5" s="10" customFormat="1" x14ac:dyDescent="0.3">
      <c r="A7902" s="23"/>
      <c r="B7902" s="23"/>
      <c r="D7902" s="23"/>
      <c r="E7902" s="24"/>
    </row>
    <row r="7903" spans="1:5" s="10" customFormat="1" x14ac:dyDescent="0.3">
      <c r="A7903" s="23"/>
      <c r="B7903" s="23"/>
      <c r="D7903" s="23"/>
      <c r="E7903" s="24"/>
    </row>
    <row r="7904" spans="1:5" s="10" customFormat="1" x14ac:dyDescent="0.3">
      <c r="A7904" s="23"/>
      <c r="B7904" s="23"/>
      <c r="D7904" s="23"/>
      <c r="E7904" s="24"/>
    </row>
    <row r="7905" spans="1:5" s="10" customFormat="1" x14ac:dyDescent="0.3">
      <c r="A7905" s="23"/>
      <c r="B7905" s="23"/>
      <c r="D7905" s="23"/>
      <c r="E7905" s="24"/>
    </row>
    <row r="7906" spans="1:5" s="10" customFormat="1" x14ac:dyDescent="0.3">
      <c r="A7906" s="23"/>
      <c r="B7906" s="23"/>
      <c r="D7906" s="23"/>
      <c r="E7906" s="24"/>
    </row>
    <row r="7907" spans="1:5" s="10" customFormat="1" x14ac:dyDescent="0.3">
      <c r="A7907" s="23"/>
      <c r="B7907" s="23"/>
      <c r="D7907" s="23"/>
      <c r="E7907" s="24"/>
    </row>
    <row r="7908" spans="1:5" s="10" customFormat="1" x14ac:dyDescent="0.3">
      <c r="A7908" s="23"/>
      <c r="B7908" s="23"/>
      <c r="D7908" s="23"/>
      <c r="E7908" s="24"/>
    </row>
    <row r="7909" spans="1:5" s="10" customFormat="1" x14ac:dyDescent="0.3">
      <c r="A7909" s="23"/>
      <c r="B7909" s="23"/>
      <c r="D7909" s="23"/>
      <c r="E7909" s="24"/>
    </row>
    <row r="7910" spans="1:5" s="10" customFormat="1" x14ac:dyDescent="0.3">
      <c r="A7910" s="23"/>
      <c r="B7910" s="23"/>
      <c r="D7910" s="23"/>
      <c r="E7910" s="24"/>
    </row>
    <row r="7911" spans="1:5" s="10" customFormat="1" x14ac:dyDescent="0.3">
      <c r="A7911" s="23"/>
      <c r="B7911" s="23"/>
      <c r="D7911" s="23"/>
      <c r="E7911" s="24"/>
    </row>
    <row r="7912" spans="1:5" s="10" customFormat="1" x14ac:dyDescent="0.3">
      <c r="A7912" s="23"/>
      <c r="B7912" s="23"/>
      <c r="D7912" s="23"/>
      <c r="E7912" s="24"/>
    </row>
    <row r="7913" spans="1:5" s="10" customFormat="1" x14ac:dyDescent="0.3">
      <c r="A7913" s="23"/>
      <c r="B7913" s="23"/>
      <c r="D7913" s="23"/>
      <c r="E7913" s="24"/>
    </row>
    <row r="7914" spans="1:5" s="10" customFormat="1" x14ac:dyDescent="0.3">
      <c r="A7914" s="23"/>
      <c r="B7914" s="23"/>
      <c r="D7914" s="23"/>
      <c r="E7914" s="24"/>
    </row>
    <row r="7915" spans="1:5" s="10" customFormat="1" x14ac:dyDescent="0.3">
      <c r="A7915" s="23"/>
      <c r="B7915" s="23"/>
      <c r="D7915" s="23"/>
      <c r="E7915" s="24"/>
    </row>
    <row r="7916" spans="1:5" s="10" customFormat="1" x14ac:dyDescent="0.3">
      <c r="A7916" s="23"/>
      <c r="B7916" s="23"/>
      <c r="D7916" s="23"/>
      <c r="E7916" s="24"/>
    </row>
    <row r="7917" spans="1:5" s="10" customFormat="1" x14ac:dyDescent="0.3">
      <c r="A7917" s="23"/>
      <c r="B7917" s="23"/>
      <c r="D7917" s="23"/>
      <c r="E7917" s="24"/>
    </row>
    <row r="7918" spans="1:5" s="10" customFormat="1" x14ac:dyDescent="0.3">
      <c r="A7918" s="23"/>
      <c r="B7918" s="23"/>
      <c r="D7918" s="23"/>
      <c r="E7918" s="24"/>
    </row>
    <row r="7919" spans="1:5" s="10" customFormat="1" x14ac:dyDescent="0.3">
      <c r="A7919" s="23"/>
      <c r="B7919" s="23"/>
      <c r="D7919" s="23"/>
      <c r="E7919" s="24"/>
    </row>
    <row r="7920" spans="1:5" s="10" customFormat="1" x14ac:dyDescent="0.3">
      <c r="A7920" s="23"/>
      <c r="B7920" s="23"/>
      <c r="D7920" s="23"/>
      <c r="E7920" s="24"/>
    </row>
    <row r="7921" spans="1:5" s="10" customFormat="1" x14ac:dyDescent="0.3">
      <c r="A7921" s="23"/>
      <c r="B7921" s="23"/>
      <c r="D7921" s="23"/>
      <c r="E7921" s="24"/>
    </row>
    <row r="7922" spans="1:5" s="10" customFormat="1" x14ac:dyDescent="0.3">
      <c r="A7922" s="23"/>
      <c r="B7922" s="23"/>
      <c r="D7922" s="23"/>
      <c r="E7922" s="24"/>
    </row>
    <row r="7923" spans="1:5" s="10" customFormat="1" x14ac:dyDescent="0.3">
      <c r="A7923" s="23"/>
      <c r="B7923" s="23"/>
      <c r="D7923" s="23"/>
      <c r="E7923" s="24"/>
    </row>
    <row r="7924" spans="1:5" s="10" customFormat="1" x14ac:dyDescent="0.3">
      <c r="A7924" s="23"/>
      <c r="B7924" s="23"/>
      <c r="D7924" s="23"/>
      <c r="E7924" s="24"/>
    </row>
    <row r="7925" spans="1:5" s="10" customFormat="1" x14ac:dyDescent="0.3">
      <c r="A7925" s="23"/>
      <c r="B7925" s="23"/>
      <c r="D7925" s="23"/>
      <c r="E7925" s="24"/>
    </row>
    <row r="7926" spans="1:5" s="10" customFormat="1" x14ac:dyDescent="0.3">
      <c r="A7926" s="23"/>
      <c r="B7926" s="23"/>
      <c r="D7926" s="23"/>
      <c r="E7926" s="24"/>
    </row>
    <row r="7927" spans="1:5" s="10" customFormat="1" x14ac:dyDescent="0.3">
      <c r="A7927" s="23"/>
      <c r="B7927" s="23"/>
      <c r="D7927" s="23"/>
      <c r="E7927" s="24"/>
    </row>
    <row r="7928" spans="1:5" s="10" customFormat="1" x14ac:dyDescent="0.3">
      <c r="A7928" s="23"/>
      <c r="B7928" s="23"/>
      <c r="D7928" s="23"/>
      <c r="E7928" s="24"/>
    </row>
    <row r="7929" spans="1:5" s="10" customFormat="1" x14ac:dyDescent="0.3">
      <c r="A7929" s="23"/>
      <c r="B7929" s="23"/>
      <c r="D7929" s="23"/>
      <c r="E7929" s="24"/>
    </row>
    <row r="7930" spans="1:5" s="10" customFormat="1" x14ac:dyDescent="0.3">
      <c r="A7930" s="23"/>
      <c r="B7930" s="23"/>
      <c r="D7930" s="23"/>
      <c r="E7930" s="24"/>
    </row>
    <row r="7931" spans="1:5" s="10" customFormat="1" x14ac:dyDescent="0.3">
      <c r="A7931" s="23"/>
      <c r="B7931" s="23"/>
      <c r="D7931" s="23"/>
      <c r="E7931" s="24"/>
    </row>
    <row r="7932" spans="1:5" s="10" customFormat="1" x14ac:dyDescent="0.3">
      <c r="A7932" s="23"/>
      <c r="B7932" s="23"/>
      <c r="D7932" s="23"/>
      <c r="E7932" s="24"/>
    </row>
    <row r="7933" spans="1:5" s="10" customFormat="1" x14ac:dyDescent="0.3">
      <c r="A7933" s="23"/>
      <c r="B7933" s="23"/>
      <c r="D7933" s="23"/>
      <c r="E7933" s="24"/>
    </row>
    <row r="7934" spans="1:5" s="10" customFormat="1" x14ac:dyDescent="0.3">
      <c r="A7934" s="23"/>
      <c r="B7934" s="23"/>
      <c r="D7934" s="23"/>
      <c r="E7934" s="24"/>
    </row>
    <row r="7935" spans="1:5" s="10" customFormat="1" x14ac:dyDescent="0.3">
      <c r="A7935" s="23"/>
      <c r="B7935" s="23"/>
      <c r="D7935" s="23"/>
      <c r="E7935" s="24"/>
    </row>
    <row r="7936" spans="1:5" s="10" customFormat="1" x14ac:dyDescent="0.3">
      <c r="A7936" s="23"/>
      <c r="B7936" s="23"/>
      <c r="D7936" s="23"/>
      <c r="E7936" s="24"/>
    </row>
    <row r="7937" spans="1:5" s="10" customFormat="1" x14ac:dyDescent="0.3">
      <c r="A7937" s="23"/>
      <c r="B7937" s="23"/>
      <c r="D7937" s="23"/>
      <c r="E7937" s="24"/>
    </row>
    <row r="7938" spans="1:5" s="10" customFormat="1" x14ac:dyDescent="0.3">
      <c r="A7938" s="23"/>
      <c r="B7938" s="23"/>
      <c r="D7938" s="23"/>
      <c r="E7938" s="24"/>
    </row>
    <row r="7939" spans="1:5" s="10" customFormat="1" x14ac:dyDescent="0.3">
      <c r="A7939" s="23"/>
      <c r="B7939" s="23"/>
      <c r="D7939" s="23"/>
      <c r="E7939" s="24"/>
    </row>
    <row r="7940" spans="1:5" s="10" customFormat="1" x14ac:dyDescent="0.3">
      <c r="A7940" s="23"/>
      <c r="B7940" s="23"/>
      <c r="D7940" s="23"/>
      <c r="E7940" s="24"/>
    </row>
    <row r="7941" spans="1:5" s="10" customFormat="1" x14ac:dyDescent="0.3">
      <c r="A7941" s="23"/>
      <c r="B7941" s="23"/>
      <c r="D7941" s="23"/>
      <c r="E7941" s="24"/>
    </row>
    <row r="7942" spans="1:5" s="10" customFormat="1" x14ac:dyDescent="0.3">
      <c r="A7942" s="23"/>
      <c r="B7942" s="23"/>
      <c r="D7942" s="23"/>
      <c r="E7942" s="24"/>
    </row>
    <row r="7943" spans="1:5" s="10" customFormat="1" x14ac:dyDescent="0.3">
      <c r="A7943" s="23"/>
      <c r="B7943" s="23"/>
      <c r="D7943" s="23"/>
      <c r="E7943" s="24"/>
    </row>
    <row r="7944" spans="1:5" s="10" customFormat="1" x14ac:dyDescent="0.3">
      <c r="A7944" s="23"/>
      <c r="B7944" s="23"/>
      <c r="D7944" s="23"/>
      <c r="E7944" s="24"/>
    </row>
    <row r="7945" spans="1:5" s="10" customFormat="1" x14ac:dyDescent="0.3">
      <c r="A7945" s="23"/>
      <c r="B7945" s="23"/>
      <c r="D7945" s="23"/>
      <c r="E7945" s="24"/>
    </row>
    <row r="7946" spans="1:5" s="10" customFormat="1" x14ac:dyDescent="0.3">
      <c r="A7946" s="23"/>
      <c r="B7946" s="23"/>
      <c r="D7946" s="23"/>
      <c r="E7946" s="24"/>
    </row>
    <row r="7947" spans="1:5" s="10" customFormat="1" x14ac:dyDescent="0.3">
      <c r="A7947" s="23"/>
      <c r="B7947" s="23"/>
      <c r="D7947" s="23"/>
      <c r="E7947" s="24"/>
    </row>
    <row r="7948" spans="1:5" s="10" customFormat="1" x14ac:dyDescent="0.3">
      <c r="A7948" s="23"/>
      <c r="B7948" s="23"/>
      <c r="D7948" s="23"/>
      <c r="E7948" s="24"/>
    </row>
    <row r="7949" spans="1:5" s="10" customFormat="1" x14ac:dyDescent="0.3">
      <c r="A7949" s="23"/>
      <c r="B7949" s="23"/>
      <c r="D7949" s="23"/>
      <c r="E7949" s="24"/>
    </row>
    <row r="7950" spans="1:5" s="10" customFormat="1" x14ac:dyDescent="0.3">
      <c r="A7950" s="23"/>
      <c r="B7950" s="23"/>
      <c r="D7950" s="23"/>
      <c r="E7950" s="24"/>
    </row>
    <row r="7951" spans="1:5" s="10" customFormat="1" x14ac:dyDescent="0.3">
      <c r="A7951" s="23"/>
      <c r="B7951" s="23"/>
      <c r="D7951" s="23"/>
      <c r="E7951" s="24"/>
    </row>
    <row r="7952" spans="1:5" s="10" customFormat="1" x14ac:dyDescent="0.3">
      <c r="A7952" s="23"/>
      <c r="B7952" s="23"/>
      <c r="D7952" s="23"/>
      <c r="E7952" s="24"/>
    </row>
    <row r="7953" spans="1:5" s="10" customFormat="1" x14ac:dyDescent="0.3">
      <c r="A7953" s="23"/>
      <c r="B7953" s="23"/>
      <c r="D7953" s="23"/>
      <c r="E7953" s="24"/>
    </row>
    <row r="7954" spans="1:5" s="10" customFormat="1" x14ac:dyDescent="0.3">
      <c r="A7954" s="23"/>
      <c r="B7954" s="23"/>
      <c r="D7954" s="23"/>
      <c r="E7954" s="24"/>
    </row>
    <row r="7955" spans="1:5" s="10" customFormat="1" x14ac:dyDescent="0.3">
      <c r="A7955" s="23"/>
      <c r="B7955" s="23"/>
      <c r="D7955" s="23"/>
      <c r="E7955" s="24"/>
    </row>
    <row r="7956" spans="1:5" s="10" customFormat="1" x14ac:dyDescent="0.3">
      <c r="A7956" s="23"/>
      <c r="B7956" s="23"/>
      <c r="D7956" s="23"/>
      <c r="E7956" s="24"/>
    </row>
    <row r="7957" spans="1:5" s="10" customFormat="1" x14ac:dyDescent="0.3">
      <c r="A7957" s="23"/>
      <c r="B7957" s="23"/>
      <c r="D7957" s="23"/>
      <c r="E7957" s="24"/>
    </row>
    <row r="7958" spans="1:5" s="10" customFormat="1" x14ac:dyDescent="0.3">
      <c r="A7958" s="23"/>
      <c r="B7958" s="23"/>
      <c r="D7958" s="23"/>
      <c r="E7958" s="24"/>
    </row>
    <row r="7959" spans="1:5" s="10" customFormat="1" x14ac:dyDescent="0.3">
      <c r="A7959" s="23"/>
      <c r="B7959" s="23"/>
      <c r="D7959" s="23"/>
      <c r="E7959" s="24"/>
    </row>
    <row r="7960" spans="1:5" s="10" customFormat="1" x14ac:dyDescent="0.3">
      <c r="A7960" s="23"/>
      <c r="B7960" s="23"/>
      <c r="D7960" s="23"/>
      <c r="E7960" s="24"/>
    </row>
    <row r="7961" spans="1:5" s="10" customFormat="1" x14ac:dyDescent="0.3">
      <c r="A7961" s="23"/>
      <c r="B7961" s="23"/>
      <c r="D7961" s="23"/>
      <c r="E7961" s="24"/>
    </row>
    <row r="7962" spans="1:5" s="10" customFormat="1" x14ac:dyDescent="0.3">
      <c r="A7962" s="23"/>
      <c r="B7962" s="23"/>
      <c r="D7962" s="23"/>
      <c r="E7962" s="24"/>
    </row>
    <row r="7963" spans="1:5" s="10" customFormat="1" x14ac:dyDescent="0.3">
      <c r="A7963" s="23"/>
      <c r="B7963" s="23"/>
      <c r="D7963" s="23"/>
      <c r="E7963" s="24"/>
    </row>
    <row r="7964" spans="1:5" s="10" customFormat="1" x14ac:dyDescent="0.3">
      <c r="A7964" s="23"/>
      <c r="B7964" s="23"/>
      <c r="D7964" s="23"/>
      <c r="E7964" s="24"/>
    </row>
    <row r="7965" spans="1:5" s="10" customFormat="1" x14ac:dyDescent="0.3">
      <c r="A7965" s="23"/>
      <c r="B7965" s="23"/>
      <c r="D7965" s="23"/>
      <c r="E7965" s="24"/>
    </row>
    <row r="7966" spans="1:5" s="10" customFormat="1" x14ac:dyDescent="0.3">
      <c r="A7966" s="23"/>
      <c r="B7966" s="23"/>
      <c r="D7966" s="23"/>
      <c r="E7966" s="24"/>
    </row>
    <row r="7967" spans="1:5" s="10" customFormat="1" x14ac:dyDescent="0.3">
      <c r="A7967" s="23"/>
      <c r="B7967" s="23"/>
      <c r="D7967" s="23"/>
      <c r="E7967" s="24"/>
    </row>
    <row r="7968" spans="1:5" s="10" customFormat="1" x14ac:dyDescent="0.3">
      <c r="A7968" s="23"/>
      <c r="B7968" s="23"/>
      <c r="D7968" s="23"/>
      <c r="E7968" s="24"/>
    </row>
    <row r="7969" spans="1:5" s="10" customFormat="1" x14ac:dyDescent="0.3">
      <c r="A7969" s="23"/>
      <c r="B7969" s="23"/>
      <c r="D7969" s="23"/>
      <c r="E7969" s="24"/>
    </row>
    <row r="7970" spans="1:5" s="10" customFormat="1" x14ac:dyDescent="0.3">
      <c r="A7970" s="23"/>
      <c r="B7970" s="23"/>
      <c r="D7970" s="23"/>
      <c r="E7970" s="24"/>
    </row>
    <row r="7971" spans="1:5" s="10" customFormat="1" x14ac:dyDescent="0.3">
      <c r="A7971" s="23"/>
      <c r="B7971" s="23"/>
      <c r="D7971" s="23"/>
      <c r="E7971" s="24"/>
    </row>
    <row r="7972" spans="1:5" s="10" customFormat="1" x14ac:dyDescent="0.3">
      <c r="A7972" s="23"/>
      <c r="B7972" s="23"/>
      <c r="D7972" s="23"/>
      <c r="E7972" s="24"/>
    </row>
    <row r="7973" spans="1:5" s="10" customFormat="1" x14ac:dyDescent="0.3">
      <c r="A7973" s="23"/>
      <c r="B7973" s="23"/>
      <c r="D7973" s="23"/>
      <c r="E7973" s="24"/>
    </row>
    <row r="7974" spans="1:5" s="10" customFormat="1" x14ac:dyDescent="0.3">
      <c r="A7974" s="23"/>
      <c r="B7974" s="23"/>
      <c r="D7974" s="23"/>
      <c r="E7974" s="24"/>
    </row>
    <row r="7975" spans="1:5" s="10" customFormat="1" x14ac:dyDescent="0.3">
      <c r="A7975" s="23"/>
      <c r="B7975" s="23"/>
      <c r="D7975" s="23"/>
      <c r="E7975" s="24"/>
    </row>
    <row r="7976" spans="1:5" s="10" customFormat="1" x14ac:dyDescent="0.3">
      <c r="A7976" s="23"/>
      <c r="B7976" s="23"/>
      <c r="D7976" s="23"/>
      <c r="E7976" s="24"/>
    </row>
    <row r="7977" spans="1:5" s="10" customFormat="1" x14ac:dyDescent="0.3">
      <c r="A7977" s="23"/>
      <c r="B7977" s="23"/>
      <c r="D7977" s="23"/>
      <c r="E7977" s="24"/>
    </row>
    <row r="7978" spans="1:5" s="10" customFormat="1" x14ac:dyDescent="0.3">
      <c r="A7978" s="23"/>
      <c r="B7978" s="23"/>
      <c r="D7978" s="23"/>
      <c r="E7978" s="24"/>
    </row>
    <row r="7979" spans="1:5" s="10" customFormat="1" x14ac:dyDescent="0.3">
      <c r="A7979" s="23"/>
      <c r="B7979" s="23"/>
      <c r="D7979" s="23"/>
      <c r="E7979" s="24"/>
    </row>
    <row r="7980" spans="1:5" s="10" customFormat="1" x14ac:dyDescent="0.3">
      <c r="A7980" s="23"/>
      <c r="B7980" s="23"/>
      <c r="D7980" s="23"/>
      <c r="E7980" s="24"/>
    </row>
    <row r="7981" spans="1:5" s="10" customFormat="1" x14ac:dyDescent="0.3">
      <c r="A7981" s="23"/>
      <c r="B7981" s="23"/>
      <c r="D7981" s="23"/>
      <c r="E7981" s="24"/>
    </row>
    <row r="7982" spans="1:5" s="10" customFormat="1" x14ac:dyDescent="0.3">
      <c r="A7982" s="23"/>
      <c r="B7982" s="23"/>
      <c r="D7982" s="23"/>
      <c r="E7982" s="24"/>
    </row>
    <row r="7983" spans="1:5" s="10" customFormat="1" x14ac:dyDescent="0.3">
      <c r="A7983" s="23"/>
      <c r="B7983" s="23"/>
      <c r="D7983" s="23"/>
      <c r="E7983" s="24"/>
    </row>
    <row r="7984" spans="1:5" s="10" customFormat="1" x14ac:dyDescent="0.3">
      <c r="A7984" s="23"/>
      <c r="B7984" s="23"/>
      <c r="D7984" s="23"/>
      <c r="E7984" s="24"/>
    </row>
    <row r="7985" spans="1:5" s="10" customFormat="1" x14ac:dyDescent="0.3">
      <c r="A7985" s="23"/>
      <c r="B7985" s="23"/>
      <c r="D7985" s="23"/>
      <c r="E7985" s="24"/>
    </row>
    <row r="7986" spans="1:5" s="10" customFormat="1" x14ac:dyDescent="0.3">
      <c r="A7986" s="23"/>
      <c r="B7986" s="23"/>
      <c r="D7986" s="23"/>
      <c r="E7986" s="24"/>
    </row>
    <row r="7987" spans="1:5" s="10" customFormat="1" x14ac:dyDescent="0.3">
      <c r="A7987" s="23"/>
      <c r="B7987" s="23"/>
      <c r="D7987" s="23"/>
      <c r="E7987" s="24"/>
    </row>
    <row r="7988" spans="1:5" s="10" customFormat="1" x14ac:dyDescent="0.3">
      <c r="A7988" s="23"/>
      <c r="B7988" s="23"/>
      <c r="D7988" s="23"/>
      <c r="E7988" s="24"/>
    </row>
    <row r="7989" spans="1:5" s="10" customFormat="1" x14ac:dyDescent="0.3">
      <c r="A7989" s="23"/>
      <c r="B7989" s="23"/>
      <c r="D7989" s="23"/>
      <c r="E7989" s="24"/>
    </row>
    <row r="7990" spans="1:5" s="10" customFormat="1" x14ac:dyDescent="0.3">
      <c r="A7990" s="23"/>
      <c r="B7990" s="23"/>
      <c r="D7990" s="23"/>
      <c r="E7990" s="24"/>
    </row>
    <row r="7991" spans="1:5" s="10" customFormat="1" x14ac:dyDescent="0.3">
      <c r="A7991" s="23"/>
      <c r="B7991" s="23"/>
      <c r="D7991" s="23"/>
      <c r="E7991" s="24"/>
    </row>
    <row r="7992" spans="1:5" s="10" customFormat="1" x14ac:dyDescent="0.3">
      <c r="A7992" s="23"/>
      <c r="B7992" s="23"/>
      <c r="D7992" s="23"/>
      <c r="E7992" s="24"/>
    </row>
    <row r="7993" spans="1:5" s="10" customFormat="1" x14ac:dyDescent="0.3">
      <c r="A7993" s="23"/>
      <c r="B7993" s="23"/>
      <c r="D7993" s="23"/>
      <c r="E7993" s="24"/>
    </row>
    <row r="7994" spans="1:5" s="10" customFormat="1" x14ac:dyDescent="0.3">
      <c r="A7994" s="23"/>
      <c r="B7994" s="23"/>
      <c r="D7994" s="23"/>
      <c r="E7994" s="24"/>
    </row>
    <row r="7995" spans="1:5" s="10" customFormat="1" x14ac:dyDescent="0.3">
      <c r="A7995" s="23"/>
      <c r="B7995" s="23"/>
      <c r="D7995" s="23"/>
      <c r="E7995" s="24"/>
    </row>
    <row r="7996" spans="1:5" s="10" customFormat="1" x14ac:dyDescent="0.3">
      <c r="A7996" s="23"/>
      <c r="B7996" s="23"/>
      <c r="D7996" s="23"/>
      <c r="E7996" s="24"/>
    </row>
    <row r="7997" spans="1:5" s="10" customFormat="1" x14ac:dyDescent="0.3">
      <c r="A7997" s="23"/>
      <c r="B7997" s="23"/>
      <c r="D7997" s="23"/>
      <c r="E7997" s="24"/>
    </row>
    <row r="7998" spans="1:5" s="10" customFormat="1" x14ac:dyDescent="0.3">
      <c r="A7998" s="23"/>
      <c r="B7998" s="23"/>
      <c r="D7998" s="23"/>
      <c r="E7998" s="24"/>
    </row>
    <row r="7999" spans="1:5" s="10" customFormat="1" x14ac:dyDescent="0.3">
      <c r="A7999" s="23"/>
      <c r="B7999" s="23"/>
      <c r="D7999" s="23"/>
      <c r="E7999" s="24"/>
    </row>
    <row r="8000" spans="1:5" s="10" customFormat="1" x14ac:dyDescent="0.3">
      <c r="A8000" s="23"/>
      <c r="B8000" s="23"/>
      <c r="D8000" s="23"/>
      <c r="E8000" s="24"/>
    </row>
    <row r="8001" spans="1:5" s="10" customFormat="1" x14ac:dyDescent="0.3">
      <c r="A8001" s="23"/>
      <c r="B8001" s="23"/>
      <c r="D8001" s="23"/>
      <c r="E8001" s="24"/>
    </row>
    <row r="8002" spans="1:5" s="10" customFormat="1" x14ac:dyDescent="0.3">
      <c r="A8002" s="23"/>
      <c r="B8002" s="23"/>
      <c r="D8002" s="23"/>
      <c r="E8002" s="24"/>
    </row>
    <row r="8003" spans="1:5" s="10" customFormat="1" x14ac:dyDescent="0.3">
      <c r="A8003" s="23"/>
      <c r="B8003" s="23"/>
      <c r="D8003" s="23"/>
      <c r="E8003" s="24"/>
    </row>
    <row r="8004" spans="1:5" s="10" customFormat="1" x14ac:dyDescent="0.3">
      <c r="A8004" s="23"/>
      <c r="B8004" s="23"/>
      <c r="D8004" s="23"/>
      <c r="E8004" s="24"/>
    </row>
    <row r="8005" spans="1:5" s="10" customFormat="1" x14ac:dyDescent="0.3">
      <c r="A8005" s="23"/>
      <c r="B8005" s="23"/>
      <c r="D8005" s="23"/>
      <c r="E8005" s="24"/>
    </row>
    <row r="8006" spans="1:5" s="10" customFormat="1" x14ac:dyDescent="0.3">
      <c r="A8006" s="23"/>
      <c r="B8006" s="23"/>
      <c r="D8006" s="23"/>
      <c r="E8006" s="24"/>
    </row>
    <row r="8007" spans="1:5" s="10" customFormat="1" x14ac:dyDescent="0.3">
      <c r="A8007" s="23"/>
      <c r="B8007" s="23"/>
      <c r="D8007" s="23"/>
      <c r="E8007" s="24"/>
    </row>
    <row r="8008" spans="1:5" s="10" customFormat="1" x14ac:dyDescent="0.3">
      <c r="A8008" s="23"/>
      <c r="B8008" s="23"/>
      <c r="D8008" s="23"/>
      <c r="E8008" s="24"/>
    </row>
    <row r="8009" spans="1:5" s="10" customFormat="1" x14ac:dyDescent="0.3">
      <c r="A8009" s="23"/>
      <c r="B8009" s="23"/>
      <c r="D8009" s="23"/>
      <c r="E8009" s="24"/>
    </row>
    <row r="8010" spans="1:5" s="10" customFormat="1" x14ac:dyDescent="0.3">
      <c r="A8010" s="23"/>
      <c r="B8010" s="23"/>
      <c r="D8010" s="23"/>
      <c r="E8010" s="24"/>
    </row>
    <row r="8011" spans="1:5" s="10" customFormat="1" x14ac:dyDescent="0.3">
      <c r="A8011" s="23"/>
      <c r="B8011" s="23"/>
      <c r="D8011" s="23"/>
      <c r="E8011" s="24"/>
    </row>
    <row r="8012" spans="1:5" s="10" customFormat="1" x14ac:dyDescent="0.3">
      <c r="A8012" s="23"/>
      <c r="B8012" s="23"/>
      <c r="D8012" s="23"/>
      <c r="E8012" s="24"/>
    </row>
    <row r="8013" spans="1:5" s="10" customFormat="1" x14ac:dyDescent="0.3">
      <c r="A8013" s="23"/>
      <c r="B8013" s="23"/>
      <c r="D8013" s="23"/>
      <c r="E8013" s="24"/>
    </row>
    <row r="8014" spans="1:5" s="10" customFormat="1" x14ac:dyDescent="0.3">
      <c r="A8014" s="23"/>
      <c r="B8014" s="23"/>
      <c r="D8014" s="23"/>
      <c r="E8014" s="24"/>
    </row>
    <row r="8015" spans="1:5" s="10" customFormat="1" x14ac:dyDescent="0.3">
      <c r="A8015" s="23"/>
      <c r="B8015" s="23"/>
      <c r="D8015" s="23"/>
      <c r="E8015" s="24"/>
    </row>
    <row r="8016" spans="1:5" s="10" customFormat="1" x14ac:dyDescent="0.3">
      <c r="A8016" s="23"/>
      <c r="B8016" s="23"/>
      <c r="D8016" s="23"/>
      <c r="E8016" s="24"/>
    </row>
    <row r="8017" spans="1:5" s="10" customFormat="1" x14ac:dyDescent="0.3">
      <c r="A8017" s="23"/>
      <c r="B8017" s="23"/>
      <c r="D8017" s="23"/>
      <c r="E8017" s="24"/>
    </row>
    <row r="8018" spans="1:5" s="10" customFormat="1" x14ac:dyDescent="0.3">
      <c r="A8018" s="23"/>
      <c r="B8018" s="23"/>
      <c r="D8018" s="23"/>
      <c r="E8018" s="24"/>
    </row>
    <row r="8019" spans="1:5" s="10" customFormat="1" x14ac:dyDescent="0.3">
      <c r="A8019" s="23"/>
      <c r="B8019" s="23"/>
      <c r="D8019" s="23"/>
      <c r="E8019" s="24"/>
    </row>
    <row r="8020" spans="1:5" s="10" customFormat="1" x14ac:dyDescent="0.3">
      <c r="A8020" s="23"/>
      <c r="B8020" s="23"/>
      <c r="D8020" s="23"/>
      <c r="E8020" s="24"/>
    </row>
    <row r="8021" spans="1:5" s="10" customFormat="1" x14ac:dyDescent="0.3">
      <c r="A8021" s="23"/>
      <c r="B8021" s="23"/>
      <c r="D8021" s="23"/>
      <c r="E8021" s="24"/>
    </row>
    <row r="8022" spans="1:5" s="10" customFormat="1" x14ac:dyDescent="0.3">
      <c r="A8022" s="23"/>
      <c r="B8022" s="23"/>
      <c r="D8022" s="23"/>
      <c r="E8022" s="24"/>
    </row>
    <row r="8023" spans="1:5" s="10" customFormat="1" x14ac:dyDescent="0.3">
      <c r="A8023" s="23"/>
      <c r="B8023" s="23"/>
      <c r="D8023" s="23"/>
      <c r="E8023" s="24"/>
    </row>
    <row r="8024" spans="1:5" s="10" customFormat="1" x14ac:dyDescent="0.3">
      <c r="A8024" s="23"/>
      <c r="B8024" s="23"/>
      <c r="D8024" s="23"/>
      <c r="E8024" s="24"/>
    </row>
    <row r="8025" spans="1:5" s="10" customFormat="1" x14ac:dyDescent="0.3">
      <c r="A8025" s="23"/>
      <c r="B8025" s="23"/>
      <c r="D8025" s="23"/>
      <c r="E8025" s="24"/>
    </row>
    <row r="8026" spans="1:5" s="10" customFormat="1" x14ac:dyDescent="0.3">
      <c r="A8026" s="23"/>
      <c r="B8026" s="23"/>
      <c r="D8026" s="23"/>
      <c r="E8026" s="24"/>
    </row>
    <row r="8027" spans="1:5" s="10" customFormat="1" x14ac:dyDescent="0.3">
      <c r="A8027" s="23"/>
      <c r="B8027" s="23"/>
      <c r="D8027" s="23"/>
      <c r="E8027" s="24"/>
    </row>
    <row r="8028" spans="1:5" s="10" customFormat="1" x14ac:dyDescent="0.3">
      <c r="A8028" s="23"/>
      <c r="B8028" s="23"/>
      <c r="D8028" s="23"/>
      <c r="E8028" s="24"/>
    </row>
    <row r="8029" spans="1:5" s="10" customFormat="1" x14ac:dyDescent="0.3">
      <c r="A8029" s="23"/>
      <c r="B8029" s="23"/>
      <c r="D8029" s="23"/>
      <c r="E8029" s="24"/>
    </row>
    <row r="8030" spans="1:5" s="10" customFormat="1" x14ac:dyDescent="0.3">
      <c r="A8030" s="23"/>
      <c r="B8030" s="23"/>
      <c r="D8030" s="23"/>
      <c r="E8030" s="24"/>
    </row>
    <row r="8031" spans="1:5" s="10" customFormat="1" x14ac:dyDescent="0.3">
      <c r="A8031" s="23"/>
      <c r="B8031" s="23"/>
      <c r="D8031" s="23"/>
      <c r="E8031" s="24"/>
    </row>
    <row r="8032" spans="1:5" s="10" customFormat="1" x14ac:dyDescent="0.3">
      <c r="A8032" s="23"/>
      <c r="B8032" s="23"/>
      <c r="D8032" s="23"/>
      <c r="E8032" s="24"/>
    </row>
    <row r="8033" spans="1:5" s="10" customFormat="1" x14ac:dyDescent="0.3">
      <c r="A8033" s="23"/>
      <c r="B8033" s="23"/>
      <c r="D8033" s="23"/>
      <c r="E8033" s="24"/>
    </row>
    <row r="8034" spans="1:5" s="10" customFormat="1" x14ac:dyDescent="0.3">
      <c r="A8034" s="23"/>
      <c r="B8034" s="23"/>
      <c r="D8034" s="23"/>
      <c r="E8034" s="24"/>
    </row>
    <row r="8035" spans="1:5" s="10" customFormat="1" x14ac:dyDescent="0.3">
      <c r="A8035" s="23"/>
      <c r="B8035" s="23"/>
      <c r="D8035" s="23"/>
      <c r="E8035" s="24"/>
    </row>
    <row r="8036" spans="1:5" s="10" customFormat="1" x14ac:dyDescent="0.3">
      <c r="A8036" s="23"/>
      <c r="B8036" s="23"/>
      <c r="D8036" s="23"/>
      <c r="E8036" s="24"/>
    </row>
    <row r="8037" spans="1:5" s="10" customFormat="1" x14ac:dyDescent="0.3">
      <c r="A8037" s="23"/>
      <c r="B8037" s="23"/>
      <c r="D8037" s="23"/>
      <c r="E8037" s="24"/>
    </row>
    <row r="8038" spans="1:5" s="10" customFormat="1" x14ac:dyDescent="0.3">
      <c r="A8038" s="23"/>
      <c r="B8038" s="23"/>
      <c r="D8038" s="23"/>
      <c r="E8038" s="24"/>
    </row>
    <row r="8039" spans="1:5" s="10" customFormat="1" x14ac:dyDescent="0.3">
      <c r="A8039" s="23"/>
      <c r="B8039" s="23"/>
      <c r="D8039" s="23"/>
      <c r="E8039" s="24"/>
    </row>
    <row r="8040" spans="1:5" s="10" customFormat="1" x14ac:dyDescent="0.3">
      <c r="A8040" s="23"/>
      <c r="B8040" s="23"/>
      <c r="D8040" s="23"/>
      <c r="E8040" s="24"/>
    </row>
    <row r="8041" spans="1:5" s="10" customFormat="1" x14ac:dyDescent="0.3">
      <c r="A8041" s="23"/>
      <c r="B8041" s="23"/>
      <c r="D8041" s="23"/>
      <c r="E8041" s="24"/>
    </row>
    <row r="8042" spans="1:5" s="10" customFormat="1" x14ac:dyDescent="0.3">
      <c r="A8042" s="23"/>
      <c r="B8042" s="23"/>
      <c r="D8042" s="23"/>
      <c r="E8042" s="24"/>
    </row>
    <row r="8043" spans="1:5" s="10" customFormat="1" x14ac:dyDescent="0.3">
      <c r="A8043" s="23"/>
      <c r="B8043" s="23"/>
      <c r="D8043" s="23"/>
      <c r="E8043" s="24"/>
    </row>
    <row r="8044" spans="1:5" s="10" customFormat="1" x14ac:dyDescent="0.3">
      <c r="A8044" s="23"/>
      <c r="B8044" s="23"/>
      <c r="D8044" s="23"/>
      <c r="E8044" s="24"/>
    </row>
    <row r="8045" spans="1:5" s="10" customFormat="1" x14ac:dyDescent="0.3">
      <c r="A8045" s="23"/>
      <c r="B8045" s="23"/>
      <c r="D8045" s="23"/>
      <c r="E8045" s="24"/>
    </row>
    <row r="8046" spans="1:5" s="10" customFormat="1" x14ac:dyDescent="0.3">
      <c r="A8046" s="23"/>
      <c r="B8046" s="23"/>
      <c r="D8046" s="23"/>
      <c r="E8046" s="24"/>
    </row>
    <row r="8047" spans="1:5" s="10" customFormat="1" x14ac:dyDescent="0.3">
      <c r="A8047" s="23"/>
      <c r="B8047" s="23"/>
      <c r="D8047" s="23"/>
      <c r="E8047" s="24"/>
    </row>
    <row r="8048" spans="1:5" s="10" customFormat="1" x14ac:dyDescent="0.3">
      <c r="A8048" s="23"/>
      <c r="B8048" s="23"/>
      <c r="D8048" s="23"/>
      <c r="E8048" s="24"/>
    </row>
    <row r="8049" spans="1:5" s="10" customFormat="1" x14ac:dyDescent="0.3">
      <c r="A8049" s="23"/>
      <c r="B8049" s="23"/>
      <c r="D8049" s="23"/>
      <c r="E8049" s="24"/>
    </row>
    <row r="8050" spans="1:5" s="10" customFormat="1" x14ac:dyDescent="0.3">
      <c r="A8050" s="23"/>
      <c r="B8050" s="23"/>
      <c r="D8050" s="23"/>
      <c r="E8050" s="24"/>
    </row>
    <row r="8051" spans="1:5" s="10" customFormat="1" x14ac:dyDescent="0.3">
      <c r="A8051" s="23"/>
      <c r="B8051" s="23"/>
      <c r="D8051" s="23"/>
      <c r="E8051" s="24"/>
    </row>
    <row r="8052" spans="1:5" s="10" customFormat="1" x14ac:dyDescent="0.3">
      <c r="A8052" s="23"/>
      <c r="B8052" s="23"/>
      <c r="D8052" s="23"/>
      <c r="E8052" s="24"/>
    </row>
    <row r="8053" spans="1:5" s="10" customFormat="1" x14ac:dyDescent="0.3">
      <c r="A8053" s="23"/>
      <c r="B8053" s="23"/>
      <c r="D8053" s="23"/>
      <c r="E8053" s="24"/>
    </row>
    <row r="8054" spans="1:5" s="10" customFormat="1" x14ac:dyDescent="0.3">
      <c r="A8054" s="23"/>
      <c r="B8054" s="23"/>
      <c r="D8054" s="23"/>
      <c r="E8054" s="24"/>
    </row>
    <row r="8055" spans="1:5" s="10" customFormat="1" x14ac:dyDescent="0.3">
      <c r="A8055" s="23"/>
      <c r="B8055" s="23"/>
      <c r="D8055" s="23"/>
      <c r="E8055" s="24"/>
    </row>
    <row r="8056" spans="1:5" s="10" customFormat="1" x14ac:dyDescent="0.3">
      <c r="A8056" s="23"/>
      <c r="B8056" s="23"/>
      <c r="D8056" s="23"/>
      <c r="E8056" s="24"/>
    </row>
    <row r="8057" spans="1:5" s="10" customFormat="1" x14ac:dyDescent="0.3">
      <c r="A8057" s="23"/>
      <c r="B8057" s="23"/>
      <c r="D8057" s="23"/>
      <c r="E8057" s="24"/>
    </row>
    <row r="8058" spans="1:5" s="10" customFormat="1" x14ac:dyDescent="0.3">
      <c r="A8058" s="23"/>
      <c r="B8058" s="23"/>
      <c r="D8058" s="23"/>
      <c r="E8058" s="24"/>
    </row>
    <row r="8059" spans="1:5" s="10" customFormat="1" x14ac:dyDescent="0.3">
      <c r="A8059" s="23"/>
      <c r="B8059" s="23"/>
      <c r="D8059" s="23"/>
      <c r="E8059" s="24"/>
    </row>
    <row r="8060" spans="1:5" s="10" customFormat="1" x14ac:dyDescent="0.3">
      <c r="A8060" s="23"/>
      <c r="B8060" s="23"/>
      <c r="D8060" s="23"/>
      <c r="E8060" s="24"/>
    </row>
    <row r="8061" spans="1:5" s="10" customFormat="1" x14ac:dyDescent="0.3">
      <c r="A8061" s="23"/>
      <c r="B8061" s="23"/>
      <c r="D8061" s="23"/>
      <c r="E8061" s="24"/>
    </row>
    <row r="8062" spans="1:5" s="10" customFormat="1" x14ac:dyDescent="0.3">
      <c r="A8062" s="23"/>
      <c r="B8062" s="23"/>
      <c r="D8062" s="23"/>
      <c r="E8062" s="24"/>
    </row>
    <row r="8063" spans="1:5" s="10" customFormat="1" x14ac:dyDescent="0.3">
      <c r="A8063" s="23"/>
      <c r="B8063" s="23"/>
      <c r="D8063" s="23"/>
      <c r="E8063" s="24"/>
    </row>
    <row r="8064" spans="1:5" s="10" customFormat="1" x14ac:dyDescent="0.3">
      <c r="A8064" s="23"/>
      <c r="B8064" s="23"/>
      <c r="D8064" s="23"/>
      <c r="E8064" s="24"/>
    </row>
    <row r="8065" spans="1:5" s="10" customFormat="1" x14ac:dyDescent="0.3">
      <c r="A8065" s="23"/>
      <c r="B8065" s="23"/>
      <c r="D8065" s="23"/>
      <c r="E8065" s="24"/>
    </row>
    <row r="8066" spans="1:5" s="10" customFormat="1" x14ac:dyDescent="0.3">
      <c r="A8066" s="23"/>
      <c r="B8066" s="23"/>
      <c r="D8066" s="23"/>
      <c r="E8066" s="24"/>
    </row>
    <row r="8067" spans="1:5" s="10" customFormat="1" x14ac:dyDescent="0.3">
      <c r="A8067" s="23"/>
      <c r="B8067" s="23"/>
      <c r="D8067" s="23"/>
      <c r="E8067" s="24"/>
    </row>
    <row r="8068" spans="1:5" s="10" customFormat="1" x14ac:dyDescent="0.3">
      <c r="A8068" s="23"/>
      <c r="B8068" s="23"/>
      <c r="D8068" s="23"/>
      <c r="E8068" s="24"/>
    </row>
    <row r="8069" spans="1:5" s="10" customFormat="1" x14ac:dyDescent="0.3">
      <c r="A8069" s="23"/>
      <c r="B8069" s="23"/>
      <c r="D8069" s="23"/>
      <c r="E8069" s="24"/>
    </row>
    <row r="8070" spans="1:5" s="10" customFormat="1" x14ac:dyDescent="0.3">
      <c r="A8070" s="23"/>
      <c r="B8070" s="23"/>
      <c r="D8070" s="23"/>
      <c r="E8070" s="24"/>
    </row>
    <row r="8071" spans="1:5" s="10" customFormat="1" x14ac:dyDescent="0.3">
      <c r="A8071" s="23"/>
      <c r="B8071" s="23"/>
      <c r="D8071" s="23"/>
      <c r="E8071" s="24"/>
    </row>
    <row r="8072" spans="1:5" s="10" customFormat="1" x14ac:dyDescent="0.3">
      <c r="A8072" s="23"/>
      <c r="B8072" s="23"/>
      <c r="D8072" s="23"/>
      <c r="E8072" s="24"/>
    </row>
    <row r="8073" spans="1:5" s="10" customFormat="1" x14ac:dyDescent="0.3">
      <c r="A8073" s="23"/>
      <c r="B8073" s="23"/>
      <c r="D8073" s="23"/>
      <c r="E8073" s="24"/>
    </row>
    <row r="8074" spans="1:5" s="10" customFormat="1" x14ac:dyDescent="0.3">
      <c r="A8074" s="23"/>
      <c r="B8074" s="23"/>
      <c r="D8074" s="23"/>
      <c r="E8074" s="24"/>
    </row>
    <row r="8075" spans="1:5" s="10" customFormat="1" x14ac:dyDescent="0.3">
      <c r="A8075" s="23"/>
      <c r="B8075" s="23"/>
      <c r="D8075" s="23"/>
      <c r="E8075" s="24"/>
    </row>
    <row r="8076" spans="1:5" s="10" customFormat="1" x14ac:dyDescent="0.3">
      <c r="A8076" s="23"/>
      <c r="B8076" s="23"/>
      <c r="D8076" s="23"/>
      <c r="E8076" s="24"/>
    </row>
    <row r="8077" spans="1:5" s="10" customFormat="1" x14ac:dyDescent="0.3">
      <c r="A8077" s="23"/>
      <c r="B8077" s="23"/>
      <c r="D8077" s="23"/>
      <c r="E8077" s="24"/>
    </row>
    <row r="8078" spans="1:5" s="10" customFormat="1" x14ac:dyDescent="0.3">
      <c r="A8078" s="23"/>
      <c r="B8078" s="23"/>
      <c r="D8078" s="23"/>
      <c r="E8078" s="24"/>
    </row>
    <row r="8079" spans="1:5" s="10" customFormat="1" x14ac:dyDescent="0.3">
      <c r="A8079" s="23"/>
      <c r="B8079" s="23"/>
      <c r="D8079" s="23"/>
      <c r="E8079" s="24"/>
    </row>
    <row r="8080" spans="1:5" s="10" customFormat="1" x14ac:dyDescent="0.3">
      <c r="A8080" s="23"/>
      <c r="B8080" s="23"/>
      <c r="D8080" s="23"/>
      <c r="E8080" s="24"/>
    </row>
    <row r="8081" spans="1:5" s="10" customFormat="1" x14ac:dyDescent="0.3">
      <c r="A8081" s="23"/>
      <c r="B8081" s="23"/>
      <c r="D8081" s="23"/>
      <c r="E8081" s="24"/>
    </row>
    <row r="8082" spans="1:5" s="10" customFormat="1" x14ac:dyDescent="0.3">
      <c r="A8082" s="23"/>
      <c r="B8082" s="23"/>
      <c r="D8082" s="23"/>
      <c r="E8082" s="24"/>
    </row>
    <row r="8083" spans="1:5" s="10" customFormat="1" x14ac:dyDescent="0.3">
      <c r="A8083" s="23"/>
      <c r="B8083" s="23"/>
      <c r="D8083" s="23"/>
      <c r="E8083" s="24"/>
    </row>
    <row r="8084" spans="1:5" s="10" customFormat="1" x14ac:dyDescent="0.3">
      <c r="A8084" s="23"/>
      <c r="B8084" s="23"/>
      <c r="D8084" s="23"/>
      <c r="E8084" s="24"/>
    </row>
    <row r="8085" spans="1:5" s="10" customFormat="1" x14ac:dyDescent="0.3">
      <c r="A8085" s="23"/>
      <c r="B8085" s="23"/>
      <c r="D8085" s="23"/>
      <c r="E8085" s="24"/>
    </row>
    <row r="8086" spans="1:5" s="10" customFormat="1" x14ac:dyDescent="0.3">
      <c r="A8086" s="23"/>
      <c r="B8086" s="23"/>
      <c r="D8086" s="23"/>
      <c r="E8086" s="24"/>
    </row>
    <row r="8087" spans="1:5" s="10" customFormat="1" x14ac:dyDescent="0.3">
      <c r="A8087" s="23"/>
      <c r="B8087" s="23"/>
      <c r="D8087" s="23"/>
      <c r="E8087" s="24"/>
    </row>
    <row r="8088" spans="1:5" s="10" customFormat="1" x14ac:dyDescent="0.3">
      <c r="A8088" s="23"/>
      <c r="B8088" s="23"/>
      <c r="D8088" s="23"/>
      <c r="E8088" s="24"/>
    </row>
    <row r="8089" spans="1:5" s="10" customFormat="1" x14ac:dyDescent="0.3">
      <c r="A8089" s="23"/>
      <c r="B8089" s="23"/>
      <c r="D8089" s="23"/>
      <c r="E8089" s="24"/>
    </row>
    <row r="8090" spans="1:5" s="10" customFormat="1" x14ac:dyDescent="0.3">
      <c r="A8090" s="23"/>
      <c r="B8090" s="23"/>
      <c r="D8090" s="23"/>
      <c r="E8090" s="24"/>
    </row>
    <row r="8091" spans="1:5" s="10" customFormat="1" x14ac:dyDescent="0.3">
      <c r="A8091" s="23"/>
      <c r="B8091" s="23"/>
      <c r="D8091" s="23"/>
      <c r="E8091" s="24"/>
    </row>
    <row r="8092" spans="1:5" s="10" customFormat="1" x14ac:dyDescent="0.3">
      <c r="A8092" s="23"/>
      <c r="B8092" s="23"/>
      <c r="D8092" s="23"/>
      <c r="E8092" s="24"/>
    </row>
    <row r="8093" spans="1:5" s="10" customFormat="1" x14ac:dyDescent="0.3">
      <c r="A8093" s="23"/>
      <c r="B8093" s="23"/>
      <c r="D8093" s="23"/>
      <c r="E8093" s="24"/>
    </row>
    <row r="8094" spans="1:5" s="10" customFormat="1" x14ac:dyDescent="0.3">
      <c r="A8094" s="23"/>
      <c r="B8094" s="23"/>
      <c r="D8094" s="23"/>
      <c r="E8094" s="24"/>
    </row>
    <row r="8095" spans="1:5" s="10" customFormat="1" x14ac:dyDescent="0.3">
      <c r="A8095" s="23"/>
      <c r="B8095" s="23"/>
      <c r="D8095" s="23"/>
      <c r="E8095" s="24"/>
    </row>
    <row r="8096" spans="1:5" s="10" customFormat="1" x14ac:dyDescent="0.3">
      <c r="A8096" s="23"/>
      <c r="B8096" s="23"/>
      <c r="D8096" s="23"/>
      <c r="E8096" s="24"/>
    </row>
    <row r="8097" spans="1:5" s="10" customFormat="1" x14ac:dyDescent="0.3">
      <c r="A8097" s="23"/>
      <c r="B8097" s="23"/>
      <c r="D8097" s="23"/>
      <c r="E8097" s="24"/>
    </row>
    <row r="8098" spans="1:5" s="10" customFormat="1" x14ac:dyDescent="0.3">
      <c r="A8098" s="23"/>
      <c r="B8098" s="23"/>
      <c r="D8098" s="23"/>
      <c r="E8098" s="24"/>
    </row>
    <row r="8099" spans="1:5" s="10" customFormat="1" x14ac:dyDescent="0.3">
      <c r="A8099" s="23"/>
      <c r="B8099" s="23"/>
      <c r="D8099" s="23"/>
      <c r="E8099" s="24"/>
    </row>
    <row r="8100" spans="1:5" s="10" customFormat="1" x14ac:dyDescent="0.3">
      <c r="A8100" s="23"/>
      <c r="B8100" s="23"/>
      <c r="D8100" s="23"/>
      <c r="E8100" s="24"/>
    </row>
    <row r="8101" spans="1:5" s="10" customFormat="1" x14ac:dyDescent="0.3">
      <c r="A8101" s="23"/>
      <c r="B8101" s="23"/>
      <c r="D8101" s="23"/>
      <c r="E8101" s="24"/>
    </row>
    <row r="8102" spans="1:5" s="10" customFormat="1" x14ac:dyDescent="0.3">
      <c r="A8102" s="23"/>
      <c r="B8102" s="23"/>
      <c r="D8102" s="23"/>
      <c r="E8102" s="24"/>
    </row>
    <row r="8103" spans="1:5" s="10" customFormat="1" x14ac:dyDescent="0.3">
      <c r="A8103" s="23"/>
      <c r="B8103" s="23"/>
      <c r="D8103" s="23"/>
      <c r="E8103" s="24"/>
    </row>
    <row r="8104" spans="1:5" s="10" customFormat="1" x14ac:dyDescent="0.3">
      <c r="A8104" s="23"/>
      <c r="B8104" s="23"/>
      <c r="D8104" s="23"/>
      <c r="E8104" s="24"/>
    </row>
    <row r="8105" spans="1:5" s="10" customFormat="1" x14ac:dyDescent="0.3">
      <c r="A8105" s="23"/>
      <c r="B8105" s="23"/>
      <c r="D8105" s="23"/>
      <c r="E8105" s="24"/>
    </row>
    <row r="8106" spans="1:5" s="10" customFormat="1" x14ac:dyDescent="0.3">
      <c r="A8106" s="23"/>
      <c r="B8106" s="23"/>
      <c r="D8106" s="23"/>
      <c r="E8106" s="24"/>
    </row>
    <row r="8107" spans="1:5" s="10" customFormat="1" x14ac:dyDescent="0.3">
      <c r="A8107" s="23"/>
      <c r="B8107" s="23"/>
      <c r="D8107" s="23"/>
      <c r="E8107" s="24"/>
    </row>
    <row r="8108" spans="1:5" s="10" customFormat="1" x14ac:dyDescent="0.3">
      <c r="A8108" s="23"/>
      <c r="B8108" s="23"/>
      <c r="D8108" s="23"/>
      <c r="E8108" s="24"/>
    </row>
    <row r="8109" spans="1:5" s="10" customFormat="1" x14ac:dyDescent="0.3">
      <c r="A8109" s="23"/>
      <c r="B8109" s="23"/>
      <c r="D8109" s="23"/>
      <c r="E8109" s="24"/>
    </row>
    <row r="8110" spans="1:5" s="10" customFormat="1" x14ac:dyDescent="0.3">
      <c r="A8110" s="23"/>
      <c r="B8110" s="23"/>
      <c r="D8110" s="23"/>
      <c r="E8110" s="24"/>
    </row>
    <row r="8111" spans="1:5" s="10" customFormat="1" x14ac:dyDescent="0.3">
      <c r="A8111" s="23"/>
      <c r="B8111" s="23"/>
      <c r="D8111" s="23"/>
      <c r="E8111" s="24"/>
    </row>
    <row r="8112" spans="1:5" s="10" customFormat="1" x14ac:dyDescent="0.3">
      <c r="A8112" s="23"/>
      <c r="B8112" s="23"/>
      <c r="D8112" s="23"/>
      <c r="E8112" s="24"/>
    </row>
    <row r="8113" spans="1:5" s="10" customFormat="1" x14ac:dyDescent="0.3">
      <c r="A8113" s="23"/>
      <c r="B8113" s="23"/>
      <c r="D8113" s="23"/>
      <c r="E8113" s="24"/>
    </row>
    <row r="8114" spans="1:5" s="10" customFormat="1" x14ac:dyDescent="0.3">
      <c r="A8114" s="23"/>
      <c r="B8114" s="23"/>
      <c r="D8114" s="23"/>
      <c r="E8114" s="24"/>
    </row>
    <row r="8115" spans="1:5" s="10" customFormat="1" x14ac:dyDescent="0.3">
      <c r="A8115" s="23"/>
      <c r="B8115" s="23"/>
      <c r="D8115" s="23"/>
      <c r="E8115" s="24"/>
    </row>
    <row r="8116" spans="1:5" s="10" customFormat="1" x14ac:dyDescent="0.3">
      <c r="A8116" s="23"/>
      <c r="B8116" s="23"/>
      <c r="D8116" s="23"/>
      <c r="E8116" s="24"/>
    </row>
    <row r="8117" spans="1:5" s="10" customFormat="1" x14ac:dyDescent="0.3">
      <c r="A8117" s="23"/>
      <c r="B8117" s="23"/>
      <c r="D8117" s="23"/>
      <c r="E8117" s="24"/>
    </row>
    <row r="8118" spans="1:5" s="10" customFormat="1" x14ac:dyDescent="0.3">
      <c r="A8118" s="23"/>
      <c r="B8118" s="23"/>
      <c r="D8118" s="23"/>
      <c r="E8118" s="24"/>
    </row>
    <row r="8119" spans="1:5" s="10" customFormat="1" x14ac:dyDescent="0.3">
      <c r="A8119" s="23"/>
      <c r="B8119" s="23"/>
      <c r="D8119" s="23"/>
      <c r="E8119" s="24"/>
    </row>
    <row r="8120" spans="1:5" s="10" customFormat="1" x14ac:dyDescent="0.3">
      <c r="A8120" s="23"/>
      <c r="B8120" s="23"/>
      <c r="D8120" s="23"/>
      <c r="E8120" s="24"/>
    </row>
    <row r="8121" spans="1:5" s="10" customFormat="1" x14ac:dyDescent="0.3">
      <c r="A8121" s="23"/>
      <c r="B8121" s="23"/>
      <c r="D8121" s="23"/>
      <c r="E8121" s="24"/>
    </row>
    <row r="8122" spans="1:5" s="10" customFormat="1" x14ac:dyDescent="0.3">
      <c r="A8122" s="23"/>
      <c r="B8122" s="23"/>
      <c r="D8122" s="23"/>
      <c r="E8122" s="24"/>
    </row>
    <row r="8123" spans="1:5" s="10" customFormat="1" x14ac:dyDescent="0.3">
      <c r="A8123" s="23"/>
      <c r="B8123" s="23"/>
      <c r="D8123" s="23"/>
      <c r="E8123" s="24"/>
    </row>
    <row r="8124" spans="1:5" s="10" customFormat="1" x14ac:dyDescent="0.3">
      <c r="A8124" s="23"/>
      <c r="B8124" s="23"/>
      <c r="D8124" s="23"/>
      <c r="E8124" s="24"/>
    </row>
    <row r="8125" spans="1:5" s="10" customFormat="1" x14ac:dyDescent="0.3">
      <c r="A8125" s="23"/>
      <c r="B8125" s="23"/>
      <c r="D8125" s="23"/>
      <c r="E8125" s="24"/>
    </row>
    <row r="8126" spans="1:5" s="10" customFormat="1" x14ac:dyDescent="0.3">
      <c r="A8126" s="23"/>
      <c r="B8126" s="23"/>
      <c r="D8126" s="23"/>
      <c r="E8126" s="24"/>
    </row>
    <row r="8127" spans="1:5" s="10" customFormat="1" x14ac:dyDescent="0.3">
      <c r="A8127" s="23"/>
      <c r="B8127" s="23"/>
      <c r="D8127" s="23"/>
      <c r="E8127" s="24"/>
    </row>
    <row r="8128" spans="1:5" s="10" customFormat="1" x14ac:dyDescent="0.3">
      <c r="A8128" s="23"/>
      <c r="B8128" s="23"/>
      <c r="D8128" s="23"/>
      <c r="E8128" s="24"/>
    </row>
    <row r="8129" spans="1:5" s="10" customFormat="1" x14ac:dyDescent="0.3">
      <c r="A8129" s="23"/>
      <c r="B8129" s="23"/>
      <c r="D8129" s="23"/>
      <c r="E8129" s="24"/>
    </row>
    <row r="8130" spans="1:5" s="10" customFormat="1" x14ac:dyDescent="0.3">
      <c r="A8130" s="23"/>
      <c r="B8130" s="23"/>
      <c r="D8130" s="23"/>
      <c r="E8130" s="24"/>
    </row>
    <row r="8131" spans="1:5" s="10" customFormat="1" x14ac:dyDescent="0.3">
      <c r="A8131" s="23"/>
      <c r="B8131" s="23"/>
      <c r="D8131" s="23"/>
      <c r="E8131" s="24"/>
    </row>
    <row r="8132" spans="1:5" s="10" customFormat="1" x14ac:dyDescent="0.3">
      <c r="A8132" s="23"/>
      <c r="B8132" s="23"/>
      <c r="D8132" s="23"/>
      <c r="E8132" s="24"/>
    </row>
    <row r="8133" spans="1:5" s="10" customFormat="1" x14ac:dyDescent="0.3">
      <c r="A8133" s="23"/>
      <c r="B8133" s="23"/>
      <c r="D8133" s="23"/>
      <c r="E8133" s="24"/>
    </row>
    <row r="8134" spans="1:5" s="10" customFormat="1" x14ac:dyDescent="0.3">
      <c r="A8134" s="23"/>
      <c r="B8134" s="23"/>
      <c r="D8134" s="23"/>
      <c r="E8134" s="24"/>
    </row>
    <row r="8135" spans="1:5" s="10" customFormat="1" x14ac:dyDescent="0.3">
      <c r="A8135" s="23"/>
      <c r="B8135" s="23"/>
      <c r="D8135" s="23"/>
      <c r="E8135" s="24"/>
    </row>
    <row r="8136" spans="1:5" s="10" customFormat="1" x14ac:dyDescent="0.3">
      <c r="A8136" s="23"/>
      <c r="B8136" s="23"/>
      <c r="D8136" s="23"/>
      <c r="E8136" s="24"/>
    </row>
    <row r="8137" spans="1:5" s="10" customFormat="1" x14ac:dyDescent="0.3">
      <c r="A8137" s="23"/>
      <c r="B8137" s="23"/>
      <c r="D8137" s="23"/>
      <c r="E8137" s="24"/>
    </row>
    <row r="8138" spans="1:5" s="10" customFormat="1" x14ac:dyDescent="0.3">
      <c r="A8138" s="23"/>
      <c r="B8138" s="23"/>
      <c r="D8138" s="23"/>
      <c r="E8138" s="24"/>
    </row>
    <row r="8139" spans="1:5" s="10" customFormat="1" x14ac:dyDescent="0.3">
      <c r="A8139" s="23"/>
      <c r="B8139" s="23"/>
      <c r="D8139" s="23"/>
      <c r="E8139" s="24"/>
    </row>
    <row r="8140" spans="1:5" s="10" customFormat="1" x14ac:dyDescent="0.3">
      <c r="A8140" s="23"/>
      <c r="B8140" s="23"/>
      <c r="D8140" s="23"/>
      <c r="E8140" s="24"/>
    </row>
    <row r="8141" spans="1:5" s="10" customFormat="1" x14ac:dyDescent="0.3">
      <c r="A8141" s="23"/>
      <c r="B8141" s="23"/>
      <c r="D8141" s="23"/>
      <c r="E8141" s="24"/>
    </row>
    <row r="8142" spans="1:5" s="10" customFormat="1" x14ac:dyDescent="0.3">
      <c r="A8142" s="23"/>
      <c r="B8142" s="23"/>
      <c r="D8142" s="23"/>
      <c r="E8142" s="24"/>
    </row>
    <row r="8143" spans="1:5" s="10" customFormat="1" x14ac:dyDescent="0.3">
      <c r="A8143" s="23"/>
      <c r="B8143" s="23"/>
      <c r="D8143" s="23"/>
      <c r="E8143" s="24"/>
    </row>
    <row r="8144" spans="1:5" s="10" customFormat="1" x14ac:dyDescent="0.3">
      <c r="A8144" s="23"/>
      <c r="B8144" s="23"/>
      <c r="D8144" s="23"/>
      <c r="E8144" s="24"/>
    </row>
    <row r="8145" spans="1:5" s="10" customFormat="1" x14ac:dyDescent="0.3">
      <c r="A8145" s="23"/>
      <c r="B8145" s="23"/>
      <c r="D8145" s="23"/>
      <c r="E8145" s="24"/>
    </row>
    <row r="8146" spans="1:5" s="10" customFormat="1" x14ac:dyDescent="0.3">
      <c r="A8146" s="23"/>
      <c r="B8146" s="23"/>
      <c r="D8146" s="23"/>
      <c r="E8146" s="24"/>
    </row>
    <row r="8147" spans="1:5" s="10" customFormat="1" x14ac:dyDescent="0.3">
      <c r="A8147" s="23"/>
      <c r="B8147" s="23"/>
      <c r="D8147" s="23"/>
      <c r="E8147" s="24"/>
    </row>
    <row r="8148" spans="1:5" s="10" customFormat="1" x14ac:dyDescent="0.3">
      <c r="A8148" s="23"/>
      <c r="B8148" s="23"/>
      <c r="D8148" s="23"/>
      <c r="E8148" s="24"/>
    </row>
    <row r="8149" spans="1:5" s="10" customFormat="1" x14ac:dyDescent="0.3">
      <c r="A8149" s="23"/>
      <c r="B8149" s="23"/>
      <c r="D8149" s="23"/>
      <c r="E8149" s="24"/>
    </row>
    <row r="8150" spans="1:5" s="10" customFormat="1" x14ac:dyDescent="0.3">
      <c r="A8150" s="23"/>
      <c r="B8150" s="23"/>
      <c r="D8150" s="23"/>
      <c r="E8150" s="24"/>
    </row>
    <row r="8151" spans="1:5" s="10" customFormat="1" x14ac:dyDescent="0.3">
      <c r="A8151" s="23"/>
      <c r="B8151" s="23"/>
      <c r="D8151" s="23"/>
      <c r="E8151" s="24"/>
    </row>
    <row r="8152" spans="1:5" s="10" customFormat="1" x14ac:dyDescent="0.3">
      <c r="A8152" s="23"/>
      <c r="B8152" s="23"/>
      <c r="D8152" s="23"/>
      <c r="E8152" s="24"/>
    </row>
    <row r="8153" spans="1:5" s="10" customFormat="1" x14ac:dyDescent="0.3">
      <c r="A8153" s="23"/>
      <c r="B8153" s="23"/>
      <c r="D8153" s="23"/>
      <c r="E8153" s="24"/>
    </row>
    <row r="8154" spans="1:5" s="10" customFormat="1" x14ac:dyDescent="0.3">
      <c r="A8154" s="23"/>
      <c r="B8154" s="23"/>
      <c r="D8154" s="23"/>
      <c r="E8154" s="24"/>
    </row>
    <row r="8155" spans="1:5" s="10" customFormat="1" x14ac:dyDescent="0.3">
      <c r="A8155" s="23"/>
      <c r="B8155" s="23"/>
      <c r="D8155" s="23"/>
      <c r="E8155" s="24"/>
    </row>
    <row r="8156" spans="1:5" s="10" customFormat="1" x14ac:dyDescent="0.3">
      <c r="A8156" s="23"/>
      <c r="B8156" s="23"/>
      <c r="D8156" s="23"/>
      <c r="E8156" s="24"/>
    </row>
    <row r="8157" spans="1:5" s="10" customFormat="1" x14ac:dyDescent="0.3">
      <c r="A8157" s="23"/>
      <c r="B8157" s="23"/>
      <c r="D8157" s="23"/>
      <c r="E8157" s="24"/>
    </row>
    <row r="8158" spans="1:5" s="10" customFormat="1" x14ac:dyDescent="0.3">
      <c r="A8158" s="23"/>
      <c r="B8158" s="23"/>
      <c r="D8158" s="23"/>
      <c r="E8158" s="24"/>
    </row>
    <row r="8159" spans="1:5" s="10" customFormat="1" x14ac:dyDescent="0.3">
      <c r="A8159" s="23"/>
      <c r="B8159" s="23"/>
      <c r="D8159" s="23"/>
      <c r="E8159" s="24"/>
    </row>
    <row r="8160" spans="1:5" s="10" customFormat="1" x14ac:dyDescent="0.3">
      <c r="A8160" s="23"/>
      <c r="B8160" s="23"/>
      <c r="D8160" s="23"/>
      <c r="E8160" s="24"/>
    </row>
    <row r="8161" spans="1:5" s="10" customFormat="1" x14ac:dyDescent="0.3">
      <c r="A8161" s="23"/>
      <c r="B8161" s="23"/>
      <c r="D8161" s="23"/>
      <c r="E8161" s="24"/>
    </row>
    <row r="8162" spans="1:5" s="10" customFormat="1" x14ac:dyDescent="0.3">
      <c r="A8162" s="23"/>
      <c r="B8162" s="23"/>
      <c r="D8162" s="23"/>
      <c r="E8162" s="24"/>
    </row>
    <row r="8163" spans="1:5" s="10" customFormat="1" x14ac:dyDescent="0.3">
      <c r="A8163" s="23"/>
      <c r="B8163" s="23"/>
      <c r="D8163" s="23"/>
      <c r="E8163" s="24"/>
    </row>
    <row r="8164" spans="1:5" s="10" customFormat="1" x14ac:dyDescent="0.3">
      <c r="A8164" s="23"/>
      <c r="B8164" s="23"/>
      <c r="D8164" s="23"/>
      <c r="E8164" s="24"/>
    </row>
    <row r="8165" spans="1:5" s="10" customFormat="1" x14ac:dyDescent="0.3">
      <c r="A8165" s="23"/>
      <c r="B8165" s="23"/>
      <c r="D8165" s="23"/>
      <c r="E8165" s="24"/>
    </row>
    <row r="8166" spans="1:5" s="10" customFormat="1" x14ac:dyDescent="0.3">
      <c r="A8166" s="23"/>
      <c r="B8166" s="23"/>
      <c r="D8166" s="23"/>
      <c r="E8166" s="24"/>
    </row>
    <row r="8167" spans="1:5" s="10" customFormat="1" x14ac:dyDescent="0.3">
      <c r="A8167" s="23"/>
      <c r="B8167" s="23"/>
      <c r="D8167" s="23"/>
      <c r="E8167" s="24"/>
    </row>
    <row r="8168" spans="1:5" s="10" customFormat="1" x14ac:dyDescent="0.3">
      <c r="A8168" s="23"/>
      <c r="B8168" s="23"/>
      <c r="D8168" s="23"/>
      <c r="E8168" s="24"/>
    </row>
    <row r="8169" spans="1:5" s="10" customFormat="1" x14ac:dyDescent="0.3">
      <c r="A8169" s="23"/>
      <c r="B8169" s="23"/>
      <c r="D8169" s="23"/>
      <c r="E8169" s="24"/>
    </row>
    <row r="8170" spans="1:5" s="10" customFormat="1" x14ac:dyDescent="0.3">
      <c r="A8170" s="23"/>
      <c r="B8170" s="23"/>
      <c r="D8170" s="23"/>
      <c r="E8170" s="24"/>
    </row>
    <row r="8171" spans="1:5" s="10" customFormat="1" x14ac:dyDescent="0.3">
      <c r="A8171" s="23"/>
      <c r="B8171" s="23"/>
      <c r="D8171" s="23"/>
      <c r="E8171" s="24"/>
    </row>
    <row r="8172" spans="1:5" s="10" customFormat="1" x14ac:dyDescent="0.3">
      <c r="A8172" s="23"/>
      <c r="B8172" s="23"/>
      <c r="D8172" s="23"/>
      <c r="E8172" s="24"/>
    </row>
    <row r="8173" spans="1:5" s="10" customFormat="1" x14ac:dyDescent="0.3">
      <c r="A8173" s="23"/>
      <c r="B8173" s="23"/>
      <c r="D8173" s="23"/>
      <c r="E8173" s="24"/>
    </row>
    <row r="8174" spans="1:5" s="10" customFormat="1" x14ac:dyDescent="0.3">
      <c r="A8174" s="23"/>
      <c r="B8174" s="23"/>
      <c r="D8174" s="23"/>
      <c r="E8174" s="24"/>
    </row>
    <row r="8175" spans="1:5" s="10" customFormat="1" x14ac:dyDescent="0.3">
      <c r="A8175" s="23"/>
      <c r="B8175" s="23"/>
      <c r="D8175" s="23"/>
      <c r="E8175" s="24"/>
    </row>
    <row r="8176" spans="1:5" s="10" customFormat="1" x14ac:dyDescent="0.3">
      <c r="A8176" s="23"/>
      <c r="B8176" s="23"/>
      <c r="D8176" s="23"/>
      <c r="E8176" s="24"/>
    </row>
    <row r="8177" spans="1:5" s="10" customFormat="1" x14ac:dyDescent="0.3">
      <c r="A8177" s="23"/>
      <c r="B8177" s="23"/>
      <c r="D8177" s="23"/>
      <c r="E8177" s="24"/>
    </row>
    <row r="8178" spans="1:5" s="10" customFormat="1" x14ac:dyDescent="0.3">
      <c r="A8178" s="23"/>
      <c r="B8178" s="23"/>
      <c r="D8178" s="23"/>
      <c r="E8178" s="24"/>
    </row>
    <row r="8179" spans="1:5" s="10" customFormat="1" x14ac:dyDescent="0.3">
      <c r="A8179" s="23"/>
      <c r="B8179" s="23"/>
      <c r="D8179" s="23"/>
      <c r="E8179" s="24"/>
    </row>
    <row r="8180" spans="1:5" s="10" customFormat="1" x14ac:dyDescent="0.3">
      <c r="A8180" s="23"/>
      <c r="B8180" s="23"/>
      <c r="D8180" s="23"/>
      <c r="E8180" s="24"/>
    </row>
    <row r="8181" spans="1:5" s="10" customFormat="1" x14ac:dyDescent="0.3">
      <c r="A8181" s="23"/>
      <c r="B8181" s="23"/>
      <c r="D8181" s="23"/>
      <c r="E8181" s="24"/>
    </row>
    <row r="8182" spans="1:5" s="10" customFormat="1" x14ac:dyDescent="0.3">
      <c r="A8182" s="23"/>
      <c r="B8182" s="23"/>
      <c r="D8182" s="23"/>
      <c r="E8182" s="24"/>
    </row>
    <row r="8183" spans="1:5" s="10" customFormat="1" x14ac:dyDescent="0.3">
      <c r="A8183" s="23"/>
      <c r="B8183" s="23"/>
      <c r="D8183" s="23"/>
      <c r="E8183" s="24"/>
    </row>
    <row r="8184" spans="1:5" s="10" customFormat="1" x14ac:dyDescent="0.3">
      <c r="A8184" s="23"/>
      <c r="B8184" s="23"/>
      <c r="D8184" s="23"/>
      <c r="E8184" s="24"/>
    </row>
    <row r="8185" spans="1:5" s="10" customFormat="1" x14ac:dyDescent="0.3">
      <c r="A8185" s="23"/>
      <c r="B8185" s="23"/>
      <c r="D8185" s="23"/>
      <c r="E8185" s="24"/>
    </row>
    <row r="8186" spans="1:5" s="10" customFormat="1" x14ac:dyDescent="0.3">
      <c r="A8186" s="23"/>
      <c r="B8186" s="23"/>
      <c r="D8186" s="23"/>
      <c r="E8186" s="24"/>
    </row>
    <row r="8187" spans="1:5" s="10" customFormat="1" x14ac:dyDescent="0.3">
      <c r="A8187" s="23"/>
      <c r="B8187" s="23"/>
      <c r="D8187" s="23"/>
      <c r="E8187" s="24"/>
    </row>
    <row r="8188" spans="1:5" s="10" customFormat="1" x14ac:dyDescent="0.3">
      <c r="A8188" s="23"/>
      <c r="B8188" s="23"/>
      <c r="D8188" s="23"/>
      <c r="E8188" s="24"/>
    </row>
    <row r="8189" spans="1:5" s="10" customFormat="1" x14ac:dyDescent="0.3">
      <c r="A8189" s="23"/>
      <c r="B8189" s="23"/>
      <c r="D8189" s="23"/>
      <c r="E8189" s="24"/>
    </row>
    <row r="8190" spans="1:5" s="10" customFormat="1" x14ac:dyDescent="0.3">
      <c r="A8190" s="23"/>
      <c r="B8190" s="23"/>
      <c r="D8190" s="23"/>
      <c r="E8190" s="24"/>
    </row>
    <row r="8191" spans="1:5" s="10" customFormat="1" x14ac:dyDescent="0.3">
      <c r="A8191" s="23"/>
      <c r="B8191" s="23"/>
      <c r="D8191" s="23"/>
      <c r="E8191" s="24"/>
    </row>
    <row r="8192" spans="1:5" s="10" customFormat="1" x14ac:dyDescent="0.3">
      <c r="A8192" s="23"/>
      <c r="B8192" s="23"/>
      <c r="D8192" s="23"/>
      <c r="E8192" s="24"/>
    </row>
    <row r="8193" spans="1:5" s="10" customFormat="1" x14ac:dyDescent="0.3">
      <c r="A8193" s="23"/>
      <c r="B8193" s="23"/>
      <c r="D8193" s="23"/>
      <c r="E8193" s="24"/>
    </row>
    <row r="8194" spans="1:5" s="10" customFormat="1" x14ac:dyDescent="0.3">
      <c r="A8194" s="23"/>
      <c r="B8194" s="23"/>
      <c r="D8194" s="23"/>
      <c r="E8194" s="24"/>
    </row>
    <row r="8195" spans="1:5" s="10" customFormat="1" x14ac:dyDescent="0.3">
      <c r="A8195" s="23"/>
      <c r="B8195" s="23"/>
      <c r="D8195" s="23"/>
      <c r="E8195" s="24"/>
    </row>
    <row r="8196" spans="1:5" s="10" customFormat="1" x14ac:dyDescent="0.3">
      <c r="A8196" s="23"/>
      <c r="B8196" s="23"/>
      <c r="D8196" s="23"/>
      <c r="E8196" s="24"/>
    </row>
    <row r="8197" spans="1:5" s="10" customFormat="1" x14ac:dyDescent="0.3">
      <c r="A8197" s="23"/>
      <c r="B8197" s="23"/>
      <c r="D8197" s="23"/>
      <c r="E8197" s="24"/>
    </row>
    <row r="8198" spans="1:5" s="10" customFormat="1" x14ac:dyDescent="0.3">
      <c r="A8198" s="23"/>
      <c r="B8198" s="23"/>
      <c r="D8198" s="23"/>
      <c r="E8198" s="24"/>
    </row>
    <row r="8199" spans="1:5" s="10" customFormat="1" x14ac:dyDescent="0.3">
      <c r="A8199" s="23"/>
      <c r="B8199" s="23"/>
      <c r="D8199" s="23"/>
      <c r="E8199" s="24"/>
    </row>
    <row r="8200" spans="1:5" s="10" customFormat="1" x14ac:dyDescent="0.3">
      <c r="A8200" s="23"/>
      <c r="B8200" s="23"/>
      <c r="D8200" s="23"/>
      <c r="E8200" s="24"/>
    </row>
    <row r="8201" spans="1:5" s="10" customFormat="1" x14ac:dyDescent="0.3">
      <c r="A8201" s="23"/>
      <c r="B8201" s="23"/>
      <c r="D8201" s="23"/>
      <c r="E8201" s="24"/>
    </row>
    <row r="8202" spans="1:5" s="10" customFormat="1" x14ac:dyDescent="0.3">
      <c r="A8202" s="23"/>
      <c r="B8202" s="23"/>
      <c r="D8202" s="23"/>
      <c r="E8202" s="24"/>
    </row>
    <row r="8203" spans="1:5" s="10" customFormat="1" x14ac:dyDescent="0.3">
      <c r="A8203" s="23"/>
      <c r="B8203" s="23"/>
      <c r="D8203" s="23"/>
      <c r="E8203" s="24"/>
    </row>
    <row r="8204" spans="1:5" s="10" customFormat="1" x14ac:dyDescent="0.3">
      <c r="A8204" s="23"/>
      <c r="B8204" s="23"/>
      <c r="D8204" s="23"/>
      <c r="E8204" s="24"/>
    </row>
    <row r="8205" spans="1:5" s="10" customFormat="1" x14ac:dyDescent="0.3">
      <c r="A8205" s="23"/>
      <c r="B8205" s="23"/>
      <c r="D8205" s="23"/>
      <c r="E8205" s="24"/>
    </row>
    <row r="8206" spans="1:5" s="10" customFormat="1" x14ac:dyDescent="0.3">
      <c r="A8206" s="23"/>
      <c r="B8206" s="23"/>
      <c r="D8206" s="23"/>
      <c r="E8206" s="24"/>
    </row>
    <row r="8207" spans="1:5" s="10" customFormat="1" x14ac:dyDescent="0.3">
      <c r="A8207" s="23"/>
      <c r="B8207" s="23"/>
      <c r="D8207" s="23"/>
      <c r="E8207" s="24"/>
    </row>
    <row r="8208" spans="1:5" s="10" customFormat="1" x14ac:dyDescent="0.3">
      <c r="A8208" s="23"/>
      <c r="B8208" s="23"/>
      <c r="D8208" s="23"/>
      <c r="E8208" s="24"/>
    </row>
    <row r="8209" spans="1:5" s="10" customFormat="1" x14ac:dyDescent="0.3">
      <c r="A8209" s="23"/>
      <c r="B8209" s="23"/>
      <c r="D8209" s="23"/>
      <c r="E8209" s="24"/>
    </row>
    <row r="8210" spans="1:5" s="10" customFormat="1" x14ac:dyDescent="0.3">
      <c r="A8210" s="23"/>
      <c r="B8210" s="23"/>
      <c r="D8210" s="23"/>
      <c r="E8210" s="24"/>
    </row>
    <row r="8211" spans="1:5" s="10" customFormat="1" x14ac:dyDescent="0.3">
      <c r="A8211" s="23"/>
      <c r="B8211" s="23"/>
      <c r="D8211" s="23"/>
      <c r="E8211" s="24"/>
    </row>
    <row r="8212" spans="1:5" s="10" customFormat="1" x14ac:dyDescent="0.3">
      <c r="A8212" s="23"/>
      <c r="B8212" s="23"/>
      <c r="D8212" s="23"/>
      <c r="E8212" s="24"/>
    </row>
    <row r="8213" spans="1:5" s="10" customFormat="1" x14ac:dyDescent="0.3">
      <c r="A8213" s="23"/>
      <c r="B8213" s="23"/>
      <c r="D8213" s="23"/>
      <c r="E8213" s="24"/>
    </row>
    <row r="8214" spans="1:5" s="10" customFormat="1" x14ac:dyDescent="0.3">
      <c r="A8214" s="23"/>
      <c r="B8214" s="23"/>
      <c r="D8214" s="23"/>
      <c r="E8214" s="24"/>
    </row>
    <row r="8215" spans="1:5" s="10" customFormat="1" x14ac:dyDescent="0.3">
      <c r="A8215" s="23"/>
      <c r="B8215" s="23"/>
      <c r="D8215" s="23"/>
      <c r="E8215" s="24"/>
    </row>
    <row r="8216" spans="1:5" s="10" customFormat="1" x14ac:dyDescent="0.3">
      <c r="A8216" s="23"/>
      <c r="B8216" s="23"/>
      <c r="D8216" s="23"/>
      <c r="E8216" s="24"/>
    </row>
    <row r="8217" spans="1:5" s="10" customFormat="1" x14ac:dyDescent="0.3">
      <c r="A8217" s="23"/>
      <c r="B8217" s="23"/>
      <c r="D8217" s="23"/>
      <c r="E8217" s="24"/>
    </row>
    <row r="8218" spans="1:5" s="10" customFormat="1" x14ac:dyDescent="0.3">
      <c r="A8218" s="23"/>
      <c r="B8218" s="23"/>
      <c r="D8218" s="23"/>
      <c r="E8218" s="24"/>
    </row>
    <row r="8219" spans="1:5" s="10" customFormat="1" x14ac:dyDescent="0.3">
      <c r="A8219" s="23"/>
      <c r="B8219" s="23"/>
      <c r="D8219" s="23"/>
      <c r="E8219" s="24"/>
    </row>
    <row r="8220" spans="1:5" s="10" customFormat="1" x14ac:dyDescent="0.3">
      <c r="A8220" s="23"/>
      <c r="B8220" s="23"/>
      <c r="D8220" s="23"/>
      <c r="E8220" s="24"/>
    </row>
    <row r="8221" spans="1:5" s="10" customFormat="1" x14ac:dyDescent="0.3">
      <c r="A8221" s="23"/>
      <c r="B8221" s="23"/>
      <c r="D8221" s="23"/>
      <c r="E8221" s="24"/>
    </row>
    <row r="8222" spans="1:5" s="10" customFormat="1" x14ac:dyDescent="0.3">
      <c r="A8222" s="23"/>
      <c r="B8222" s="23"/>
      <c r="D8222" s="23"/>
      <c r="E8222" s="24"/>
    </row>
    <row r="8223" spans="1:5" s="10" customFormat="1" x14ac:dyDescent="0.3">
      <c r="A8223" s="23"/>
      <c r="B8223" s="23"/>
      <c r="D8223" s="23"/>
      <c r="E8223" s="24"/>
    </row>
    <row r="8224" spans="1:5" s="10" customFormat="1" x14ac:dyDescent="0.3">
      <c r="A8224" s="23"/>
      <c r="B8224" s="23"/>
      <c r="D8224" s="23"/>
      <c r="E8224" s="24"/>
    </row>
    <row r="8225" spans="1:5" s="10" customFormat="1" x14ac:dyDescent="0.3">
      <c r="A8225" s="23"/>
      <c r="B8225" s="23"/>
      <c r="D8225" s="23"/>
      <c r="E8225" s="24"/>
    </row>
    <row r="8226" spans="1:5" s="10" customFormat="1" x14ac:dyDescent="0.3">
      <c r="A8226" s="23"/>
      <c r="B8226" s="23"/>
      <c r="D8226" s="23"/>
      <c r="E8226" s="24"/>
    </row>
    <row r="8227" spans="1:5" s="10" customFormat="1" x14ac:dyDescent="0.3">
      <c r="A8227" s="23"/>
      <c r="B8227" s="23"/>
      <c r="D8227" s="23"/>
      <c r="E8227" s="24"/>
    </row>
    <row r="8228" spans="1:5" s="10" customFormat="1" x14ac:dyDescent="0.3">
      <c r="A8228" s="23"/>
      <c r="B8228" s="23"/>
      <c r="D8228" s="23"/>
      <c r="E8228" s="24"/>
    </row>
    <row r="8229" spans="1:5" s="10" customFormat="1" x14ac:dyDescent="0.3">
      <c r="A8229" s="23"/>
      <c r="B8229" s="23"/>
      <c r="D8229" s="23"/>
      <c r="E8229" s="24"/>
    </row>
    <row r="8230" spans="1:5" s="10" customFormat="1" x14ac:dyDescent="0.3">
      <c r="A8230" s="23"/>
      <c r="B8230" s="23"/>
      <c r="D8230" s="23"/>
      <c r="E8230" s="24"/>
    </row>
    <row r="8231" spans="1:5" s="10" customFormat="1" x14ac:dyDescent="0.3">
      <c r="A8231" s="23"/>
      <c r="B8231" s="23"/>
      <c r="D8231" s="23"/>
      <c r="E8231" s="24"/>
    </row>
    <row r="8232" spans="1:5" s="10" customFormat="1" x14ac:dyDescent="0.3">
      <c r="A8232" s="23"/>
      <c r="B8232" s="23"/>
      <c r="D8232" s="23"/>
      <c r="E8232" s="24"/>
    </row>
    <row r="8233" spans="1:5" s="10" customFormat="1" x14ac:dyDescent="0.3">
      <c r="A8233" s="23"/>
      <c r="B8233" s="23"/>
      <c r="D8233" s="23"/>
      <c r="E8233" s="24"/>
    </row>
    <row r="8234" spans="1:5" s="10" customFormat="1" x14ac:dyDescent="0.3">
      <c r="A8234" s="23"/>
      <c r="B8234" s="23"/>
      <c r="D8234" s="23"/>
      <c r="E8234" s="24"/>
    </row>
    <row r="8235" spans="1:5" s="10" customFormat="1" x14ac:dyDescent="0.3">
      <c r="A8235" s="23"/>
      <c r="B8235" s="23"/>
      <c r="D8235" s="23"/>
      <c r="E8235" s="24"/>
    </row>
    <row r="8236" spans="1:5" s="10" customFormat="1" x14ac:dyDescent="0.3">
      <c r="A8236" s="23"/>
      <c r="B8236" s="23"/>
      <c r="D8236" s="23"/>
      <c r="E8236" s="24"/>
    </row>
    <row r="8237" spans="1:5" s="10" customFormat="1" x14ac:dyDescent="0.3">
      <c r="A8237" s="23"/>
      <c r="B8237" s="23"/>
      <c r="D8237" s="23"/>
      <c r="E8237" s="24"/>
    </row>
    <row r="8238" spans="1:5" s="10" customFormat="1" x14ac:dyDescent="0.3">
      <c r="A8238" s="23"/>
      <c r="B8238" s="23"/>
      <c r="D8238" s="23"/>
      <c r="E8238" s="24"/>
    </row>
    <row r="8239" spans="1:5" s="10" customFormat="1" x14ac:dyDescent="0.3">
      <c r="A8239" s="23"/>
      <c r="B8239" s="23"/>
      <c r="D8239" s="23"/>
      <c r="E8239" s="24"/>
    </row>
    <row r="8240" spans="1:5" s="10" customFormat="1" x14ac:dyDescent="0.3">
      <c r="A8240" s="23"/>
      <c r="B8240" s="23"/>
      <c r="D8240" s="23"/>
      <c r="E8240" s="24"/>
    </row>
    <row r="8241" spans="1:5" s="10" customFormat="1" x14ac:dyDescent="0.3">
      <c r="A8241" s="23"/>
      <c r="B8241" s="23"/>
      <c r="D8241" s="23"/>
      <c r="E8241" s="24"/>
    </row>
    <row r="8242" spans="1:5" s="10" customFormat="1" x14ac:dyDescent="0.3">
      <c r="A8242" s="23"/>
      <c r="B8242" s="23"/>
      <c r="D8242" s="23"/>
      <c r="E8242" s="24"/>
    </row>
    <row r="8243" spans="1:5" s="10" customFormat="1" x14ac:dyDescent="0.3">
      <c r="A8243" s="23"/>
      <c r="B8243" s="23"/>
      <c r="D8243" s="23"/>
      <c r="E8243" s="24"/>
    </row>
    <row r="8244" spans="1:5" s="10" customFormat="1" x14ac:dyDescent="0.3">
      <c r="A8244" s="23"/>
      <c r="B8244" s="23"/>
      <c r="D8244" s="23"/>
      <c r="E8244" s="24"/>
    </row>
    <row r="8245" spans="1:5" s="10" customFormat="1" x14ac:dyDescent="0.3">
      <c r="A8245" s="23"/>
      <c r="B8245" s="23"/>
      <c r="D8245" s="23"/>
      <c r="E8245" s="24"/>
    </row>
    <row r="8246" spans="1:5" s="10" customFormat="1" x14ac:dyDescent="0.3">
      <c r="A8246" s="23"/>
      <c r="B8246" s="23"/>
      <c r="D8246" s="23"/>
      <c r="E8246" s="24"/>
    </row>
    <row r="8247" spans="1:5" s="10" customFormat="1" x14ac:dyDescent="0.3">
      <c r="A8247" s="23"/>
      <c r="B8247" s="23"/>
      <c r="D8247" s="23"/>
      <c r="E8247" s="24"/>
    </row>
    <row r="8248" spans="1:5" s="10" customFormat="1" x14ac:dyDescent="0.3">
      <c r="A8248" s="23"/>
      <c r="B8248" s="23"/>
      <c r="D8248" s="23"/>
      <c r="E8248" s="24"/>
    </row>
    <row r="8249" spans="1:5" s="10" customFormat="1" x14ac:dyDescent="0.3">
      <c r="A8249" s="23"/>
      <c r="B8249" s="23"/>
      <c r="D8249" s="23"/>
      <c r="E8249" s="24"/>
    </row>
    <row r="8250" spans="1:5" s="10" customFormat="1" x14ac:dyDescent="0.3">
      <c r="A8250" s="23"/>
      <c r="B8250" s="23"/>
      <c r="D8250" s="23"/>
      <c r="E8250" s="24"/>
    </row>
    <row r="8251" spans="1:5" s="10" customFormat="1" x14ac:dyDescent="0.3">
      <c r="A8251" s="23"/>
      <c r="B8251" s="23"/>
      <c r="D8251" s="23"/>
      <c r="E8251" s="24"/>
    </row>
    <row r="8252" spans="1:5" s="10" customFormat="1" x14ac:dyDescent="0.3">
      <c r="A8252" s="23"/>
      <c r="B8252" s="23"/>
      <c r="D8252" s="23"/>
      <c r="E8252" s="24"/>
    </row>
    <row r="8253" spans="1:5" s="10" customFormat="1" x14ac:dyDescent="0.3">
      <c r="A8253" s="23"/>
      <c r="B8253" s="23"/>
      <c r="D8253" s="23"/>
      <c r="E8253" s="24"/>
    </row>
    <row r="8254" spans="1:5" s="10" customFormat="1" x14ac:dyDescent="0.3">
      <c r="A8254" s="23"/>
      <c r="B8254" s="23"/>
      <c r="D8254" s="23"/>
      <c r="E8254" s="24"/>
    </row>
    <row r="8255" spans="1:5" s="10" customFormat="1" x14ac:dyDescent="0.3">
      <c r="A8255" s="23"/>
      <c r="B8255" s="23"/>
      <c r="D8255" s="23"/>
      <c r="E8255" s="24"/>
    </row>
    <row r="8256" spans="1:5" s="10" customFormat="1" x14ac:dyDescent="0.3">
      <c r="A8256" s="23"/>
      <c r="B8256" s="23"/>
      <c r="D8256" s="23"/>
      <c r="E8256" s="24"/>
    </row>
    <row r="8257" spans="1:5" s="10" customFormat="1" x14ac:dyDescent="0.3">
      <c r="A8257" s="23"/>
      <c r="B8257" s="23"/>
      <c r="D8257" s="23"/>
      <c r="E8257" s="24"/>
    </row>
    <row r="8258" spans="1:5" s="10" customFormat="1" x14ac:dyDescent="0.3">
      <c r="A8258" s="23"/>
      <c r="B8258" s="23"/>
      <c r="D8258" s="23"/>
      <c r="E8258" s="24"/>
    </row>
    <row r="8259" spans="1:5" s="10" customFormat="1" x14ac:dyDescent="0.3">
      <c r="A8259" s="23"/>
      <c r="B8259" s="23"/>
      <c r="D8259" s="23"/>
      <c r="E8259" s="24"/>
    </row>
    <row r="8260" spans="1:5" s="10" customFormat="1" x14ac:dyDescent="0.3">
      <c r="A8260" s="23"/>
      <c r="B8260" s="23"/>
      <c r="D8260" s="23"/>
      <c r="E8260" s="24"/>
    </row>
    <row r="8261" spans="1:5" s="10" customFormat="1" x14ac:dyDescent="0.3">
      <c r="A8261" s="23"/>
      <c r="B8261" s="23"/>
      <c r="D8261" s="23"/>
      <c r="E8261" s="24"/>
    </row>
    <row r="8262" spans="1:5" s="10" customFormat="1" x14ac:dyDescent="0.3">
      <c r="A8262" s="23"/>
      <c r="B8262" s="23"/>
      <c r="D8262" s="23"/>
      <c r="E8262" s="24"/>
    </row>
    <row r="8263" spans="1:5" s="10" customFormat="1" x14ac:dyDescent="0.3">
      <c r="A8263" s="23"/>
      <c r="B8263" s="23"/>
      <c r="D8263" s="23"/>
      <c r="E8263" s="24"/>
    </row>
    <row r="8264" spans="1:5" s="10" customFormat="1" x14ac:dyDescent="0.3">
      <c r="A8264" s="23"/>
      <c r="B8264" s="23"/>
      <c r="D8264" s="23"/>
      <c r="E8264" s="24"/>
    </row>
    <row r="8265" spans="1:5" s="10" customFormat="1" x14ac:dyDescent="0.3">
      <c r="A8265" s="23"/>
      <c r="B8265" s="23"/>
      <c r="D8265" s="23"/>
      <c r="E8265" s="24"/>
    </row>
    <row r="8266" spans="1:5" s="10" customFormat="1" x14ac:dyDescent="0.3">
      <c r="A8266" s="23"/>
      <c r="B8266" s="23"/>
      <c r="D8266" s="23"/>
      <c r="E8266" s="24"/>
    </row>
    <row r="8267" spans="1:5" s="10" customFormat="1" x14ac:dyDescent="0.3">
      <c r="A8267" s="23"/>
      <c r="B8267" s="23"/>
      <c r="D8267" s="23"/>
      <c r="E8267" s="24"/>
    </row>
    <row r="8268" spans="1:5" s="10" customFormat="1" x14ac:dyDescent="0.3">
      <c r="A8268" s="23"/>
      <c r="B8268" s="23"/>
      <c r="D8268" s="23"/>
      <c r="E8268" s="24"/>
    </row>
    <row r="8269" spans="1:5" s="10" customFormat="1" x14ac:dyDescent="0.3">
      <c r="A8269" s="23"/>
      <c r="B8269" s="23"/>
      <c r="D8269" s="23"/>
      <c r="E8269" s="24"/>
    </row>
    <row r="8270" spans="1:5" s="10" customFormat="1" x14ac:dyDescent="0.3">
      <c r="A8270" s="23"/>
      <c r="B8270" s="23"/>
      <c r="D8270" s="23"/>
      <c r="E8270" s="24"/>
    </row>
    <row r="8271" spans="1:5" s="10" customFormat="1" x14ac:dyDescent="0.3">
      <c r="A8271" s="23"/>
      <c r="B8271" s="23"/>
      <c r="D8271" s="23"/>
      <c r="E8271" s="24"/>
    </row>
    <row r="8272" spans="1:5" s="10" customFormat="1" x14ac:dyDescent="0.3">
      <c r="A8272" s="23"/>
      <c r="B8272" s="23"/>
      <c r="D8272" s="23"/>
      <c r="E8272" s="24"/>
    </row>
    <row r="8273" spans="1:5" s="10" customFormat="1" x14ac:dyDescent="0.3">
      <c r="A8273" s="23"/>
      <c r="B8273" s="23"/>
      <c r="D8273" s="23"/>
      <c r="E8273" s="24"/>
    </row>
    <row r="8274" spans="1:5" s="10" customFormat="1" x14ac:dyDescent="0.3">
      <c r="A8274" s="23"/>
      <c r="B8274" s="23"/>
      <c r="D8274" s="23"/>
      <c r="E8274" s="24"/>
    </row>
    <row r="8275" spans="1:5" s="10" customFormat="1" x14ac:dyDescent="0.3">
      <c r="A8275" s="23"/>
      <c r="B8275" s="23"/>
      <c r="D8275" s="23"/>
      <c r="E8275" s="24"/>
    </row>
    <row r="8276" spans="1:5" s="10" customFormat="1" x14ac:dyDescent="0.3">
      <c r="A8276" s="23"/>
      <c r="B8276" s="23"/>
      <c r="D8276" s="23"/>
      <c r="E8276" s="24"/>
    </row>
    <row r="8277" spans="1:5" s="10" customFormat="1" x14ac:dyDescent="0.3">
      <c r="A8277" s="23"/>
      <c r="B8277" s="23"/>
      <c r="D8277" s="23"/>
      <c r="E8277" s="24"/>
    </row>
    <row r="8278" spans="1:5" s="10" customFormat="1" x14ac:dyDescent="0.3">
      <c r="A8278" s="23"/>
      <c r="B8278" s="23"/>
      <c r="D8278" s="23"/>
      <c r="E8278" s="24"/>
    </row>
    <row r="8279" spans="1:5" s="10" customFormat="1" x14ac:dyDescent="0.3">
      <c r="A8279" s="23"/>
      <c r="B8279" s="23"/>
      <c r="D8279" s="23"/>
      <c r="E8279" s="24"/>
    </row>
    <row r="8280" spans="1:5" s="10" customFormat="1" x14ac:dyDescent="0.3">
      <c r="A8280" s="23"/>
      <c r="B8280" s="23"/>
      <c r="D8280" s="23"/>
      <c r="E8280" s="24"/>
    </row>
    <row r="8281" spans="1:5" s="10" customFormat="1" x14ac:dyDescent="0.3">
      <c r="A8281" s="23"/>
      <c r="B8281" s="23"/>
      <c r="D8281" s="23"/>
      <c r="E8281" s="24"/>
    </row>
    <row r="8282" spans="1:5" s="10" customFormat="1" x14ac:dyDescent="0.3">
      <c r="A8282" s="23"/>
      <c r="B8282" s="23"/>
      <c r="D8282" s="23"/>
      <c r="E8282" s="24"/>
    </row>
    <row r="8283" spans="1:5" s="10" customFormat="1" x14ac:dyDescent="0.3">
      <c r="A8283" s="23"/>
      <c r="B8283" s="23"/>
      <c r="D8283" s="23"/>
      <c r="E8283" s="24"/>
    </row>
    <row r="8284" spans="1:5" s="10" customFormat="1" x14ac:dyDescent="0.3">
      <c r="A8284" s="23"/>
      <c r="B8284" s="23"/>
      <c r="D8284" s="23"/>
      <c r="E8284" s="24"/>
    </row>
    <row r="8285" spans="1:5" s="10" customFormat="1" x14ac:dyDescent="0.3">
      <c r="A8285" s="23"/>
      <c r="B8285" s="23"/>
      <c r="D8285" s="23"/>
      <c r="E8285" s="24"/>
    </row>
    <row r="8286" spans="1:5" s="10" customFormat="1" x14ac:dyDescent="0.3">
      <c r="A8286" s="23"/>
      <c r="B8286" s="23"/>
      <c r="D8286" s="23"/>
      <c r="E8286" s="24"/>
    </row>
    <row r="8287" spans="1:5" s="10" customFormat="1" x14ac:dyDescent="0.3">
      <c r="A8287" s="23"/>
      <c r="B8287" s="23"/>
      <c r="D8287" s="23"/>
      <c r="E8287" s="24"/>
    </row>
    <row r="8288" spans="1:5" s="10" customFormat="1" x14ac:dyDescent="0.3">
      <c r="A8288" s="23"/>
      <c r="B8288" s="23"/>
      <c r="D8288" s="23"/>
      <c r="E8288" s="24"/>
    </row>
    <row r="8289" spans="1:5" s="10" customFormat="1" x14ac:dyDescent="0.3">
      <c r="A8289" s="23"/>
      <c r="B8289" s="23"/>
      <c r="D8289" s="23"/>
      <c r="E8289" s="24"/>
    </row>
    <row r="8290" spans="1:5" s="10" customFormat="1" x14ac:dyDescent="0.3">
      <c r="A8290" s="23"/>
      <c r="B8290" s="23"/>
      <c r="D8290" s="23"/>
      <c r="E8290" s="24"/>
    </row>
    <row r="8291" spans="1:5" s="10" customFormat="1" x14ac:dyDescent="0.3">
      <c r="A8291" s="23"/>
      <c r="B8291" s="23"/>
      <c r="D8291" s="23"/>
      <c r="E8291" s="24"/>
    </row>
    <row r="8292" spans="1:5" s="10" customFormat="1" x14ac:dyDescent="0.3">
      <c r="A8292" s="23"/>
      <c r="B8292" s="23"/>
      <c r="D8292" s="23"/>
      <c r="E8292" s="24"/>
    </row>
    <row r="8293" spans="1:5" s="10" customFormat="1" x14ac:dyDescent="0.3">
      <c r="A8293" s="23"/>
      <c r="B8293" s="23"/>
      <c r="D8293" s="23"/>
      <c r="E8293" s="24"/>
    </row>
    <row r="8294" spans="1:5" s="10" customFormat="1" x14ac:dyDescent="0.3">
      <c r="A8294" s="23"/>
      <c r="B8294" s="23"/>
      <c r="D8294" s="23"/>
      <c r="E8294" s="24"/>
    </row>
    <row r="8295" spans="1:5" s="10" customFormat="1" x14ac:dyDescent="0.3">
      <c r="A8295" s="23"/>
      <c r="B8295" s="23"/>
      <c r="D8295" s="23"/>
      <c r="E8295" s="24"/>
    </row>
    <row r="8296" spans="1:5" s="10" customFormat="1" x14ac:dyDescent="0.3">
      <c r="A8296" s="23"/>
      <c r="B8296" s="23"/>
      <c r="D8296" s="23"/>
      <c r="E8296" s="24"/>
    </row>
    <row r="8297" spans="1:5" s="10" customFormat="1" x14ac:dyDescent="0.3">
      <c r="A8297" s="23"/>
      <c r="B8297" s="23"/>
      <c r="D8297" s="23"/>
      <c r="E8297" s="24"/>
    </row>
    <row r="8298" spans="1:5" s="10" customFormat="1" x14ac:dyDescent="0.3">
      <c r="A8298" s="23"/>
      <c r="B8298" s="23"/>
      <c r="D8298" s="23"/>
      <c r="E8298" s="24"/>
    </row>
    <row r="8299" spans="1:5" s="10" customFormat="1" x14ac:dyDescent="0.3">
      <c r="A8299" s="23"/>
      <c r="B8299" s="23"/>
      <c r="D8299" s="23"/>
      <c r="E8299" s="24"/>
    </row>
    <row r="8300" spans="1:5" s="10" customFormat="1" x14ac:dyDescent="0.3">
      <c r="A8300" s="23"/>
      <c r="B8300" s="23"/>
      <c r="D8300" s="23"/>
      <c r="E8300" s="24"/>
    </row>
    <row r="8301" spans="1:5" s="10" customFormat="1" x14ac:dyDescent="0.3">
      <c r="A8301" s="23"/>
      <c r="B8301" s="23"/>
      <c r="D8301" s="23"/>
      <c r="E8301" s="24"/>
    </row>
    <row r="8302" spans="1:5" s="10" customFormat="1" x14ac:dyDescent="0.3">
      <c r="A8302" s="23"/>
      <c r="B8302" s="23"/>
      <c r="D8302" s="23"/>
      <c r="E8302" s="24"/>
    </row>
    <row r="8303" spans="1:5" s="10" customFormat="1" x14ac:dyDescent="0.3">
      <c r="A8303" s="23"/>
      <c r="B8303" s="23"/>
      <c r="D8303" s="23"/>
      <c r="E8303" s="24"/>
    </row>
    <row r="8304" spans="1:5" s="10" customFormat="1" x14ac:dyDescent="0.3">
      <c r="A8304" s="23"/>
      <c r="B8304" s="23"/>
      <c r="D8304" s="23"/>
      <c r="E8304" s="24"/>
    </row>
    <row r="8305" spans="1:5" s="10" customFormat="1" x14ac:dyDescent="0.3">
      <c r="A8305" s="23"/>
      <c r="B8305" s="23"/>
      <c r="D8305" s="23"/>
      <c r="E8305" s="24"/>
    </row>
    <row r="8306" spans="1:5" s="10" customFormat="1" x14ac:dyDescent="0.3">
      <c r="A8306" s="23"/>
      <c r="B8306" s="23"/>
      <c r="D8306" s="23"/>
      <c r="E8306" s="24"/>
    </row>
    <row r="8307" spans="1:5" s="10" customFormat="1" x14ac:dyDescent="0.3">
      <c r="A8307" s="23"/>
      <c r="B8307" s="23"/>
      <c r="D8307" s="23"/>
      <c r="E8307" s="24"/>
    </row>
    <row r="8308" spans="1:5" s="10" customFormat="1" x14ac:dyDescent="0.3">
      <c r="A8308" s="23"/>
      <c r="B8308" s="23"/>
      <c r="D8308" s="23"/>
      <c r="E8308" s="24"/>
    </row>
    <row r="8309" spans="1:5" s="10" customFormat="1" x14ac:dyDescent="0.3">
      <c r="A8309" s="23"/>
      <c r="B8309" s="23"/>
      <c r="D8309" s="23"/>
      <c r="E8309" s="24"/>
    </row>
    <row r="8310" spans="1:5" s="10" customFormat="1" x14ac:dyDescent="0.3">
      <c r="A8310" s="23"/>
      <c r="B8310" s="23"/>
      <c r="D8310" s="23"/>
      <c r="E8310" s="24"/>
    </row>
    <row r="8311" spans="1:5" s="10" customFormat="1" x14ac:dyDescent="0.3">
      <c r="A8311" s="23"/>
      <c r="B8311" s="23"/>
      <c r="D8311" s="23"/>
      <c r="E8311" s="24"/>
    </row>
    <row r="8312" spans="1:5" s="10" customFormat="1" x14ac:dyDescent="0.3">
      <c r="A8312" s="23"/>
      <c r="B8312" s="23"/>
      <c r="D8312" s="23"/>
      <c r="E8312" s="24"/>
    </row>
    <row r="8313" spans="1:5" s="10" customFormat="1" x14ac:dyDescent="0.3">
      <c r="A8313" s="23"/>
      <c r="B8313" s="23"/>
      <c r="D8313" s="23"/>
      <c r="E8313" s="24"/>
    </row>
    <row r="8314" spans="1:5" s="10" customFormat="1" x14ac:dyDescent="0.3">
      <c r="A8314" s="23"/>
      <c r="B8314" s="23"/>
      <c r="D8314" s="23"/>
      <c r="E8314" s="24"/>
    </row>
    <row r="8315" spans="1:5" s="10" customFormat="1" x14ac:dyDescent="0.3">
      <c r="A8315" s="23"/>
      <c r="B8315" s="23"/>
      <c r="D8315" s="23"/>
      <c r="E8315" s="24"/>
    </row>
    <row r="8316" spans="1:5" s="10" customFormat="1" x14ac:dyDescent="0.3">
      <c r="A8316" s="23"/>
      <c r="B8316" s="23"/>
      <c r="D8316" s="23"/>
      <c r="E8316" s="24"/>
    </row>
    <row r="8317" spans="1:5" s="10" customFormat="1" x14ac:dyDescent="0.3">
      <c r="A8317" s="23"/>
      <c r="B8317" s="23"/>
      <c r="D8317" s="23"/>
      <c r="E8317" s="24"/>
    </row>
    <row r="8318" spans="1:5" s="10" customFormat="1" x14ac:dyDescent="0.3">
      <c r="A8318" s="23"/>
      <c r="B8318" s="23"/>
      <c r="D8318" s="23"/>
      <c r="E8318" s="24"/>
    </row>
    <row r="8319" spans="1:5" s="10" customFormat="1" x14ac:dyDescent="0.3">
      <c r="A8319" s="23"/>
      <c r="B8319" s="23"/>
      <c r="D8319" s="23"/>
      <c r="E8319" s="24"/>
    </row>
    <row r="8320" spans="1:5" s="10" customFormat="1" x14ac:dyDescent="0.3">
      <c r="A8320" s="23"/>
      <c r="B8320" s="23"/>
      <c r="D8320" s="23"/>
      <c r="E8320" s="24"/>
    </row>
    <row r="8321" spans="1:5" s="10" customFormat="1" x14ac:dyDescent="0.3">
      <c r="A8321" s="23"/>
      <c r="B8321" s="23"/>
      <c r="D8321" s="23"/>
      <c r="E8321" s="24"/>
    </row>
    <row r="8322" spans="1:5" s="10" customFormat="1" x14ac:dyDescent="0.3">
      <c r="A8322" s="23"/>
      <c r="B8322" s="23"/>
      <c r="D8322" s="23"/>
      <c r="E8322" s="24"/>
    </row>
    <row r="8323" spans="1:5" s="10" customFormat="1" x14ac:dyDescent="0.3">
      <c r="A8323" s="23"/>
      <c r="B8323" s="23"/>
      <c r="D8323" s="23"/>
      <c r="E8323" s="24"/>
    </row>
    <row r="8324" spans="1:5" s="10" customFormat="1" x14ac:dyDescent="0.3">
      <c r="A8324" s="23"/>
      <c r="B8324" s="23"/>
      <c r="D8324" s="23"/>
      <c r="E8324" s="24"/>
    </row>
    <row r="8325" spans="1:5" s="10" customFormat="1" x14ac:dyDescent="0.3">
      <c r="A8325" s="23"/>
      <c r="B8325" s="23"/>
      <c r="D8325" s="23"/>
      <c r="E8325" s="24"/>
    </row>
    <row r="8326" spans="1:5" s="10" customFormat="1" x14ac:dyDescent="0.3">
      <c r="A8326" s="23"/>
      <c r="B8326" s="23"/>
      <c r="D8326" s="23"/>
      <c r="E8326" s="24"/>
    </row>
    <row r="8327" spans="1:5" s="10" customFormat="1" x14ac:dyDescent="0.3">
      <c r="A8327" s="23"/>
      <c r="B8327" s="23"/>
      <c r="D8327" s="23"/>
      <c r="E8327" s="24"/>
    </row>
    <row r="8328" spans="1:5" s="10" customFormat="1" x14ac:dyDescent="0.3">
      <c r="A8328" s="23"/>
      <c r="B8328" s="23"/>
      <c r="D8328" s="23"/>
      <c r="E8328" s="24"/>
    </row>
    <row r="8329" spans="1:5" s="10" customFormat="1" x14ac:dyDescent="0.3">
      <c r="A8329" s="23"/>
      <c r="B8329" s="23"/>
      <c r="D8329" s="23"/>
      <c r="E8329" s="24"/>
    </row>
    <row r="8330" spans="1:5" s="10" customFormat="1" x14ac:dyDescent="0.3">
      <c r="A8330" s="23"/>
      <c r="B8330" s="23"/>
      <c r="D8330" s="23"/>
      <c r="E8330" s="24"/>
    </row>
    <row r="8331" spans="1:5" s="10" customFormat="1" x14ac:dyDescent="0.3">
      <c r="A8331" s="23"/>
      <c r="B8331" s="23"/>
      <c r="D8331" s="23"/>
      <c r="E8331" s="24"/>
    </row>
    <row r="8332" spans="1:5" s="10" customFormat="1" x14ac:dyDescent="0.3">
      <c r="A8332" s="23"/>
      <c r="B8332" s="23"/>
      <c r="D8332" s="23"/>
      <c r="E8332" s="24"/>
    </row>
    <row r="8333" spans="1:5" s="10" customFormat="1" x14ac:dyDescent="0.3">
      <c r="A8333" s="23"/>
      <c r="B8333" s="23"/>
      <c r="D8333" s="23"/>
      <c r="E8333" s="24"/>
    </row>
    <row r="8334" spans="1:5" s="10" customFormat="1" x14ac:dyDescent="0.3">
      <c r="A8334" s="23"/>
      <c r="B8334" s="23"/>
      <c r="D8334" s="23"/>
      <c r="E8334" s="24"/>
    </row>
    <row r="8335" spans="1:5" s="10" customFormat="1" x14ac:dyDescent="0.3">
      <c r="A8335" s="23"/>
      <c r="B8335" s="23"/>
      <c r="D8335" s="23"/>
      <c r="E8335" s="24"/>
    </row>
    <row r="8336" spans="1:5" s="10" customFormat="1" x14ac:dyDescent="0.3">
      <c r="A8336" s="23"/>
      <c r="B8336" s="23"/>
      <c r="D8336" s="23"/>
      <c r="E8336" s="24"/>
    </row>
    <row r="8337" spans="1:5" s="10" customFormat="1" x14ac:dyDescent="0.3">
      <c r="A8337" s="23"/>
      <c r="B8337" s="23"/>
      <c r="D8337" s="23"/>
      <c r="E8337" s="24"/>
    </row>
    <row r="8338" spans="1:5" s="10" customFormat="1" x14ac:dyDescent="0.3">
      <c r="A8338" s="23"/>
      <c r="B8338" s="23"/>
      <c r="D8338" s="23"/>
      <c r="E8338" s="24"/>
    </row>
    <row r="8339" spans="1:5" s="10" customFormat="1" x14ac:dyDescent="0.3">
      <c r="A8339" s="23"/>
      <c r="B8339" s="23"/>
      <c r="D8339" s="23"/>
      <c r="E8339" s="24"/>
    </row>
    <row r="8340" spans="1:5" s="10" customFormat="1" x14ac:dyDescent="0.3">
      <c r="A8340" s="23"/>
      <c r="B8340" s="23"/>
      <c r="D8340" s="23"/>
      <c r="E8340" s="24"/>
    </row>
    <row r="8341" spans="1:5" s="10" customFormat="1" x14ac:dyDescent="0.3">
      <c r="A8341" s="23"/>
      <c r="B8341" s="23"/>
      <c r="D8341" s="23"/>
      <c r="E8341" s="24"/>
    </row>
    <row r="8342" spans="1:5" s="10" customFormat="1" x14ac:dyDescent="0.3">
      <c r="A8342" s="23"/>
      <c r="B8342" s="23"/>
      <c r="D8342" s="23"/>
      <c r="E8342" s="24"/>
    </row>
    <row r="8343" spans="1:5" s="10" customFormat="1" x14ac:dyDescent="0.3">
      <c r="A8343" s="23"/>
      <c r="B8343" s="23"/>
      <c r="D8343" s="23"/>
      <c r="E8343" s="24"/>
    </row>
    <row r="8344" spans="1:5" s="10" customFormat="1" x14ac:dyDescent="0.3">
      <c r="A8344" s="23"/>
      <c r="B8344" s="23"/>
      <c r="D8344" s="23"/>
      <c r="E8344" s="24"/>
    </row>
    <row r="8345" spans="1:5" s="10" customFormat="1" x14ac:dyDescent="0.3">
      <c r="A8345" s="23"/>
      <c r="B8345" s="23"/>
      <c r="D8345" s="23"/>
      <c r="E8345" s="24"/>
    </row>
    <row r="8346" spans="1:5" s="10" customFormat="1" x14ac:dyDescent="0.3">
      <c r="A8346" s="23"/>
      <c r="B8346" s="23"/>
      <c r="D8346" s="23"/>
      <c r="E8346" s="24"/>
    </row>
    <row r="8347" spans="1:5" s="10" customFormat="1" x14ac:dyDescent="0.3">
      <c r="A8347" s="23"/>
      <c r="B8347" s="23"/>
      <c r="D8347" s="23"/>
      <c r="E8347" s="24"/>
    </row>
    <row r="8348" spans="1:5" s="10" customFormat="1" x14ac:dyDescent="0.3">
      <c r="A8348" s="23"/>
      <c r="B8348" s="23"/>
      <c r="D8348" s="23"/>
      <c r="E8348" s="24"/>
    </row>
    <row r="8349" spans="1:5" s="10" customFormat="1" x14ac:dyDescent="0.3">
      <c r="A8349" s="23"/>
      <c r="B8349" s="23"/>
      <c r="D8349" s="23"/>
      <c r="E8349" s="24"/>
    </row>
    <row r="8350" spans="1:5" s="10" customFormat="1" x14ac:dyDescent="0.3">
      <c r="A8350" s="23"/>
      <c r="B8350" s="23"/>
      <c r="D8350" s="23"/>
      <c r="E8350" s="24"/>
    </row>
    <row r="8351" spans="1:5" s="10" customFormat="1" x14ac:dyDescent="0.3">
      <c r="A8351" s="23"/>
      <c r="B8351" s="23"/>
      <c r="D8351" s="23"/>
      <c r="E8351" s="24"/>
    </row>
    <row r="8352" spans="1:5" s="10" customFormat="1" x14ac:dyDescent="0.3">
      <c r="A8352" s="23"/>
      <c r="B8352" s="23"/>
      <c r="D8352" s="23"/>
      <c r="E8352" s="24"/>
    </row>
    <row r="8353" spans="1:5" s="10" customFormat="1" x14ac:dyDescent="0.3">
      <c r="A8353" s="23"/>
      <c r="B8353" s="23"/>
      <c r="D8353" s="23"/>
      <c r="E8353" s="24"/>
    </row>
    <row r="8354" spans="1:5" s="10" customFormat="1" x14ac:dyDescent="0.3">
      <c r="A8354" s="23"/>
      <c r="B8354" s="23"/>
      <c r="D8354" s="23"/>
      <c r="E8354" s="24"/>
    </row>
    <row r="8355" spans="1:5" s="10" customFormat="1" x14ac:dyDescent="0.3">
      <c r="A8355" s="23"/>
      <c r="B8355" s="23"/>
      <c r="D8355" s="23"/>
      <c r="E8355" s="24"/>
    </row>
    <row r="8356" spans="1:5" s="10" customFormat="1" x14ac:dyDescent="0.3">
      <c r="A8356" s="23"/>
      <c r="B8356" s="23"/>
      <c r="D8356" s="23"/>
      <c r="E8356" s="24"/>
    </row>
    <row r="8357" spans="1:5" s="10" customFormat="1" x14ac:dyDescent="0.3">
      <c r="A8357" s="23"/>
      <c r="B8357" s="23"/>
      <c r="D8357" s="23"/>
      <c r="E8357" s="24"/>
    </row>
    <row r="8358" spans="1:5" s="10" customFormat="1" x14ac:dyDescent="0.3">
      <c r="A8358" s="23"/>
      <c r="B8358" s="23"/>
      <c r="D8358" s="23"/>
      <c r="E8358" s="24"/>
    </row>
    <row r="8359" spans="1:5" s="10" customFormat="1" x14ac:dyDescent="0.3">
      <c r="A8359" s="23"/>
      <c r="B8359" s="23"/>
      <c r="D8359" s="23"/>
      <c r="E8359" s="24"/>
    </row>
    <row r="8360" spans="1:5" s="10" customFormat="1" x14ac:dyDescent="0.3">
      <c r="A8360" s="23"/>
      <c r="B8360" s="23"/>
      <c r="D8360" s="23"/>
      <c r="E8360" s="24"/>
    </row>
    <row r="8361" spans="1:5" s="10" customFormat="1" x14ac:dyDescent="0.3">
      <c r="A8361" s="23"/>
      <c r="B8361" s="23"/>
      <c r="D8361" s="23"/>
      <c r="E8361" s="24"/>
    </row>
    <row r="8362" spans="1:5" s="10" customFormat="1" x14ac:dyDescent="0.3">
      <c r="A8362" s="23"/>
      <c r="B8362" s="23"/>
      <c r="D8362" s="23"/>
      <c r="E8362" s="24"/>
    </row>
    <row r="8363" spans="1:5" s="10" customFormat="1" x14ac:dyDescent="0.3">
      <c r="A8363" s="23"/>
      <c r="B8363" s="23"/>
      <c r="D8363" s="23"/>
      <c r="E8363" s="24"/>
    </row>
    <row r="8364" spans="1:5" s="10" customFormat="1" x14ac:dyDescent="0.3">
      <c r="A8364" s="23"/>
      <c r="B8364" s="23"/>
      <c r="D8364" s="23"/>
      <c r="E8364" s="24"/>
    </row>
    <row r="8365" spans="1:5" s="10" customFormat="1" x14ac:dyDescent="0.3">
      <c r="A8365" s="23"/>
      <c r="B8365" s="23"/>
      <c r="D8365" s="23"/>
      <c r="E8365" s="24"/>
    </row>
    <row r="8366" spans="1:5" s="10" customFormat="1" x14ac:dyDescent="0.3">
      <c r="A8366" s="23"/>
      <c r="B8366" s="23"/>
      <c r="D8366" s="23"/>
      <c r="E8366" s="24"/>
    </row>
    <row r="8367" spans="1:5" s="10" customFormat="1" x14ac:dyDescent="0.3">
      <c r="A8367" s="23"/>
      <c r="B8367" s="23"/>
      <c r="D8367" s="23"/>
      <c r="E8367" s="24"/>
    </row>
    <row r="8368" spans="1:5" s="10" customFormat="1" x14ac:dyDescent="0.3">
      <c r="A8368" s="23"/>
      <c r="B8368" s="23"/>
      <c r="D8368" s="23"/>
      <c r="E8368" s="24"/>
    </row>
    <row r="8369" spans="1:5" s="10" customFormat="1" x14ac:dyDescent="0.3">
      <c r="A8369" s="23"/>
      <c r="B8369" s="23"/>
      <c r="D8369" s="23"/>
      <c r="E8369" s="24"/>
    </row>
    <row r="8370" spans="1:5" s="10" customFormat="1" x14ac:dyDescent="0.3">
      <c r="A8370" s="23"/>
      <c r="B8370" s="23"/>
      <c r="D8370" s="23"/>
      <c r="E8370" s="24"/>
    </row>
    <row r="8371" spans="1:5" s="10" customFormat="1" x14ac:dyDescent="0.3">
      <c r="A8371" s="23"/>
      <c r="B8371" s="23"/>
      <c r="D8371" s="23"/>
      <c r="E8371" s="24"/>
    </row>
    <row r="8372" spans="1:5" s="10" customFormat="1" x14ac:dyDescent="0.3">
      <c r="A8372" s="23"/>
      <c r="B8372" s="23"/>
      <c r="D8372" s="23"/>
      <c r="E8372" s="24"/>
    </row>
    <row r="8373" spans="1:5" s="10" customFormat="1" x14ac:dyDescent="0.3">
      <c r="A8373" s="23"/>
      <c r="B8373" s="23"/>
      <c r="D8373" s="23"/>
      <c r="E8373" s="24"/>
    </row>
    <row r="8374" spans="1:5" s="10" customFormat="1" x14ac:dyDescent="0.3">
      <c r="A8374" s="23"/>
      <c r="B8374" s="23"/>
      <c r="D8374" s="23"/>
      <c r="E8374" s="24"/>
    </row>
    <row r="8375" spans="1:5" s="10" customFormat="1" x14ac:dyDescent="0.3">
      <c r="A8375" s="23"/>
      <c r="B8375" s="23"/>
      <c r="D8375" s="23"/>
      <c r="E8375" s="24"/>
    </row>
    <row r="8376" spans="1:5" s="10" customFormat="1" x14ac:dyDescent="0.3">
      <c r="A8376" s="23"/>
      <c r="B8376" s="23"/>
      <c r="D8376" s="23"/>
      <c r="E8376" s="24"/>
    </row>
    <row r="8377" spans="1:5" s="10" customFormat="1" x14ac:dyDescent="0.3">
      <c r="A8377" s="23"/>
      <c r="B8377" s="23"/>
      <c r="D8377" s="23"/>
      <c r="E8377" s="24"/>
    </row>
    <row r="8378" spans="1:5" s="10" customFormat="1" x14ac:dyDescent="0.3">
      <c r="A8378" s="23"/>
      <c r="B8378" s="23"/>
      <c r="D8378" s="23"/>
      <c r="E8378" s="24"/>
    </row>
    <row r="8379" spans="1:5" s="10" customFormat="1" x14ac:dyDescent="0.3">
      <c r="A8379" s="23"/>
      <c r="B8379" s="23"/>
      <c r="D8379" s="23"/>
      <c r="E8379" s="24"/>
    </row>
    <row r="8380" spans="1:5" s="10" customFormat="1" x14ac:dyDescent="0.3">
      <c r="A8380" s="23"/>
      <c r="B8380" s="23"/>
      <c r="D8380" s="23"/>
      <c r="E8380" s="24"/>
    </row>
    <row r="8381" spans="1:5" s="10" customFormat="1" x14ac:dyDescent="0.3">
      <c r="A8381" s="23"/>
      <c r="B8381" s="23"/>
      <c r="D8381" s="23"/>
      <c r="E8381" s="24"/>
    </row>
    <row r="8382" spans="1:5" s="10" customFormat="1" x14ac:dyDescent="0.3">
      <c r="A8382" s="23"/>
      <c r="B8382" s="23"/>
      <c r="D8382" s="23"/>
      <c r="E8382" s="24"/>
    </row>
    <row r="8383" spans="1:5" s="10" customFormat="1" x14ac:dyDescent="0.3">
      <c r="A8383" s="23"/>
      <c r="B8383" s="23"/>
      <c r="D8383" s="23"/>
      <c r="E8383" s="24"/>
    </row>
    <row r="8384" spans="1:5" s="10" customFormat="1" x14ac:dyDescent="0.3">
      <c r="A8384" s="23"/>
      <c r="B8384" s="23"/>
      <c r="D8384" s="23"/>
      <c r="E8384" s="24"/>
    </row>
    <row r="8385" spans="1:5" s="10" customFormat="1" x14ac:dyDescent="0.3">
      <c r="A8385" s="23"/>
      <c r="B8385" s="23"/>
      <c r="D8385" s="23"/>
      <c r="E8385" s="24"/>
    </row>
    <row r="8386" spans="1:5" s="10" customFormat="1" x14ac:dyDescent="0.3">
      <c r="A8386" s="23"/>
      <c r="B8386" s="23"/>
      <c r="D8386" s="23"/>
      <c r="E8386" s="24"/>
    </row>
    <row r="8387" spans="1:5" s="10" customFormat="1" x14ac:dyDescent="0.3">
      <c r="A8387" s="23"/>
      <c r="B8387" s="23"/>
      <c r="D8387" s="23"/>
      <c r="E8387" s="24"/>
    </row>
    <row r="8388" spans="1:5" s="10" customFormat="1" x14ac:dyDescent="0.3">
      <c r="A8388" s="23"/>
      <c r="B8388" s="23"/>
      <c r="D8388" s="23"/>
      <c r="E8388" s="24"/>
    </row>
    <row r="8389" spans="1:5" s="10" customFormat="1" x14ac:dyDescent="0.3">
      <c r="A8389" s="23"/>
      <c r="B8389" s="23"/>
      <c r="D8389" s="23"/>
      <c r="E8389" s="24"/>
    </row>
    <row r="8390" spans="1:5" s="10" customFormat="1" x14ac:dyDescent="0.3">
      <c r="A8390" s="23"/>
      <c r="B8390" s="23"/>
      <c r="D8390" s="23"/>
      <c r="E8390" s="24"/>
    </row>
    <row r="8391" spans="1:5" s="10" customFormat="1" x14ac:dyDescent="0.3">
      <c r="A8391" s="23"/>
      <c r="B8391" s="23"/>
      <c r="D8391" s="23"/>
      <c r="E8391" s="24"/>
    </row>
    <row r="8392" spans="1:5" s="10" customFormat="1" x14ac:dyDescent="0.3">
      <c r="A8392" s="23"/>
      <c r="B8392" s="23"/>
      <c r="D8392" s="23"/>
      <c r="E8392" s="24"/>
    </row>
    <row r="8393" spans="1:5" s="10" customFormat="1" x14ac:dyDescent="0.3">
      <c r="A8393" s="23"/>
      <c r="B8393" s="23"/>
      <c r="D8393" s="23"/>
      <c r="E8393" s="24"/>
    </row>
    <row r="8394" spans="1:5" s="10" customFormat="1" x14ac:dyDescent="0.3">
      <c r="A8394" s="23"/>
      <c r="B8394" s="23"/>
      <c r="D8394" s="23"/>
      <c r="E8394" s="24"/>
    </row>
    <row r="8395" spans="1:5" s="10" customFormat="1" x14ac:dyDescent="0.3">
      <c r="A8395" s="23"/>
      <c r="B8395" s="23"/>
      <c r="D8395" s="23"/>
      <c r="E8395" s="24"/>
    </row>
    <row r="8396" spans="1:5" s="10" customFormat="1" x14ac:dyDescent="0.3">
      <c r="A8396" s="23"/>
      <c r="B8396" s="23"/>
      <c r="D8396" s="23"/>
      <c r="E8396" s="24"/>
    </row>
    <row r="8397" spans="1:5" s="10" customFormat="1" x14ac:dyDescent="0.3">
      <c r="A8397" s="23"/>
      <c r="B8397" s="23"/>
      <c r="D8397" s="23"/>
      <c r="E8397" s="24"/>
    </row>
    <row r="8398" spans="1:5" s="10" customFormat="1" x14ac:dyDescent="0.3">
      <c r="A8398" s="23"/>
      <c r="B8398" s="23"/>
      <c r="D8398" s="23"/>
      <c r="E8398" s="24"/>
    </row>
    <row r="8399" spans="1:5" s="10" customFormat="1" x14ac:dyDescent="0.3">
      <c r="A8399" s="23"/>
      <c r="B8399" s="23"/>
      <c r="D8399" s="23"/>
      <c r="E8399" s="24"/>
    </row>
    <row r="8400" spans="1:5" s="10" customFormat="1" x14ac:dyDescent="0.3">
      <c r="A8400" s="23"/>
      <c r="B8400" s="23"/>
      <c r="D8400" s="23"/>
      <c r="E8400" s="24"/>
    </row>
    <row r="8401" spans="1:5" s="10" customFormat="1" x14ac:dyDescent="0.3">
      <c r="A8401" s="23"/>
      <c r="B8401" s="23"/>
      <c r="D8401" s="23"/>
      <c r="E8401" s="24"/>
    </row>
    <row r="8402" spans="1:5" s="10" customFormat="1" x14ac:dyDescent="0.3">
      <c r="A8402" s="23"/>
      <c r="B8402" s="23"/>
      <c r="D8402" s="23"/>
      <c r="E8402" s="24"/>
    </row>
    <row r="8403" spans="1:5" s="10" customFormat="1" x14ac:dyDescent="0.3">
      <c r="A8403" s="23"/>
      <c r="B8403" s="23"/>
      <c r="D8403" s="23"/>
      <c r="E8403" s="24"/>
    </row>
    <row r="8404" spans="1:5" s="10" customFormat="1" x14ac:dyDescent="0.3">
      <c r="A8404" s="23"/>
      <c r="B8404" s="23"/>
      <c r="D8404" s="23"/>
      <c r="E8404" s="24"/>
    </row>
    <row r="8405" spans="1:5" s="10" customFormat="1" x14ac:dyDescent="0.3">
      <c r="A8405" s="23"/>
      <c r="B8405" s="23"/>
      <c r="D8405" s="23"/>
      <c r="E8405" s="24"/>
    </row>
    <row r="8406" spans="1:5" s="10" customFormat="1" x14ac:dyDescent="0.3">
      <c r="A8406" s="23"/>
      <c r="B8406" s="23"/>
      <c r="D8406" s="23"/>
      <c r="E8406" s="24"/>
    </row>
    <row r="8407" spans="1:5" s="10" customFormat="1" x14ac:dyDescent="0.3">
      <c r="A8407" s="23"/>
      <c r="B8407" s="23"/>
      <c r="D8407" s="23"/>
      <c r="E8407" s="24"/>
    </row>
    <row r="8408" spans="1:5" s="10" customFormat="1" x14ac:dyDescent="0.3">
      <c r="A8408" s="23"/>
      <c r="B8408" s="23"/>
      <c r="D8408" s="23"/>
      <c r="E8408" s="24"/>
    </row>
    <row r="8409" spans="1:5" s="10" customFormat="1" x14ac:dyDescent="0.3">
      <c r="A8409" s="23"/>
      <c r="B8409" s="23"/>
      <c r="D8409" s="23"/>
      <c r="E8409" s="24"/>
    </row>
    <row r="8410" spans="1:5" s="10" customFormat="1" x14ac:dyDescent="0.3">
      <c r="A8410" s="23"/>
      <c r="B8410" s="23"/>
      <c r="D8410" s="23"/>
      <c r="E8410" s="24"/>
    </row>
    <row r="8411" spans="1:5" s="10" customFormat="1" x14ac:dyDescent="0.3">
      <c r="A8411" s="23"/>
      <c r="B8411" s="23"/>
      <c r="D8411" s="23"/>
      <c r="E8411" s="24"/>
    </row>
    <row r="8412" spans="1:5" s="10" customFormat="1" x14ac:dyDescent="0.3">
      <c r="A8412" s="23"/>
      <c r="B8412" s="23"/>
      <c r="D8412" s="23"/>
      <c r="E8412" s="24"/>
    </row>
    <row r="8413" spans="1:5" s="10" customFormat="1" x14ac:dyDescent="0.3">
      <c r="A8413" s="23"/>
      <c r="B8413" s="23"/>
      <c r="D8413" s="23"/>
      <c r="E8413" s="24"/>
    </row>
    <row r="8414" spans="1:5" s="10" customFormat="1" x14ac:dyDescent="0.3">
      <c r="A8414" s="23"/>
      <c r="B8414" s="23"/>
      <c r="D8414" s="23"/>
      <c r="E8414" s="24"/>
    </row>
    <row r="8415" spans="1:5" s="10" customFormat="1" x14ac:dyDescent="0.3">
      <c r="A8415" s="23"/>
      <c r="B8415" s="23"/>
      <c r="D8415" s="23"/>
      <c r="E8415" s="24"/>
    </row>
    <row r="8416" spans="1:5" s="10" customFormat="1" x14ac:dyDescent="0.3">
      <c r="A8416" s="23"/>
      <c r="B8416" s="23"/>
      <c r="D8416" s="23"/>
      <c r="E8416" s="24"/>
    </row>
    <row r="8417" spans="1:5" s="10" customFormat="1" x14ac:dyDescent="0.3">
      <c r="A8417" s="23"/>
      <c r="B8417" s="23"/>
      <c r="D8417" s="23"/>
      <c r="E8417" s="24"/>
    </row>
    <row r="8418" spans="1:5" s="10" customFormat="1" x14ac:dyDescent="0.3">
      <c r="A8418" s="23"/>
      <c r="B8418" s="23"/>
      <c r="D8418" s="23"/>
      <c r="E8418" s="24"/>
    </row>
    <row r="8419" spans="1:5" s="10" customFormat="1" x14ac:dyDescent="0.3">
      <c r="A8419" s="23"/>
      <c r="B8419" s="23"/>
      <c r="D8419" s="23"/>
      <c r="E8419" s="24"/>
    </row>
    <row r="8420" spans="1:5" s="10" customFormat="1" x14ac:dyDescent="0.3">
      <c r="A8420" s="23"/>
      <c r="B8420" s="23"/>
      <c r="D8420" s="23"/>
      <c r="E8420" s="24"/>
    </row>
    <row r="8421" spans="1:5" s="10" customFormat="1" x14ac:dyDescent="0.3">
      <c r="A8421" s="23"/>
      <c r="B8421" s="23"/>
      <c r="D8421" s="23"/>
      <c r="E8421" s="24"/>
    </row>
    <row r="8422" spans="1:5" s="10" customFormat="1" x14ac:dyDescent="0.3">
      <c r="A8422" s="23"/>
      <c r="B8422" s="23"/>
      <c r="D8422" s="23"/>
      <c r="E8422" s="24"/>
    </row>
    <row r="8423" spans="1:5" s="10" customFormat="1" x14ac:dyDescent="0.3">
      <c r="A8423" s="23"/>
      <c r="B8423" s="23"/>
      <c r="D8423" s="23"/>
      <c r="E8423" s="24"/>
    </row>
    <row r="8424" spans="1:5" s="10" customFormat="1" x14ac:dyDescent="0.3">
      <c r="A8424" s="23"/>
      <c r="B8424" s="23"/>
      <c r="D8424" s="23"/>
      <c r="E8424" s="24"/>
    </row>
    <row r="8425" spans="1:5" s="10" customFormat="1" x14ac:dyDescent="0.3">
      <c r="A8425" s="23"/>
      <c r="B8425" s="23"/>
      <c r="D8425" s="23"/>
      <c r="E8425" s="24"/>
    </row>
    <row r="8426" spans="1:5" s="10" customFormat="1" x14ac:dyDescent="0.3">
      <c r="A8426" s="23"/>
      <c r="B8426" s="23"/>
      <c r="D8426" s="23"/>
      <c r="E8426" s="24"/>
    </row>
    <row r="8427" spans="1:5" s="10" customFormat="1" x14ac:dyDescent="0.3">
      <c r="A8427" s="23"/>
      <c r="B8427" s="23"/>
      <c r="D8427" s="23"/>
      <c r="E8427" s="24"/>
    </row>
    <row r="8428" spans="1:5" s="10" customFormat="1" x14ac:dyDescent="0.3">
      <c r="A8428" s="23"/>
      <c r="B8428" s="23"/>
      <c r="D8428" s="23"/>
      <c r="E8428" s="24"/>
    </row>
    <row r="8429" spans="1:5" s="10" customFormat="1" x14ac:dyDescent="0.3">
      <c r="A8429" s="23"/>
      <c r="B8429" s="23"/>
      <c r="D8429" s="23"/>
      <c r="E8429" s="24"/>
    </row>
    <row r="8430" spans="1:5" s="10" customFormat="1" x14ac:dyDescent="0.3">
      <c r="A8430" s="23"/>
      <c r="B8430" s="23"/>
      <c r="D8430" s="23"/>
      <c r="E8430" s="24"/>
    </row>
    <row r="8431" spans="1:5" s="10" customFormat="1" x14ac:dyDescent="0.3">
      <c r="A8431" s="23"/>
      <c r="B8431" s="23"/>
      <c r="D8431" s="23"/>
      <c r="E8431" s="24"/>
    </row>
    <row r="8432" spans="1:5" s="10" customFormat="1" x14ac:dyDescent="0.3">
      <c r="A8432" s="23"/>
      <c r="B8432" s="23"/>
      <c r="D8432" s="23"/>
      <c r="E8432" s="24"/>
    </row>
    <row r="8433" spans="1:5" s="10" customFormat="1" x14ac:dyDescent="0.3">
      <c r="A8433" s="23"/>
      <c r="B8433" s="23"/>
      <c r="D8433" s="23"/>
      <c r="E8433" s="24"/>
    </row>
    <row r="8434" spans="1:5" s="10" customFormat="1" x14ac:dyDescent="0.3">
      <c r="A8434" s="23"/>
      <c r="B8434" s="23"/>
      <c r="D8434" s="23"/>
      <c r="E8434" s="24"/>
    </row>
    <row r="8435" spans="1:5" s="10" customFormat="1" x14ac:dyDescent="0.3">
      <c r="A8435" s="23"/>
      <c r="B8435" s="23"/>
      <c r="D8435" s="23"/>
      <c r="E8435" s="24"/>
    </row>
    <row r="8436" spans="1:5" s="10" customFormat="1" x14ac:dyDescent="0.3">
      <c r="A8436" s="23"/>
      <c r="B8436" s="23"/>
      <c r="D8436" s="23"/>
      <c r="E8436" s="24"/>
    </row>
    <row r="8437" spans="1:5" s="10" customFormat="1" x14ac:dyDescent="0.3">
      <c r="A8437" s="23"/>
      <c r="B8437" s="23"/>
      <c r="D8437" s="23"/>
      <c r="E8437" s="24"/>
    </row>
    <row r="8438" spans="1:5" s="10" customFormat="1" x14ac:dyDescent="0.3">
      <c r="A8438" s="23"/>
      <c r="B8438" s="23"/>
      <c r="D8438" s="23"/>
      <c r="E8438" s="24"/>
    </row>
    <row r="8439" spans="1:5" s="10" customFormat="1" x14ac:dyDescent="0.3">
      <c r="A8439" s="23"/>
      <c r="B8439" s="23"/>
      <c r="D8439" s="23"/>
      <c r="E8439" s="24"/>
    </row>
    <row r="8440" spans="1:5" s="10" customFormat="1" x14ac:dyDescent="0.3">
      <c r="A8440" s="23"/>
      <c r="B8440" s="23"/>
      <c r="D8440" s="23"/>
      <c r="E8440" s="24"/>
    </row>
    <row r="8441" spans="1:5" s="10" customFormat="1" x14ac:dyDescent="0.3">
      <c r="A8441" s="23"/>
      <c r="B8441" s="23"/>
      <c r="D8441" s="23"/>
      <c r="E8441" s="24"/>
    </row>
    <row r="8442" spans="1:5" s="10" customFormat="1" x14ac:dyDescent="0.3">
      <c r="A8442" s="23"/>
      <c r="B8442" s="23"/>
      <c r="D8442" s="23"/>
      <c r="E8442" s="24"/>
    </row>
    <row r="8443" spans="1:5" s="10" customFormat="1" x14ac:dyDescent="0.3">
      <c r="A8443" s="23"/>
      <c r="B8443" s="23"/>
      <c r="D8443" s="23"/>
      <c r="E8443" s="24"/>
    </row>
    <row r="8444" spans="1:5" s="10" customFormat="1" x14ac:dyDescent="0.3">
      <c r="A8444" s="23"/>
      <c r="B8444" s="23"/>
      <c r="D8444" s="23"/>
      <c r="E8444" s="24"/>
    </row>
    <row r="8445" spans="1:5" s="10" customFormat="1" x14ac:dyDescent="0.3">
      <c r="A8445" s="23"/>
      <c r="B8445" s="23"/>
      <c r="D8445" s="23"/>
      <c r="E8445" s="24"/>
    </row>
    <row r="8446" spans="1:5" s="10" customFormat="1" x14ac:dyDescent="0.3">
      <c r="A8446" s="23"/>
      <c r="B8446" s="23"/>
      <c r="D8446" s="23"/>
      <c r="E8446" s="24"/>
    </row>
    <row r="8447" spans="1:5" s="10" customFormat="1" x14ac:dyDescent="0.3">
      <c r="A8447" s="23"/>
      <c r="B8447" s="23"/>
      <c r="D8447" s="23"/>
      <c r="E8447" s="24"/>
    </row>
    <row r="8448" spans="1:5" s="10" customFormat="1" x14ac:dyDescent="0.3">
      <c r="A8448" s="23"/>
      <c r="B8448" s="23"/>
      <c r="D8448" s="23"/>
      <c r="E8448" s="24"/>
    </row>
    <row r="8449" spans="1:5" s="10" customFormat="1" x14ac:dyDescent="0.3">
      <c r="A8449" s="23"/>
      <c r="B8449" s="23"/>
      <c r="D8449" s="23"/>
      <c r="E8449" s="24"/>
    </row>
    <row r="8450" spans="1:5" s="10" customFormat="1" x14ac:dyDescent="0.3">
      <c r="A8450" s="23"/>
      <c r="B8450" s="23"/>
      <c r="D8450" s="23"/>
      <c r="E8450" s="24"/>
    </row>
    <row r="8451" spans="1:5" s="10" customFormat="1" x14ac:dyDescent="0.3">
      <c r="A8451" s="23"/>
      <c r="B8451" s="23"/>
      <c r="D8451" s="23"/>
      <c r="E8451" s="24"/>
    </row>
    <row r="8452" spans="1:5" s="10" customFormat="1" x14ac:dyDescent="0.3">
      <c r="A8452" s="23"/>
      <c r="B8452" s="23"/>
      <c r="D8452" s="23"/>
      <c r="E8452" s="24"/>
    </row>
    <row r="8453" spans="1:5" s="10" customFormat="1" x14ac:dyDescent="0.3">
      <c r="A8453" s="23"/>
      <c r="B8453" s="23"/>
      <c r="D8453" s="23"/>
      <c r="E8453" s="24"/>
    </row>
    <row r="8454" spans="1:5" s="10" customFormat="1" x14ac:dyDescent="0.3">
      <c r="A8454" s="23"/>
      <c r="B8454" s="23"/>
      <c r="D8454" s="23"/>
      <c r="E8454" s="24"/>
    </row>
    <row r="8455" spans="1:5" s="10" customFormat="1" x14ac:dyDescent="0.3">
      <c r="A8455" s="23"/>
      <c r="B8455" s="23"/>
      <c r="D8455" s="23"/>
      <c r="E8455" s="24"/>
    </row>
    <row r="8456" spans="1:5" s="10" customFormat="1" x14ac:dyDescent="0.3">
      <c r="A8456" s="23"/>
      <c r="B8456" s="23"/>
      <c r="D8456" s="23"/>
      <c r="E8456" s="24"/>
    </row>
    <row r="8457" spans="1:5" s="10" customFormat="1" x14ac:dyDescent="0.3">
      <c r="A8457" s="23"/>
      <c r="B8457" s="23"/>
      <c r="D8457" s="23"/>
      <c r="E8457" s="24"/>
    </row>
    <row r="8458" spans="1:5" s="10" customFormat="1" x14ac:dyDescent="0.3">
      <c r="A8458" s="23"/>
      <c r="B8458" s="23"/>
      <c r="D8458" s="23"/>
      <c r="E8458" s="24"/>
    </row>
    <row r="8459" spans="1:5" s="10" customFormat="1" x14ac:dyDescent="0.3">
      <c r="A8459" s="23"/>
      <c r="B8459" s="23"/>
      <c r="D8459" s="23"/>
      <c r="E8459" s="24"/>
    </row>
    <row r="8460" spans="1:5" s="10" customFormat="1" x14ac:dyDescent="0.3">
      <c r="A8460" s="23"/>
      <c r="B8460" s="23"/>
      <c r="D8460" s="23"/>
      <c r="E8460" s="24"/>
    </row>
    <row r="8461" spans="1:5" s="10" customFormat="1" x14ac:dyDescent="0.3">
      <c r="A8461" s="23"/>
      <c r="B8461" s="23"/>
      <c r="D8461" s="23"/>
      <c r="E8461" s="24"/>
    </row>
    <row r="8462" spans="1:5" s="10" customFormat="1" x14ac:dyDescent="0.3">
      <c r="A8462" s="23"/>
      <c r="B8462" s="23"/>
      <c r="D8462" s="23"/>
      <c r="E8462" s="24"/>
    </row>
    <row r="8463" spans="1:5" s="10" customFormat="1" x14ac:dyDescent="0.3">
      <c r="A8463" s="23"/>
      <c r="B8463" s="23"/>
      <c r="D8463" s="23"/>
      <c r="E8463" s="24"/>
    </row>
    <row r="8464" spans="1:5" s="10" customFormat="1" x14ac:dyDescent="0.3">
      <c r="A8464" s="23"/>
      <c r="B8464" s="23"/>
      <c r="D8464" s="23"/>
      <c r="E8464" s="24"/>
    </row>
    <row r="8465" spans="1:5" s="10" customFormat="1" x14ac:dyDescent="0.3">
      <c r="A8465" s="23"/>
      <c r="B8465" s="23"/>
      <c r="D8465" s="23"/>
      <c r="E8465" s="24"/>
    </row>
    <row r="8466" spans="1:5" s="10" customFormat="1" x14ac:dyDescent="0.3">
      <c r="A8466" s="23"/>
      <c r="B8466" s="23"/>
      <c r="D8466" s="23"/>
      <c r="E8466" s="24"/>
    </row>
    <row r="8467" spans="1:5" s="10" customFormat="1" x14ac:dyDescent="0.3">
      <c r="A8467" s="23"/>
      <c r="B8467" s="23"/>
      <c r="D8467" s="23"/>
      <c r="E8467" s="24"/>
    </row>
    <row r="8468" spans="1:5" s="10" customFormat="1" x14ac:dyDescent="0.3">
      <c r="A8468" s="23"/>
      <c r="B8468" s="23"/>
      <c r="D8468" s="23"/>
      <c r="E8468" s="24"/>
    </row>
    <row r="8469" spans="1:5" s="10" customFormat="1" x14ac:dyDescent="0.3">
      <c r="A8469" s="23"/>
      <c r="B8469" s="23"/>
      <c r="D8469" s="23"/>
      <c r="E8469" s="24"/>
    </row>
    <row r="8470" spans="1:5" s="10" customFormat="1" x14ac:dyDescent="0.3">
      <c r="A8470" s="23"/>
      <c r="B8470" s="23"/>
      <c r="D8470" s="23"/>
      <c r="E8470" s="24"/>
    </row>
    <row r="8471" spans="1:5" s="10" customFormat="1" x14ac:dyDescent="0.3">
      <c r="A8471" s="23"/>
      <c r="B8471" s="23"/>
      <c r="D8471" s="23"/>
      <c r="E8471" s="24"/>
    </row>
    <row r="8472" spans="1:5" s="10" customFormat="1" x14ac:dyDescent="0.3">
      <c r="A8472" s="23"/>
      <c r="B8472" s="23"/>
      <c r="D8472" s="23"/>
      <c r="E8472" s="24"/>
    </row>
    <row r="8473" spans="1:5" s="10" customFormat="1" x14ac:dyDescent="0.3">
      <c r="A8473" s="23"/>
      <c r="B8473" s="23"/>
      <c r="D8473" s="23"/>
      <c r="E8473" s="24"/>
    </row>
    <row r="8474" spans="1:5" s="10" customFormat="1" x14ac:dyDescent="0.3">
      <c r="A8474" s="23"/>
      <c r="B8474" s="23"/>
      <c r="D8474" s="23"/>
      <c r="E8474" s="24"/>
    </row>
    <row r="8475" spans="1:5" s="10" customFormat="1" x14ac:dyDescent="0.3">
      <c r="A8475" s="23"/>
      <c r="B8475" s="23"/>
      <c r="D8475" s="23"/>
      <c r="E8475" s="24"/>
    </row>
    <row r="8476" spans="1:5" s="10" customFormat="1" x14ac:dyDescent="0.3">
      <c r="A8476" s="23"/>
      <c r="B8476" s="23"/>
      <c r="D8476" s="23"/>
      <c r="E8476" s="24"/>
    </row>
    <row r="8477" spans="1:5" s="10" customFormat="1" x14ac:dyDescent="0.3">
      <c r="A8477" s="23"/>
      <c r="B8477" s="23"/>
      <c r="D8477" s="23"/>
      <c r="E8477" s="24"/>
    </row>
    <row r="8478" spans="1:5" s="10" customFormat="1" x14ac:dyDescent="0.3">
      <c r="A8478" s="23"/>
      <c r="B8478" s="23"/>
      <c r="D8478" s="23"/>
      <c r="E8478" s="24"/>
    </row>
    <row r="8479" spans="1:5" s="10" customFormat="1" x14ac:dyDescent="0.3">
      <c r="A8479" s="23"/>
      <c r="B8479" s="23"/>
      <c r="D8479" s="23"/>
      <c r="E8479" s="24"/>
    </row>
    <row r="8480" spans="1:5" s="10" customFormat="1" x14ac:dyDescent="0.3">
      <c r="A8480" s="23"/>
      <c r="B8480" s="23"/>
      <c r="D8480" s="23"/>
      <c r="E8480" s="24"/>
    </row>
    <row r="8481" spans="1:5" s="10" customFormat="1" x14ac:dyDescent="0.3">
      <c r="A8481" s="23"/>
      <c r="B8481" s="23"/>
      <c r="D8481" s="23"/>
      <c r="E8481" s="24"/>
    </row>
    <row r="8482" spans="1:5" s="10" customFormat="1" x14ac:dyDescent="0.3">
      <c r="A8482" s="23"/>
      <c r="B8482" s="23"/>
      <c r="D8482" s="23"/>
      <c r="E8482" s="24"/>
    </row>
    <row r="8483" spans="1:5" s="10" customFormat="1" x14ac:dyDescent="0.3">
      <c r="A8483" s="23"/>
      <c r="B8483" s="23"/>
      <c r="D8483" s="23"/>
      <c r="E8483" s="24"/>
    </row>
    <row r="8484" spans="1:5" s="10" customFormat="1" x14ac:dyDescent="0.3">
      <c r="A8484" s="23"/>
      <c r="B8484" s="23"/>
      <c r="D8484" s="23"/>
      <c r="E8484" s="24"/>
    </row>
    <row r="8485" spans="1:5" s="10" customFormat="1" x14ac:dyDescent="0.3">
      <c r="A8485" s="23"/>
      <c r="B8485" s="23"/>
      <c r="D8485" s="23"/>
      <c r="E8485" s="24"/>
    </row>
    <row r="8486" spans="1:5" s="10" customFormat="1" x14ac:dyDescent="0.3">
      <c r="A8486" s="23"/>
      <c r="B8486" s="23"/>
      <c r="D8486" s="23"/>
      <c r="E8486" s="24"/>
    </row>
    <row r="8487" spans="1:5" s="10" customFormat="1" x14ac:dyDescent="0.3">
      <c r="A8487" s="23"/>
      <c r="B8487" s="23"/>
      <c r="D8487" s="23"/>
      <c r="E8487" s="24"/>
    </row>
    <row r="8488" spans="1:5" s="10" customFormat="1" x14ac:dyDescent="0.3">
      <c r="A8488" s="23"/>
      <c r="B8488" s="23"/>
      <c r="D8488" s="23"/>
      <c r="E8488" s="24"/>
    </row>
    <row r="8489" spans="1:5" s="10" customFormat="1" x14ac:dyDescent="0.3">
      <c r="A8489" s="23"/>
      <c r="B8489" s="23"/>
      <c r="D8489" s="23"/>
      <c r="E8489" s="24"/>
    </row>
    <row r="8490" spans="1:5" s="10" customFormat="1" x14ac:dyDescent="0.3">
      <c r="A8490" s="23"/>
      <c r="B8490" s="23"/>
      <c r="D8490" s="23"/>
      <c r="E8490" s="24"/>
    </row>
    <row r="8491" spans="1:5" s="10" customFormat="1" x14ac:dyDescent="0.3">
      <c r="A8491" s="23"/>
      <c r="B8491" s="23"/>
      <c r="D8491" s="23"/>
      <c r="E8491" s="24"/>
    </row>
    <row r="8492" spans="1:5" s="10" customFormat="1" x14ac:dyDescent="0.3">
      <c r="A8492" s="23"/>
      <c r="B8492" s="23"/>
      <c r="D8492" s="23"/>
      <c r="E8492" s="24"/>
    </row>
    <row r="8493" spans="1:5" s="10" customFormat="1" x14ac:dyDescent="0.3">
      <c r="A8493" s="23"/>
      <c r="B8493" s="23"/>
      <c r="D8493" s="23"/>
      <c r="E8493" s="24"/>
    </row>
    <row r="8494" spans="1:5" s="10" customFormat="1" x14ac:dyDescent="0.3">
      <c r="A8494" s="23"/>
      <c r="B8494" s="23"/>
      <c r="D8494" s="23"/>
      <c r="E8494" s="24"/>
    </row>
    <row r="8495" spans="1:5" s="10" customFormat="1" x14ac:dyDescent="0.3">
      <c r="A8495" s="23"/>
      <c r="B8495" s="23"/>
      <c r="D8495" s="23"/>
      <c r="E8495" s="24"/>
    </row>
    <row r="8496" spans="1:5" s="10" customFormat="1" x14ac:dyDescent="0.3">
      <c r="A8496" s="23"/>
      <c r="B8496" s="23"/>
      <c r="D8496" s="23"/>
      <c r="E8496" s="24"/>
    </row>
    <row r="8497" spans="1:5" s="10" customFormat="1" x14ac:dyDescent="0.3">
      <c r="A8497" s="23"/>
      <c r="B8497" s="23"/>
      <c r="D8497" s="23"/>
      <c r="E8497" s="24"/>
    </row>
    <row r="8498" spans="1:5" s="10" customFormat="1" x14ac:dyDescent="0.3">
      <c r="A8498" s="23"/>
      <c r="B8498" s="23"/>
      <c r="D8498" s="23"/>
      <c r="E8498" s="24"/>
    </row>
    <row r="8499" spans="1:5" s="10" customFormat="1" x14ac:dyDescent="0.3">
      <c r="A8499" s="23"/>
      <c r="B8499" s="23"/>
      <c r="D8499" s="23"/>
      <c r="E8499" s="24"/>
    </row>
    <row r="8500" spans="1:5" s="10" customFormat="1" x14ac:dyDescent="0.3">
      <c r="A8500" s="23"/>
      <c r="B8500" s="23"/>
      <c r="D8500" s="23"/>
      <c r="E8500" s="24"/>
    </row>
    <row r="8501" spans="1:5" s="10" customFormat="1" x14ac:dyDescent="0.3">
      <c r="A8501" s="23"/>
      <c r="B8501" s="23"/>
      <c r="D8501" s="23"/>
      <c r="E8501" s="24"/>
    </row>
    <row r="8502" spans="1:5" s="10" customFormat="1" x14ac:dyDescent="0.3">
      <c r="A8502" s="23"/>
      <c r="B8502" s="23"/>
      <c r="D8502" s="23"/>
      <c r="E8502" s="24"/>
    </row>
    <row r="8503" spans="1:5" s="10" customFormat="1" x14ac:dyDescent="0.3">
      <c r="A8503" s="23"/>
      <c r="B8503" s="23"/>
      <c r="D8503" s="23"/>
      <c r="E8503" s="24"/>
    </row>
    <row r="8504" spans="1:5" s="10" customFormat="1" x14ac:dyDescent="0.3">
      <c r="A8504" s="23"/>
      <c r="B8504" s="23"/>
      <c r="D8504" s="23"/>
      <c r="E8504" s="24"/>
    </row>
    <row r="8505" spans="1:5" s="10" customFormat="1" x14ac:dyDescent="0.3">
      <c r="A8505" s="23"/>
      <c r="B8505" s="23"/>
      <c r="D8505" s="23"/>
      <c r="E8505" s="24"/>
    </row>
    <row r="8506" spans="1:5" s="10" customFormat="1" x14ac:dyDescent="0.3">
      <c r="A8506" s="23"/>
      <c r="B8506" s="23"/>
      <c r="D8506" s="23"/>
      <c r="E8506" s="24"/>
    </row>
    <row r="8507" spans="1:5" s="10" customFormat="1" x14ac:dyDescent="0.3">
      <c r="A8507" s="23"/>
      <c r="B8507" s="23"/>
      <c r="D8507" s="23"/>
      <c r="E8507" s="24"/>
    </row>
    <row r="8508" spans="1:5" s="10" customFormat="1" x14ac:dyDescent="0.3">
      <c r="A8508" s="23"/>
      <c r="B8508" s="23"/>
      <c r="D8508" s="23"/>
      <c r="E8508" s="24"/>
    </row>
    <row r="8509" spans="1:5" s="10" customFormat="1" x14ac:dyDescent="0.3">
      <c r="A8509" s="23"/>
      <c r="B8509" s="23"/>
      <c r="D8509" s="23"/>
      <c r="E8509" s="24"/>
    </row>
    <row r="8510" spans="1:5" s="10" customFormat="1" x14ac:dyDescent="0.3">
      <c r="A8510" s="23"/>
      <c r="B8510" s="23"/>
      <c r="D8510" s="23"/>
      <c r="E8510" s="24"/>
    </row>
    <row r="8511" spans="1:5" s="10" customFormat="1" x14ac:dyDescent="0.3">
      <c r="A8511" s="23"/>
      <c r="B8511" s="23"/>
      <c r="D8511" s="23"/>
      <c r="E8511" s="24"/>
    </row>
    <row r="8512" spans="1:5" s="10" customFormat="1" x14ac:dyDescent="0.3">
      <c r="A8512" s="23"/>
      <c r="B8512" s="23"/>
      <c r="D8512" s="23"/>
      <c r="E8512" s="24"/>
    </row>
    <row r="8513" spans="1:5" s="10" customFormat="1" x14ac:dyDescent="0.3">
      <c r="A8513" s="23"/>
      <c r="B8513" s="23"/>
      <c r="D8513" s="23"/>
      <c r="E8513" s="24"/>
    </row>
    <row r="8514" spans="1:5" s="10" customFormat="1" x14ac:dyDescent="0.3">
      <c r="A8514" s="23"/>
      <c r="B8514" s="23"/>
      <c r="D8514" s="23"/>
      <c r="E8514" s="24"/>
    </row>
    <row r="8515" spans="1:5" s="10" customFormat="1" x14ac:dyDescent="0.3">
      <c r="A8515" s="23"/>
      <c r="B8515" s="23"/>
      <c r="D8515" s="23"/>
      <c r="E8515" s="24"/>
    </row>
    <row r="8516" spans="1:5" s="10" customFormat="1" x14ac:dyDescent="0.3">
      <c r="A8516" s="23"/>
      <c r="B8516" s="23"/>
      <c r="D8516" s="23"/>
      <c r="E8516" s="24"/>
    </row>
    <row r="8517" spans="1:5" s="10" customFormat="1" x14ac:dyDescent="0.3">
      <c r="A8517" s="23"/>
      <c r="B8517" s="23"/>
      <c r="D8517" s="23"/>
      <c r="E8517" s="24"/>
    </row>
    <row r="8518" spans="1:5" s="10" customFormat="1" x14ac:dyDescent="0.3">
      <c r="A8518" s="23"/>
      <c r="B8518" s="23"/>
      <c r="D8518" s="23"/>
      <c r="E8518" s="24"/>
    </row>
    <row r="8519" spans="1:5" s="10" customFormat="1" x14ac:dyDescent="0.3">
      <c r="A8519" s="23"/>
      <c r="B8519" s="23"/>
      <c r="D8519" s="23"/>
      <c r="E8519" s="24"/>
    </row>
    <row r="8520" spans="1:5" s="10" customFormat="1" x14ac:dyDescent="0.3">
      <c r="A8520" s="23"/>
      <c r="B8520" s="23"/>
      <c r="D8520" s="23"/>
      <c r="E8520" s="24"/>
    </row>
    <row r="8521" spans="1:5" s="10" customFormat="1" x14ac:dyDescent="0.3">
      <c r="A8521" s="23"/>
      <c r="B8521" s="23"/>
      <c r="D8521" s="23"/>
      <c r="E8521" s="24"/>
    </row>
    <row r="8522" spans="1:5" s="10" customFormat="1" x14ac:dyDescent="0.3">
      <c r="A8522" s="23"/>
      <c r="B8522" s="23"/>
      <c r="D8522" s="23"/>
      <c r="E8522" s="24"/>
    </row>
    <row r="8523" spans="1:5" s="10" customFormat="1" x14ac:dyDescent="0.3">
      <c r="A8523" s="23"/>
      <c r="B8523" s="23"/>
      <c r="D8523" s="23"/>
      <c r="E8523" s="24"/>
    </row>
    <row r="8524" spans="1:5" s="10" customFormat="1" x14ac:dyDescent="0.3">
      <c r="A8524" s="23"/>
      <c r="B8524" s="23"/>
      <c r="D8524" s="23"/>
      <c r="E8524" s="24"/>
    </row>
    <row r="8525" spans="1:5" s="10" customFormat="1" x14ac:dyDescent="0.3">
      <c r="A8525" s="23"/>
      <c r="B8525" s="23"/>
      <c r="D8525" s="23"/>
      <c r="E8525" s="24"/>
    </row>
    <row r="8526" spans="1:5" s="10" customFormat="1" x14ac:dyDescent="0.3">
      <c r="A8526" s="23"/>
      <c r="B8526" s="23"/>
      <c r="D8526" s="23"/>
      <c r="E8526" s="24"/>
    </row>
    <row r="8527" spans="1:5" s="10" customFormat="1" x14ac:dyDescent="0.3">
      <c r="A8527" s="23"/>
      <c r="B8527" s="23"/>
      <c r="D8527" s="23"/>
      <c r="E8527" s="24"/>
    </row>
    <row r="8528" spans="1:5" s="10" customFormat="1" x14ac:dyDescent="0.3">
      <c r="A8528" s="23"/>
      <c r="B8528" s="23"/>
      <c r="D8528" s="23"/>
      <c r="E8528" s="24"/>
    </row>
    <row r="8529" spans="1:5" s="10" customFormat="1" x14ac:dyDescent="0.3">
      <c r="A8529" s="23"/>
      <c r="B8529" s="23"/>
      <c r="D8529" s="23"/>
      <c r="E8529" s="24"/>
    </row>
    <row r="8530" spans="1:5" s="10" customFormat="1" x14ac:dyDescent="0.3">
      <c r="A8530" s="23"/>
      <c r="B8530" s="23"/>
      <c r="D8530" s="23"/>
      <c r="E8530" s="24"/>
    </row>
    <row r="8531" spans="1:5" s="10" customFormat="1" x14ac:dyDescent="0.3">
      <c r="A8531" s="23"/>
      <c r="B8531" s="23"/>
      <c r="D8531" s="23"/>
      <c r="E8531" s="24"/>
    </row>
    <row r="8532" spans="1:5" s="10" customFormat="1" x14ac:dyDescent="0.3">
      <c r="A8532" s="23"/>
      <c r="B8532" s="23"/>
      <c r="D8532" s="23"/>
      <c r="E8532" s="24"/>
    </row>
    <row r="8533" spans="1:5" s="10" customFormat="1" x14ac:dyDescent="0.3">
      <c r="A8533" s="23"/>
      <c r="B8533" s="23"/>
      <c r="D8533" s="23"/>
      <c r="E8533" s="24"/>
    </row>
    <row r="8534" spans="1:5" s="10" customFormat="1" x14ac:dyDescent="0.3">
      <c r="A8534" s="23"/>
      <c r="B8534" s="23"/>
      <c r="D8534" s="23"/>
      <c r="E8534" s="24"/>
    </row>
    <row r="8535" spans="1:5" s="10" customFormat="1" x14ac:dyDescent="0.3">
      <c r="A8535" s="23"/>
      <c r="B8535" s="23"/>
      <c r="D8535" s="23"/>
      <c r="E8535" s="24"/>
    </row>
    <row r="8536" spans="1:5" s="10" customFormat="1" x14ac:dyDescent="0.3">
      <c r="A8536" s="23"/>
      <c r="B8536" s="23"/>
      <c r="D8536" s="23"/>
      <c r="E8536" s="24"/>
    </row>
    <row r="8537" spans="1:5" s="10" customFormat="1" x14ac:dyDescent="0.3">
      <c r="A8537" s="23"/>
      <c r="B8537" s="23"/>
      <c r="D8537" s="23"/>
      <c r="E8537" s="24"/>
    </row>
    <row r="8538" spans="1:5" s="10" customFormat="1" x14ac:dyDescent="0.3">
      <c r="A8538" s="23"/>
      <c r="B8538" s="23"/>
      <c r="D8538" s="23"/>
      <c r="E8538" s="24"/>
    </row>
    <row r="8539" spans="1:5" s="10" customFormat="1" x14ac:dyDescent="0.3">
      <c r="A8539" s="23"/>
      <c r="B8539" s="23"/>
      <c r="D8539" s="23"/>
      <c r="E8539" s="24"/>
    </row>
    <row r="8540" spans="1:5" s="10" customFormat="1" x14ac:dyDescent="0.3">
      <c r="A8540" s="23"/>
      <c r="B8540" s="23"/>
      <c r="D8540" s="23"/>
      <c r="E8540" s="24"/>
    </row>
    <row r="8541" spans="1:5" s="10" customFormat="1" x14ac:dyDescent="0.3">
      <c r="A8541" s="23"/>
      <c r="B8541" s="23"/>
      <c r="D8541" s="23"/>
      <c r="E8541" s="24"/>
    </row>
    <row r="8542" spans="1:5" s="10" customFormat="1" x14ac:dyDescent="0.3">
      <c r="A8542" s="23"/>
      <c r="B8542" s="23"/>
      <c r="D8542" s="23"/>
      <c r="E8542" s="24"/>
    </row>
    <row r="8543" spans="1:5" s="10" customFormat="1" x14ac:dyDescent="0.3">
      <c r="A8543" s="23"/>
      <c r="B8543" s="23"/>
      <c r="D8543" s="23"/>
      <c r="E8543" s="24"/>
    </row>
    <row r="8544" spans="1:5" s="10" customFormat="1" x14ac:dyDescent="0.3">
      <c r="A8544" s="23"/>
      <c r="B8544" s="23"/>
      <c r="D8544" s="23"/>
      <c r="E8544" s="24"/>
    </row>
    <row r="8545" spans="1:5" s="10" customFormat="1" x14ac:dyDescent="0.3">
      <c r="A8545" s="23"/>
      <c r="B8545" s="23"/>
      <c r="D8545" s="23"/>
      <c r="E8545" s="24"/>
    </row>
    <row r="8546" spans="1:5" s="10" customFormat="1" x14ac:dyDescent="0.3">
      <c r="A8546" s="23"/>
      <c r="B8546" s="23"/>
      <c r="D8546" s="23"/>
      <c r="E8546" s="24"/>
    </row>
    <row r="8547" spans="1:5" s="10" customFormat="1" x14ac:dyDescent="0.3">
      <c r="A8547" s="23"/>
      <c r="B8547" s="23"/>
      <c r="D8547" s="23"/>
      <c r="E8547" s="24"/>
    </row>
    <row r="8548" spans="1:5" s="10" customFormat="1" x14ac:dyDescent="0.3">
      <c r="A8548" s="25"/>
      <c r="B8548" s="25"/>
      <c r="D8548" s="23"/>
      <c r="E8548" s="26"/>
    </row>
    <row r="8549" spans="1:5" s="10" customFormat="1" x14ac:dyDescent="0.3">
      <c r="A8549" s="25"/>
      <c r="B8549" s="25"/>
      <c r="D8549" s="23"/>
      <c r="E8549" s="26"/>
    </row>
    <row r="8550" spans="1:5" s="10" customFormat="1" x14ac:dyDescent="0.3">
      <c r="A8550" s="25"/>
      <c r="B8550" s="25"/>
      <c r="D8550" s="23"/>
      <c r="E8550" s="26"/>
    </row>
    <row r="8551" spans="1:5" s="10" customFormat="1" x14ac:dyDescent="0.3">
      <c r="A8551" s="25"/>
      <c r="B8551" s="25"/>
      <c r="D8551" s="23"/>
      <c r="E8551" s="26"/>
    </row>
    <row r="8552" spans="1:5" s="10" customFormat="1" x14ac:dyDescent="0.3">
      <c r="A8552" s="25"/>
      <c r="B8552" s="25"/>
      <c r="D8552" s="23"/>
      <c r="E8552" s="26"/>
    </row>
    <row r="8553" spans="1:5" s="10" customFormat="1" x14ac:dyDescent="0.3">
      <c r="A8553" s="25"/>
      <c r="B8553" s="25"/>
      <c r="D8553" s="23"/>
      <c r="E8553" s="26"/>
    </row>
    <row r="8554" spans="1:5" s="10" customFormat="1" x14ac:dyDescent="0.3">
      <c r="A8554" s="25"/>
      <c r="B8554" s="25"/>
      <c r="D8554" s="23"/>
      <c r="E8554" s="26"/>
    </row>
    <row r="8555" spans="1:5" s="10" customFormat="1" x14ac:dyDescent="0.3">
      <c r="A8555" s="25"/>
      <c r="B8555" s="25"/>
      <c r="D8555" s="23"/>
      <c r="E8555" s="26"/>
    </row>
    <row r="8556" spans="1:5" s="10" customFormat="1" x14ac:dyDescent="0.3">
      <c r="A8556" s="25"/>
      <c r="B8556" s="25"/>
      <c r="D8556" s="23"/>
      <c r="E8556" s="26"/>
    </row>
    <row r="8557" spans="1:5" s="10" customFormat="1" x14ac:dyDescent="0.3">
      <c r="A8557" s="25"/>
      <c r="B8557" s="25"/>
      <c r="D8557" s="23"/>
      <c r="E8557" s="26"/>
    </row>
    <row r="8558" spans="1:5" s="10" customFormat="1" x14ac:dyDescent="0.3">
      <c r="A8558" s="25"/>
      <c r="B8558" s="25"/>
      <c r="D8558" s="23"/>
      <c r="E8558" s="26"/>
    </row>
    <row r="8559" spans="1:5" s="10" customFormat="1" x14ac:dyDescent="0.3">
      <c r="A8559" s="25"/>
      <c r="B8559" s="25"/>
      <c r="D8559" s="23"/>
      <c r="E8559" s="26"/>
    </row>
    <row r="8560" spans="1:5" s="10" customFormat="1" x14ac:dyDescent="0.3">
      <c r="A8560" s="25"/>
      <c r="B8560" s="25"/>
      <c r="D8560" s="23"/>
      <c r="E8560" s="26"/>
    </row>
    <row r="8561" spans="1:5" s="10" customFormat="1" x14ac:dyDescent="0.3">
      <c r="A8561" s="25"/>
      <c r="B8561" s="25"/>
      <c r="D8561" s="23"/>
      <c r="E8561" s="26"/>
    </row>
    <row r="8562" spans="1:5" s="10" customFormat="1" x14ac:dyDescent="0.3">
      <c r="A8562" s="25"/>
      <c r="B8562" s="25"/>
      <c r="D8562" s="23"/>
      <c r="E8562" s="26"/>
    </row>
    <row r="8563" spans="1:5" s="10" customFormat="1" x14ac:dyDescent="0.3">
      <c r="A8563" s="25"/>
      <c r="B8563" s="25"/>
      <c r="D8563" s="23"/>
      <c r="E8563" s="26"/>
    </row>
    <row r="8564" spans="1:5" s="10" customFormat="1" x14ac:dyDescent="0.3">
      <c r="A8564" s="25"/>
      <c r="B8564" s="25"/>
      <c r="D8564" s="23"/>
      <c r="E8564" s="26"/>
    </row>
    <row r="8565" spans="1:5" s="10" customFormat="1" x14ac:dyDescent="0.3">
      <c r="A8565" s="25"/>
      <c r="B8565" s="25"/>
      <c r="D8565" s="23"/>
      <c r="E8565" s="26"/>
    </row>
    <row r="8566" spans="1:5" s="10" customFormat="1" x14ac:dyDescent="0.3">
      <c r="A8566" s="25"/>
      <c r="B8566" s="25"/>
      <c r="D8566" s="23"/>
      <c r="E8566" s="26"/>
    </row>
    <row r="8567" spans="1:5" s="10" customFormat="1" x14ac:dyDescent="0.3">
      <c r="A8567" s="25"/>
      <c r="B8567" s="25"/>
      <c r="D8567" s="23"/>
      <c r="E8567" s="26"/>
    </row>
    <row r="8568" spans="1:5" s="10" customFormat="1" x14ac:dyDescent="0.3">
      <c r="A8568" s="25"/>
      <c r="B8568" s="25"/>
      <c r="D8568" s="23"/>
      <c r="E8568" s="26"/>
    </row>
    <row r="8569" spans="1:5" s="10" customFormat="1" x14ac:dyDescent="0.3">
      <c r="A8569" s="25"/>
      <c r="B8569" s="25"/>
      <c r="D8569" s="23"/>
      <c r="E8569" s="26"/>
    </row>
    <row r="8570" spans="1:5" s="10" customFormat="1" x14ac:dyDescent="0.3">
      <c r="A8570" s="25"/>
      <c r="B8570" s="25"/>
      <c r="D8570" s="23"/>
      <c r="E8570" s="26"/>
    </row>
    <row r="8571" spans="1:5" s="10" customFormat="1" x14ac:dyDescent="0.3">
      <c r="A8571" s="25"/>
      <c r="B8571" s="25"/>
      <c r="D8571" s="23"/>
      <c r="E8571" s="26"/>
    </row>
    <row r="8572" spans="1:5" s="10" customFormat="1" x14ac:dyDescent="0.3">
      <c r="A8572" s="25"/>
      <c r="B8572" s="25"/>
      <c r="D8572" s="23"/>
      <c r="E8572" s="26"/>
    </row>
    <row r="8573" spans="1:5" s="10" customFormat="1" x14ac:dyDescent="0.3">
      <c r="A8573" s="25"/>
      <c r="B8573" s="25"/>
      <c r="D8573" s="23"/>
      <c r="E8573" s="26"/>
    </row>
    <row r="8574" spans="1:5" s="10" customFormat="1" x14ac:dyDescent="0.3">
      <c r="A8574" s="25"/>
      <c r="B8574" s="25"/>
      <c r="D8574" s="23"/>
      <c r="E8574" s="26"/>
    </row>
    <row r="8575" spans="1:5" s="10" customFormat="1" x14ac:dyDescent="0.3">
      <c r="A8575" s="25"/>
      <c r="B8575" s="25"/>
      <c r="D8575" s="23"/>
      <c r="E8575" s="26"/>
    </row>
    <row r="8576" spans="1:5" s="10" customFormat="1" x14ac:dyDescent="0.3">
      <c r="A8576" s="25"/>
      <c r="B8576" s="25"/>
      <c r="D8576" s="23"/>
      <c r="E8576" s="26"/>
    </row>
    <row r="8577" spans="1:5" s="10" customFormat="1" x14ac:dyDescent="0.3">
      <c r="A8577" s="25"/>
      <c r="B8577" s="25"/>
      <c r="D8577" s="23"/>
      <c r="E8577" s="26"/>
    </row>
    <row r="8578" spans="1:5" s="10" customFormat="1" x14ac:dyDescent="0.3">
      <c r="A8578" s="25"/>
      <c r="B8578" s="25"/>
      <c r="D8578" s="23"/>
      <c r="E8578" s="26"/>
    </row>
    <row r="8579" spans="1:5" s="10" customFormat="1" x14ac:dyDescent="0.3">
      <c r="A8579" s="25"/>
      <c r="B8579" s="25"/>
      <c r="D8579" s="23"/>
      <c r="E8579" s="26"/>
    </row>
    <row r="8580" spans="1:5" s="10" customFormat="1" x14ac:dyDescent="0.3">
      <c r="A8580" s="25"/>
      <c r="B8580" s="25"/>
      <c r="D8580" s="23"/>
      <c r="E8580" s="26"/>
    </row>
    <row r="8581" spans="1:5" s="10" customFormat="1" x14ac:dyDescent="0.3">
      <c r="A8581" s="25"/>
      <c r="B8581" s="25"/>
      <c r="D8581" s="23"/>
      <c r="E8581" s="26"/>
    </row>
    <row r="8582" spans="1:5" s="10" customFormat="1" x14ac:dyDescent="0.3">
      <c r="A8582" s="25"/>
      <c r="B8582" s="25"/>
      <c r="D8582" s="23"/>
      <c r="E8582" s="26"/>
    </row>
    <row r="8583" spans="1:5" s="10" customFormat="1" x14ac:dyDescent="0.3">
      <c r="A8583" s="25"/>
      <c r="B8583" s="25"/>
      <c r="D8583" s="23"/>
      <c r="E8583" s="26"/>
    </row>
    <row r="8584" spans="1:5" s="10" customFormat="1" x14ac:dyDescent="0.3">
      <c r="A8584" s="25"/>
      <c r="B8584" s="25"/>
      <c r="D8584" s="23"/>
      <c r="E8584" s="26"/>
    </row>
    <row r="8585" spans="1:5" s="10" customFormat="1" x14ac:dyDescent="0.3">
      <c r="A8585" s="25"/>
      <c r="B8585" s="25"/>
      <c r="D8585" s="23"/>
      <c r="E8585" s="26"/>
    </row>
    <row r="8586" spans="1:5" s="10" customFormat="1" x14ac:dyDescent="0.3">
      <c r="A8586" s="25"/>
      <c r="B8586" s="25"/>
      <c r="D8586" s="23"/>
      <c r="E8586" s="26"/>
    </row>
    <row r="8587" spans="1:5" s="10" customFormat="1" x14ac:dyDescent="0.3">
      <c r="A8587" s="25"/>
      <c r="B8587" s="25"/>
      <c r="D8587" s="23"/>
      <c r="E8587" s="26"/>
    </row>
    <row r="8588" spans="1:5" s="10" customFormat="1" x14ac:dyDescent="0.3">
      <c r="A8588" s="25"/>
      <c r="B8588" s="25"/>
      <c r="D8588" s="23"/>
      <c r="E8588" s="26"/>
    </row>
    <row r="8589" spans="1:5" s="10" customFormat="1" x14ac:dyDescent="0.3">
      <c r="A8589" s="25"/>
      <c r="B8589" s="25"/>
      <c r="D8589" s="23"/>
      <c r="E8589" s="26"/>
    </row>
    <row r="8590" spans="1:5" s="10" customFormat="1" x14ac:dyDescent="0.3">
      <c r="A8590" s="25"/>
      <c r="B8590" s="25"/>
      <c r="D8590" s="23"/>
      <c r="E8590" s="26"/>
    </row>
    <row r="8591" spans="1:5" s="10" customFormat="1" x14ac:dyDescent="0.3">
      <c r="A8591" s="25"/>
      <c r="B8591" s="25"/>
      <c r="D8591" s="23"/>
      <c r="E8591" s="26"/>
    </row>
    <row r="8592" spans="1:5" s="10" customFormat="1" x14ac:dyDescent="0.3">
      <c r="A8592" s="25"/>
      <c r="B8592" s="25"/>
      <c r="D8592" s="23"/>
      <c r="E8592" s="26"/>
    </row>
    <row r="8593" spans="1:5" s="10" customFormat="1" x14ac:dyDescent="0.3">
      <c r="A8593" s="25"/>
      <c r="B8593" s="25"/>
      <c r="D8593" s="23"/>
      <c r="E8593" s="26"/>
    </row>
    <row r="8594" spans="1:5" s="10" customFormat="1" x14ac:dyDescent="0.3">
      <c r="A8594" s="25"/>
      <c r="B8594" s="25"/>
      <c r="D8594" s="23"/>
      <c r="E8594" s="26"/>
    </row>
    <row r="8595" spans="1:5" s="10" customFormat="1" x14ac:dyDescent="0.3">
      <c r="A8595" s="25"/>
      <c r="B8595" s="25"/>
      <c r="D8595" s="23"/>
      <c r="E8595" s="26"/>
    </row>
    <row r="8596" spans="1:5" s="10" customFormat="1" x14ac:dyDescent="0.3">
      <c r="A8596" s="25"/>
      <c r="B8596" s="25"/>
      <c r="D8596" s="23"/>
      <c r="E8596" s="26"/>
    </row>
    <row r="8597" spans="1:5" s="10" customFormat="1" x14ac:dyDescent="0.3">
      <c r="A8597" s="25"/>
      <c r="B8597" s="25"/>
      <c r="D8597" s="23"/>
      <c r="E8597" s="26"/>
    </row>
    <row r="8598" spans="1:5" s="10" customFormat="1" x14ac:dyDescent="0.3">
      <c r="A8598" s="25"/>
      <c r="B8598" s="25"/>
      <c r="D8598" s="23"/>
      <c r="E8598" s="26"/>
    </row>
    <row r="8599" spans="1:5" s="10" customFormat="1" x14ac:dyDescent="0.3">
      <c r="A8599" s="25"/>
      <c r="B8599" s="25"/>
      <c r="D8599" s="23"/>
      <c r="E8599" s="26"/>
    </row>
    <row r="8600" spans="1:5" s="10" customFormat="1" x14ac:dyDescent="0.3">
      <c r="A8600" s="25"/>
      <c r="B8600" s="25"/>
      <c r="D8600" s="23"/>
      <c r="E8600" s="26"/>
    </row>
    <row r="8601" spans="1:5" s="10" customFormat="1" x14ac:dyDescent="0.3">
      <c r="A8601" s="25"/>
      <c r="B8601" s="25"/>
      <c r="D8601" s="23"/>
      <c r="E8601" s="26"/>
    </row>
    <row r="8602" spans="1:5" s="10" customFormat="1" x14ac:dyDescent="0.3">
      <c r="A8602" s="25"/>
      <c r="B8602" s="25"/>
      <c r="D8602" s="23"/>
      <c r="E8602" s="26"/>
    </row>
    <row r="8603" spans="1:5" s="10" customFormat="1" x14ac:dyDescent="0.3">
      <c r="A8603" s="25"/>
      <c r="B8603" s="25"/>
      <c r="D8603" s="23"/>
      <c r="E8603" s="26"/>
    </row>
    <row r="8604" spans="1:5" s="10" customFormat="1" x14ac:dyDescent="0.3">
      <c r="A8604" s="25"/>
      <c r="B8604" s="25"/>
      <c r="D8604" s="23"/>
      <c r="E8604" s="26"/>
    </row>
    <row r="8605" spans="1:5" s="10" customFormat="1" x14ac:dyDescent="0.3">
      <c r="A8605" s="25"/>
      <c r="B8605" s="25"/>
      <c r="D8605" s="23"/>
      <c r="E8605" s="26"/>
    </row>
    <row r="8606" spans="1:5" s="10" customFormat="1" x14ac:dyDescent="0.3">
      <c r="A8606" s="25"/>
      <c r="B8606" s="25"/>
      <c r="D8606" s="23"/>
      <c r="E8606" s="26"/>
    </row>
    <row r="8607" spans="1:5" s="10" customFormat="1" x14ac:dyDescent="0.3">
      <c r="A8607" s="25"/>
      <c r="B8607" s="25"/>
      <c r="D8607" s="23"/>
      <c r="E8607" s="26"/>
    </row>
    <row r="8608" spans="1:5" s="10" customFormat="1" x14ac:dyDescent="0.3">
      <c r="A8608" s="25"/>
      <c r="B8608" s="25"/>
      <c r="D8608" s="23"/>
      <c r="E8608" s="26"/>
    </row>
    <row r="8609" spans="1:5" s="10" customFormat="1" x14ac:dyDescent="0.3">
      <c r="A8609" s="25"/>
      <c r="B8609" s="25"/>
      <c r="D8609" s="23"/>
      <c r="E8609" s="26"/>
    </row>
    <row r="8610" spans="1:5" s="10" customFormat="1" x14ac:dyDescent="0.3">
      <c r="A8610" s="25"/>
      <c r="B8610" s="25"/>
      <c r="D8610" s="23"/>
      <c r="E8610" s="26"/>
    </row>
    <row r="8611" spans="1:5" s="10" customFormat="1" x14ac:dyDescent="0.3">
      <c r="A8611" s="25"/>
      <c r="B8611" s="25"/>
      <c r="D8611" s="23"/>
      <c r="E8611" s="26"/>
    </row>
    <row r="8612" spans="1:5" s="10" customFormat="1" x14ac:dyDescent="0.3">
      <c r="A8612" s="25"/>
      <c r="B8612" s="25"/>
      <c r="D8612" s="23"/>
      <c r="E8612" s="26"/>
    </row>
    <row r="8613" spans="1:5" s="10" customFormat="1" x14ac:dyDescent="0.3">
      <c r="A8613" s="25"/>
      <c r="B8613" s="25"/>
      <c r="D8613" s="23"/>
      <c r="E8613" s="26"/>
    </row>
    <row r="8614" spans="1:5" s="10" customFormat="1" x14ac:dyDescent="0.3">
      <c r="A8614" s="25"/>
      <c r="B8614" s="25"/>
      <c r="D8614" s="27"/>
      <c r="E8614" s="24"/>
    </row>
    <row r="8615" spans="1:5" s="10" customFormat="1" x14ac:dyDescent="0.3">
      <c r="A8615" s="25"/>
      <c r="B8615" s="25"/>
      <c r="D8615" s="27"/>
      <c r="E8615" s="24"/>
    </row>
    <row r="8616" spans="1:5" s="10" customFormat="1" x14ac:dyDescent="0.3">
      <c r="E8616" s="26"/>
    </row>
    <row r="8617" spans="1:5" s="10" customFormat="1" x14ac:dyDescent="0.3">
      <c r="E8617" s="26"/>
    </row>
    <row r="8618" spans="1:5" s="10" customFormat="1" x14ac:dyDescent="0.3">
      <c r="E8618" s="26"/>
    </row>
    <row r="8619" spans="1:5" s="10" customFormat="1" x14ac:dyDescent="0.3">
      <c r="E8619" s="26"/>
    </row>
    <row r="8620" spans="1:5" s="10" customFormat="1" x14ac:dyDescent="0.3">
      <c r="E8620" s="26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9"/>
  <sheetViews>
    <sheetView tabSelected="1" topLeftCell="C1" zoomScale="85" zoomScaleNormal="85" workbookViewId="0">
      <pane ySplit="1" topLeftCell="A2" activePane="bottomLeft" state="frozen"/>
      <selection pane="bottomLeft" activeCell="H21" sqref="H21"/>
    </sheetView>
  </sheetViews>
  <sheetFormatPr defaultRowHeight="14.4" x14ac:dyDescent="0.3"/>
  <cols>
    <col min="1" max="1" width="8" style="5" bestFit="1" customWidth="1"/>
    <col min="2" max="2" width="88.109375" bestFit="1" customWidth="1"/>
    <col min="3" max="4" width="12.44140625" bestFit="1" customWidth="1"/>
    <col min="5" max="5" width="27.77734375" bestFit="1" customWidth="1"/>
    <col min="6" max="6" width="27.5546875" bestFit="1" customWidth="1"/>
    <col min="7" max="7" width="18.77734375" bestFit="1" customWidth="1"/>
    <col min="8" max="8" width="20.33203125" style="5" bestFit="1" customWidth="1"/>
    <col min="9" max="9" width="10.6640625" style="3" bestFit="1" customWidth="1"/>
    <col min="10" max="10" width="10" style="5" bestFit="1" customWidth="1"/>
    <col min="11" max="11" width="8.44140625" bestFit="1" customWidth="1"/>
    <col min="12" max="12" width="8.6640625" style="20" customWidth="1"/>
    <col min="13" max="13" width="14.88671875" bestFit="1" customWidth="1"/>
    <col min="14" max="14" width="12.44140625" bestFit="1" customWidth="1"/>
    <col min="15" max="15" width="12.88671875" bestFit="1" customWidth="1"/>
  </cols>
  <sheetData>
    <row r="1" spans="1:26" s="1" customFormat="1" ht="29.25" customHeight="1" thickBot="1" x14ac:dyDescent="0.35">
      <c r="A1" s="19" t="s">
        <v>468</v>
      </c>
      <c r="B1" s="19" t="s">
        <v>469</v>
      </c>
      <c r="C1" s="19" t="s">
        <v>470</v>
      </c>
      <c r="D1" s="19" t="s">
        <v>471</v>
      </c>
      <c r="E1" s="19" t="s">
        <v>472</v>
      </c>
      <c r="F1" s="19" t="s">
        <v>473</v>
      </c>
      <c r="G1" s="19" t="s">
        <v>2967</v>
      </c>
      <c r="H1" s="19" t="s">
        <v>2964</v>
      </c>
      <c r="I1" s="6" t="s">
        <v>474</v>
      </c>
      <c r="J1" s="6" t="s">
        <v>475</v>
      </c>
      <c r="K1" s="19" t="s">
        <v>476</v>
      </c>
      <c r="M1" s="32"/>
      <c r="N1" s="9"/>
    </row>
    <row r="2" spans="1:26" ht="15" customHeight="1" x14ac:dyDescent="0.3">
      <c r="A2" s="30" t="s">
        <v>16</v>
      </c>
      <c r="B2" s="39" t="str">
        <f>VLOOKUP(A2,'COMP-VS-BOM'!A:C,3,0)</f>
        <v>CAP CER 0.1UF 25V 10% X7R 0402</v>
      </c>
      <c r="C2" s="39" t="str">
        <f t="shared" ref="C2:C62" si="0">CONCATENATE(A2,"-",1)</f>
        <v>C1P16-1</v>
      </c>
      <c r="D2" s="39" t="str">
        <f t="shared" ref="D2:D62" si="1">CONCATENATE(A2,"-",2)</f>
        <v>C1P16-2</v>
      </c>
      <c r="E2" s="14" t="str">
        <f>VLOOKUP(C2,Pin_Report!$D$3:$E$9000,2,0)</f>
        <v>GND</v>
      </c>
      <c r="F2" s="14" t="str">
        <f>VLOOKUP(D2,Pin_Report!$D$3:$E$9000,2,0)</f>
        <v>3P3VD_TIVA</v>
      </c>
      <c r="G2" s="39">
        <v>25</v>
      </c>
      <c r="H2" s="39">
        <v>3.3</v>
      </c>
      <c r="I2" s="4">
        <f t="shared" ref="I2:I64" si="2">G2/H2</f>
        <v>7.5757575757575761</v>
      </c>
      <c r="J2" s="4" t="str">
        <f>IF(I2&gt;=1.25,"PASS","FAIL")</f>
        <v>PASS</v>
      </c>
      <c r="K2" s="39"/>
      <c r="L2" s="45"/>
      <c r="M2" s="46" t="s">
        <v>3056</v>
      </c>
      <c r="N2" s="47">
        <f>COUNTA(A2:A560)</f>
        <v>559</v>
      </c>
    </row>
    <row r="3" spans="1:26" ht="15" customHeight="1" x14ac:dyDescent="0.3">
      <c r="A3" s="30" t="s">
        <v>17</v>
      </c>
      <c r="B3" s="39" t="str">
        <f>VLOOKUP(A3,'COMP-VS-BOM'!A:C,3,0)</f>
        <v>CAP CER 0.1UF 25V 10% X7R 0402</v>
      </c>
      <c r="C3" s="39" t="str">
        <f t="shared" si="0"/>
        <v>C1P17-1</v>
      </c>
      <c r="D3" s="39" t="str">
        <f t="shared" si="1"/>
        <v>C1P17-2</v>
      </c>
      <c r="E3" s="14" t="str">
        <f>VLOOKUP(C3,Pin_Report!$D$3:$E$9000,2,0)</f>
        <v>V3P3</v>
      </c>
      <c r="F3" s="14" t="str">
        <f>VLOOKUP(D3,Pin_Report!$D$3:$E$9000,2,0)</f>
        <v>GND</v>
      </c>
      <c r="G3" s="39">
        <v>25</v>
      </c>
      <c r="H3" s="39">
        <v>3.3</v>
      </c>
      <c r="I3" s="4">
        <f t="shared" si="2"/>
        <v>7.5757575757575761</v>
      </c>
      <c r="J3" s="4" t="str">
        <f t="shared" ref="J3:J66" si="3">IF(I3&gt;=1.25,"PASS","FAIL")</f>
        <v>PASS</v>
      </c>
      <c r="K3" s="39"/>
      <c r="L3" s="45"/>
      <c r="M3" s="48" t="s">
        <v>477</v>
      </c>
      <c r="N3" s="49">
        <f>COUNTA(H2:H560)</f>
        <v>526</v>
      </c>
    </row>
    <row r="4" spans="1:26" ht="15" customHeight="1" x14ac:dyDescent="0.3">
      <c r="A4" s="30" t="s">
        <v>1383</v>
      </c>
      <c r="B4" s="39" t="str">
        <f>VLOOKUP(A4,'COMP-VS-BOM'!A:C,3,0)</f>
        <v>CAP CER 0.1UF 25V 10% X7R 0402</v>
      </c>
      <c r="C4" s="39" t="str">
        <f t="shared" si="0"/>
        <v>C1P20-1</v>
      </c>
      <c r="D4" s="39" t="str">
        <f t="shared" si="1"/>
        <v>C1P20-2</v>
      </c>
      <c r="E4" s="14" t="str">
        <f>VLOOKUP(C4,Pin_Report!$D$3:$E$9000,2,0)</f>
        <v>V3P3</v>
      </c>
      <c r="F4" s="14" t="str">
        <f>VLOOKUP(D4,Pin_Report!$D$3:$E$9000,2,0)</f>
        <v>GND</v>
      </c>
      <c r="G4" s="39">
        <v>25</v>
      </c>
      <c r="H4" s="39">
        <v>3.3</v>
      </c>
      <c r="I4" s="4">
        <f t="shared" si="2"/>
        <v>7.5757575757575761</v>
      </c>
      <c r="J4" s="4" t="str">
        <f t="shared" si="3"/>
        <v>PASS</v>
      </c>
      <c r="K4" s="39"/>
      <c r="L4" s="45"/>
      <c r="M4" s="48" t="s">
        <v>478</v>
      </c>
      <c r="N4" s="49">
        <f>100*(N3+N7)/N2</f>
        <v>100</v>
      </c>
    </row>
    <row r="5" spans="1:26" ht="15" customHeight="1" x14ac:dyDescent="0.3">
      <c r="A5" s="30" t="s">
        <v>1384</v>
      </c>
      <c r="B5" s="39" t="str">
        <f>VLOOKUP(A5,'COMP-VS-BOM'!A:C,3,0)</f>
        <v>CAP CER 0.1UF 25V 10% X7R 0402</v>
      </c>
      <c r="C5" s="39" t="str">
        <f t="shared" si="0"/>
        <v>C1P21-1</v>
      </c>
      <c r="D5" s="39" t="str">
        <f t="shared" si="1"/>
        <v>C1P21-2</v>
      </c>
      <c r="E5" s="14" t="str">
        <f>VLOOKUP(C5,Pin_Report!$D$3:$E$9000,2,0)</f>
        <v>GND</v>
      </c>
      <c r="F5" s="14" t="str">
        <f>VLOOKUP(D5,Pin_Report!$D$3:$E$9000,2,0)</f>
        <v>VCC_3P3_DIG</v>
      </c>
      <c r="G5" s="39">
        <v>25</v>
      </c>
      <c r="H5" s="39">
        <v>3.3</v>
      </c>
      <c r="I5" s="4">
        <f t="shared" si="2"/>
        <v>7.5757575757575761</v>
      </c>
      <c r="J5" s="4" t="str">
        <f t="shared" si="3"/>
        <v>PASS</v>
      </c>
      <c r="K5" s="39"/>
      <c r="L5" s="45"/>
      <c r="M5" s="48" t="s">
        <v>479</v>
      </c>
      <c r="N5" s="49">
        <f>COUNTIF(J2:J560,"PASS")</f>
        <v>520</v>
      </c>
    </row>
    <row r="6" spans="1:26" ht="15" customHeight="1" x14ac:dyDescent="0.3">
      <c r="A6" s="30" t="s">
        <v>45</v>
      </c>
      <c r="B6" s="39" t="str">
        <f>VLOOKUP(A6,'COMP-VS-BOM'!A:C,3,0)</f>
        <v>CAP TANT 47UF 6.3V 20% 1206</v>
      </c>
      <c r="C6" s="39" t="str">
        <f t="shared" si="0"/>
        <v>C126-1</v>
      </c>
      <c r="D6" s="39" t="str">
        <f t="shared" si="1"/>
        <v>C126-2</v>
      </c>
      <c r="E6" s="14" t="str">
        <f>VLOOKUP(C6,Pin_Report!$D$3:$E$9000,2,0)</f>
        <v>N19579948</v>
      </c>
      <c r="F6" s="14" t="str">
        <f>VLOOKUP(D6,Pin_Report!$D$3:$E$9000,2,0)</f>
        <v>GND</v>
      </c>
      <c r="G6" s="39">
        <v>6.3</v>
      </c>
      <c r="H6" s="39">
        <v>4</v>
      </c>
      <c r="I6" s="4">
        <f t="shared" si="2"/>
        <v>1.575</v>
      </c>
      <c r="J6" s="4" t="str">
        <f>IF(I6&gt;=1.42,"PASS","FAIL")</f>
        <v>PASS</v>
      </c>
      <c r="K6" s="39"/>
      <c r="L6" s="45"/>
      <c r="M6" s="48" t="s">
        <v>480</v>
      </c>
      <c r="N6" s="49">
        <f>COUNTIF(J2:J560,"FAIL")</f>
        <v>6</v>
      </c>
    </row>
    <row r="7" spans="1:26" ht="15" customHeight="1" thickBot="1" x14ac:dyDescent="0.35">
      <c r="A7" s="30" t="s">
        <v>47</v>
      </c>
      <c r="B7" s="39" t="str">
        <f>VLOOKUP(A7,'COMP-VS-BOM'!A:C,3,0)</f>
        <v>CAP TANT 47UF 6.3V 20% 1206</v>
      </c>
      <c r="C7" s="39" t="str">
        <f t="shared" si="0"/>
        <v>C510-1</v>
      </c>
      <c r="D7" s="39" t="str">
        <f t="shared" si="1"/>
        <v>C510-2</v>
      </c>
      <c r="E7" s="14" t="str">
        <f>VLOOKUP(C7,Pin_Report!$D$3:$E$9000,2,0)</f>
        <v>N19579948</v>
      </c>
      <c r="F7" s="14" t="str">
        <f>VLOOKUP(D7,Pin_Report!$D$3:$E$9000,2,0)</f>
        <v>GND</v>
      </c>
      <c r="G7" s="39">
        <v>6.3</v>
      </c>
      <c r="H7" s="39">
        <v>4</v>
      </c>
      <c r="I7" s="4">
        <f t="shared" si="2"/>
        <v>1.575</v>
      </c>
      <c r="J7" s="4" t="str">
        <f t="shared" ref="J7:J8" si="4">IF(I7&gt;=1.42,"PASS","FAIL")</f>
        <v>PASS</v>
      </c>
      <c r="K7" s="39"/>
      <c r="L7" s="45"/>
      <c r="M7" s="50" t="s">
        <v>2968</v>
      </c>
      <c r="N7" s="51">
        <f>N2-N5-N6</f>
        <v>33</v>
      </c>
    </row>
    <row r="8" spans="1:26" ht="15" thickBot="1" x14ac:dyDescent="0.35">
      <c r="A8" s="30" t="s">
        <v>48</v>
      </c>
      <c r="B8" s="39" t="str">
        <f>VLOOKUP(A8,'COMP-VS-BOM'!A:C,3,0)</f>
        <v>CAP TANT 47UF 6.3V 20% 1206</v>
      </c>
      <c r="C8" s="39" t="str">
        <f t="shared" si="0"/>
        <v>C511-1</v>
      </c>
      <c r="D8" s="39" t="str">
        <f t="shared" si="1"/>
        <v>C511-2</v>
      </c>
      <c r="E8" s="14" t="str">
        <f>VLOOKUP(C8,Pin_Report!$D$3:$E$9000,2,0)</f>
        <v>N19579948</v>
      </c>
      <c r="F8" s="14" t="str">
        <f>VLOOKUP(D8,Pin_Report!$D$3:$E$9000,2,0)</f>
        <v>GND</v>
      </c>
      <c r="G8" s="39">
        <v>6.3</v>
      </c>
      <c r="H8" s="39">
        <v>4</v>
      </c>
      <c r="I8" s="4">
        <f t="shared" si="2"/>
        <v>1.575</v>
      </c>
      <c r="J8" s="4" t="str">
        <f t="shared" si="4"/>
        <v>PASS</v>
      </c>
      <c r="K8" s="39"/>
      <c r="L8" s="23"/>
      <c r="M8" s="15"/>
      <c r="N8" s="15"/>
      <c r="Z8" s="20" t="s">
        <v>3076</v>
      </c>
    </row>
    <row r="9" spans="1:26" x14ac:dyDescent="0.3">
      <c r="A9" s="30" t="s">
        <v>35</v>
      </c>
      <c r="B9" s="39" t="str">
        <f>VLOOKUP(A9,'COMP-VS-BOM'!A:C,3,0)</f>
        <v>CAP CER 22UF 25V X7R 1210</v>
      </c>
      <c r="C9" s="39" t="str">
        <f t="shared" si="0"/>
        <v>C141-1</v>
      </c>
      <c r="D9" s="39" t="str">
        <f t="shared" si="1"/>
        <v>C141-2</v>
      </c>
      <c r="E9" s="14" t="str">
        <f>VLOOKUP(C9,Pin_Report!$D$3:$E$9000,2,0)</f>
        <v>N19579948</v>
      </c>
      <c r="F9" s="14" t="str">
        <f>VLOOKUP(D9,Pin_Report!$D$3:$E$9000,2,0)</f>
        <v>GND</v>
      </c>
      <c r="G9" s="39">
        <v>25</v>
      </c>
      <c r="H9" s="39">
        <v>4</v>
      </c>
      <c r="I9" s="4">
        <f t="shared" si="2"/>
        <v>6.25</v>
      </c>
      <c r="J9" s="4" t="str">
        <f t="shared" si="3"/>
        <v>PASS</v>
      </c>
      <c r="K9" s="39"/>
      <c r="L9" s="23"/>
      <c r="M9" s="64" t="s">
        <v>3055</v>
      </c>
      <c r="N9" s="65"/>
      <c r="O9" s="65"/>
      <c r="P9" s="65"/>
      <c r="Q9" s="65"/>
      <c r="R9" s="66"/>
      <c r="S9" s="42"/>
      <c r="Z9" s="20" t="s">
        <v>3077</v>
      </c>
    </row>
    <row r="10" spans="1:26" x14ac:dyDescent="0.3">
      <c r="A10" s="30" t="s">
        <v>36</v>
      </c>
      <c r="B10" s="39" t="str">
        <f>VLOOKUP(A10,'COMP-VS-BOM'!A:C,3,0)</f>
        <v>CAP CER 22UF 25V X7R 1210</v>
      </c>
      <c r="C10" s="39" t="str">
        <f t="shared" si="0"/>
        <v>C513-1</v>
      </c>
      <c r="D10" s="39" t="str">
        <f t="shared" si="1"/>
        <v>C513-2</v>
      </c>
      <c r="E10" s="14" t="str">
        <f>VLOOKUP(C10,Pin_Report!$D$3:$E$9000,2,0)</f>
        <v>N19579948</v>
      </c>
      <c r="F10" s="14" t="str">
        <f>VLOOKUP(D10,Pin_Report!$D$3:$E$9000,2,0)</f>
        <v>GND</v>
      </c>
      <c r="G10" s="39">
        <v>25</v>
      </c>
      <c r="H10" s="39">
        <v>4</v>
      </c>
      <c r="I10" s="4">
        <f t="shared" si="2"/>
        <v>6.25</v>
      </c>
      <c r="J10" s="4" t="str">
        <f t="shared" si="3"/>
        <v>PASS</v>
      </c>
      <c r="K10" s="39"/>
      <c r="L10" s="23"/>
      <c r="M10" s="67"/>
      <c r="N10" s="68"/>
      <c r="O10" s="68"/>
      <c r="P10" s="68"/>
      <c r="Q10" s="68"/>
      <c r="R10" s="69"/>
      <c r="S10" s="42"/>
      <c r="Z10" s="20" t="s">
        <v>506</v>
      </c>
    </row>
    <row r="11" spans="1:26" x14ac:dyDescent="0.3">
      <c r="A11" s="30" t="s">
        <v>43</v>
      </c>
      <c r="B11" s="39" t="str">
        <f>VLOOKUP(A11,'COMP-VS-BOM'!A:C,3,0)</f>
        <v>CAP TANT 1000UF 6.3V 10% 2927</v>
      </c>
      <c r="C11" s="39" t="str">
        <f t="shared" si="0"/>
        <v>C154-1</v>
      </c>
      <c r="D11" s="39" t="str">
        <f t="shared" si="1"/>
        <v>C154-2</v>
      </c>
      <c r="E11" s="14" t="str">
        <f>VLOOKUP(C11,Pin_Report!$D$3:$E$9000,2,0)</f>
        <v>4.0VD_2G</v>
      </c>
      <c r="F11" s="14" t="str">
        <f>VLOOKUP(D11,Pin_Report!$D$3:$E$9000,2,0)</f>
        <v>GND</v>
      </c>
      <c r="G11" s="39">
        <v>6.3</v>
      </c>
      <c r="H11" s="39">
        <v>4</v>
      </c>
      <c r="I11" s="4">
        <f t="shared" si="2"/>
        <v>1.575</v>
      </c>
      <c r="J11" s="4" t="str">
        <f t="shared" ref="J11" si="5">IF(I11&gt;=1.42,"PASS","FAIL")</f>
        <v>PASS</v>
      </c>
      <c r="K11" s="39"/>
      <c r="L11" s="23"/>
      <c r="M11" s="67"/>
      <c r="N11" s="68"/>
      <c r="O11" s="68"/>
      <c r="P11" s="68"/>
      <c r="Q11" s="68"/>
      <c r="R11" s="69"/>
      <c r="S11" s="42"/>
    </row>
    <row r="12" spans="1:26" x14ac:dyDescent="0.3">
      <c r="A12" s="30" t="s">
        <v>49</v>
      </c>
      <c r="B12" s="39" t="str">
        <f>VLOOKUP(A12,'COMP-VS-BOM'!A:C,3,0)</f>
        <v>CAP CER 33PF 50V NPO 0402</v>
      </c>
      <c r="C12" s="39" t="str">
        <f t="shared" si="0"/>
        <v>C157-1</v>
      </c>
      <c r="D12" s="39" t="str">
        <f t="shared" si="1"/>
        <v>C157-2</v>
      </c>
      <c r="E12" s="14" t="str">
        <f>VLOOKUP(C12,Pin_Report!$D$3:$E$9000,2,0)</f>
        <v>GND</v>
      </c>
      <c r="F12" s="14" t="str">
        <f>VLOOKUP(D12,Pin_Report!$D$3:$E$9000,2,0)</f>
        <v>4.0VD_2G</v>
      </c>
      <c r="G12" s="39">
        <v>50</v>
      </c>
      <c r="H12" s="39">
        <v>4</v>
      </c>
      <c r="I12" s="4">
        <f t="shared" si="2"/>
        <v>12.5</v>
      </c>
      <c r="J12" s="4" t="str">
        <f t="shared" si="3"/>
        <v>PASS</v>
      </c>
      <c r="K12" s="39"/>
      <c r="L12" s="23"/>
      <c r="M12" s="67"/>
      <c r="N12" s="68"/>
      <c r="O12" s="68"/>
      <c r="P12" s="68"/>
      <c r="Q12" s="68"/>
      <c r="R12" s="69"/>
      <c r="S12" s="42"/>
    </row>
    <row r="13" spans="1:26" x14ac:dyDescent="0.3">
      <c r="A13" s="30" t="s">
        <v>18</v>
      </c>
      <c r="B13" s="39" t="str">
        <f>VLOOKUP(A13,'COMP-VS-BOM'!A:C,3,0)</f>
        <v>CAP CER 0.1UF 25V 10% X7R 0402</v>
      </c>
      <c r="C13" s="39" t="str">
        <f t="shared" si="0"/>
        <v>C408-1</v>
      </c>
      <c r="D13" s="39" t="str">
        <f t="shared" si="1"/>
        <v>C408-2</v>
      </c>
      <c r="E13" s="14" t="str">
        <f>VLOOKUP(C13,Pin_Report!$D$3:$E$9000,2,0)</f>
        <v>4.0VD_2G</v>
      </c>
      <c r="F13" s="14" t="str">
        <f>VLOOKUP(D13,Pin_Report!$D$3:$E$9000,2,0)</f>
        <v>GND</v>
      </c>
      <c r="G13" s="39">
        <v>25</v>
      </c>
      <c r="H13" s="39">
        <v>4</v>
      </c>
      <c r="I13" s="4">
        <f t="shared" si="2"/>
        <v>6.25</v>
      </c>
      <c r="J13" s="4" t="str">
        <f t="shared" si="3"/>
        <v>PASS</v>
      </c>
      <c r="K13" s="39"/>
      <c r="L13" s="23"/>
      <c r="M13" s="67"/>
      <c r="N13" s="68"/>
      <c r="O13" s="68"/>
      <c r="P13" s="68"/>
      <c r="Q13" s="68"/>
      <c r="R13" s="69"/>
      <c r="S13" s="42"/>
    </row>
    <row r="14" spans="1:26" ht="15" thickBot="1" x14ac:dyDescent="0.35">
      <c r="A14" s="30" t="s">
        <v>19</v>
      </c>
      <c r="B14" s="39" t="str">
        <f>VLOOKUP(A14,'COMP-VS-BOM'!A:C,3,0)</f>
        <v>CAP CER 0.1UF 25V 10% X7R 0402</v>
      </c>
      <c r="C14" s="39" t="str">
        <f t="shared" si="0"/>
        <v>C410-1</v>
      </c>
      <c r="D14" s="39" t="str">
        <f t="shared" si="1"/>
        <v>C410-2</v>
      </c>
      <c r="E14" s="14" t="str">
        <f>VLOOKUP(C14,Pin_Report!$D$3:$E$9000,2,0)</f>
        <v>2G_SIM_VDD</v>
      </c>
      <c r="F14" s="14" t="str">
        <f>VLOOKUP(D14,Pin_Report!$D$3:$E$9000,2,0)</f>
        <v>GND</v>
      </c>
      <c r="G14" s="39">
        <v>25</v>
      </c>
      <c r="H14" s="39">
        <v>2</v>
      </c>
      <c r="I14" s="4">
        <f t="shared" si="2"/>
        <v>12.5</v>
      </c>
      <c r="J14" s="4" t="str">
        <f t="shared" si="3"/>
        <v>PASS</v>
      </c>
      <c r="K14" s="39"/>
      <c r="L14" s="23"/>
      <c r="M14" s="70"/>
      <c r="N14" s="71"/>
      <c r="O14" s="71"/>
      <c r="P14" s="71"/>
      <c r="Q14" s="71"/>
      <c r="R14" s="72"/>
      <c r="S14" s="42"/>
    </row>
    <row r="15" spans="1:26" x14ac:dyDescent="0.3">
      <c r="A15" s="30" t="s">
        <v>20</v>
      </c>
      <c r="B15" s="39" t="str">
        <f>VLOOKUP(A15,'COMP-VS-BOM'!A:C,3,0)</f>
        <v>CAP CER 0.1UF 25V 10% X7R 0402</v>
      </c>
      <c r="C15" s="39" t="str">
        <f t="shared" si="0"/>
        <v>C412-1</v>
      </c>
      <c r="D15" s="39" t="str">
        <f t="shared" si="1"/>
        <v>C412-2</v>
      </c>
      <c r="E15" s="14" t="str">
        <f>VLOOKUP(C15,Pin_Report!$D$3:$E$9000,2,0)</f>
        <v>2G_VDD</v>
      </c>
      <c r="F15" s="14" t="str">
        <f>VLOOKUP(D15,Pin_Report!$D$3:$E$9000,2,0)</f>
        <v>GND</v>
      </c>
      <c r="G15" s="39">
        <v>25</v>
      </c>
      <c r="H15" s="39">
        <v>2</v>
      </c>
      <c r="I15" s="4">
        <f t="shared" si="2"/>
        <v>12.5</v>
      </c>
      <c r="J15" s="4" t="str">
        <f t="shared" si="3"/>
        <v>PASS</v>
      </c>
      <c r="K15" s="39"/>
      <c r="L15" s="23"/>
      <c r="M15" s="15"/>
      <c r="N15" s="42"/>
      <c r="O15" s="42"/>
      <c r="P15" s="42"/>
      <c r="Q15" s="42"/>
      <c r="R15" s="42"/>
      <c r="S15" s="42"/>
    </row>
    <row r="16" spans="1:26" x14ac:dyDescent="0.3">
      <c r="A16" s="30" t="s">
        <v>21</v>
      </c>
      <c r="B16" s="39" t="str">
        <f>VLOOKUP(A16,'COMP-VS-BOM'!A:C,3,0)</f>
        <v>CAP CER 0.1UF 25V 10% X7R 0402</v>
      </c>
      <c r="C16" s="39" t="str">
        <f t="shared" si="0"/>
        <v>C413-1</v>
      </c>
      <c r="D16" s="39" t="str">
        <f t="shared" si="1"/>
        <v>C413-2</v>
      </c>
      <c r="E16" s="14" t="str">
        <f>VLOOKUP(C16,Pin_Report!$D$3:$E$9000,2,0)</f>
        <v>2G_VDD</v>
      </c>
      <c r="F16" s="14" t="str">
        <f>VLOOKUP(D16,Pin_Report!$D$3:$E$9000,2,0)</f>
        <v>GND</v>
      </c>
      <c r="G16" s="39">
        <v>25</v>
      </c>
      <c r="H16" s="39">
        <v>2</v>
      </c>
      <c r="I16" s="4">
        <f t="shared" si="2"/>
        <v>12.5</v>
      </c>
      <c r="J16" s="4" t="str">
        <f t="shared" si="3"/>
        <v>PASS</v>
      </c>
      <c r="K16" s="39"/>
      <c r="L16" s="23"/>
      <c r="M16" s="15"/>
      <c r="N16" s="42"/>
      <c r="O16" s="42"/>
      <c r="P16" s="42"/>
      <c r="Q16" s="42"/>
      <c r="R16" s="42"/>
      <c r="S16" s="42"/>
    </row>
    <row r="17" spans="1:14" x14ac:dyDescent="0.3">
      <c r="A17" s="30" t="s">
        <v>22</v>
      </c>
      <c r="B17" s="39" t="str">
        <f>VLOOKUP(A17,'COMP-VS-BOM'!A:C,3,0)</f>
        <v>CAP CER 0.1UF 25V 10% X7R 0402</v>
      </c>
      <c r="C17" s="39" t="str">
        <f t="shared" si="0"/>
        <v>C414-1</v>
      </c>
      <c r="D17" s="39" t="str">
        <f t="shared" si="1"/>
        <v>C414-2</v>
      </c>
      <c r="E17" s="14" t="str">
        <f>VLOOKUP(C17,Pin_Report!$D$3:$E$9000,2,0)</f>
        <v>3.3_BAT_2G</v>
      </c>
      <c r="F17" s="14" t="str">
        <f>VLOOKUP(D17,Pin_Report!$D$3:$E$9000,2,0)</f>
        <v>GND</v>
      </c>
      <c r="G17" s="39">
        <v>25</v>
      </c>
      <c r="H17" s="39">
        <v>3.3</v>
      </c>
      <c r="I17" s="4">
        <f t="shared" si="2"/>
        <v>7.5757575757575761</v>
      </c>
      <c r="J17" s="4" t="str">
        <f t="shared" si="3"/>
        <v>PASS</v>
      </c>
      <c r="K17" s="39"/>
      <c r="L17" s="23"/>
      <c r="M17" s="15"/>
      <c r="N17" s="15"/>
    </row>
    <row r="18" spans="1:14" x14ac:dyDescent="0.3">
      <c r="A18" s="30" t="s">
        <v>23</v>
      </c>
      <c r="B18" s="39" t="str">
        <f>VLOOKUP(A18,'COMP-VS-BOM'!A:C,3,0)</f>
        <v>CAP CER 0.1UF 25V 10% X7R 0402</v>
      </c>
      <c r="C18" s="39" t="str">
        <f t="shared" si="0"/>
        <v>C415-1</v>
      </c>
      <c r="D18" s="39" t="str">
        <f t="shared" si="1"/>
        <v>C415-2</v>
      </c>
      <c r="E18" s="14" t="str">
        <f>VLOOKUP(C18,Pin_Report!$D$3:$E$9000,2,0)</f>
        <v>2G_VDD</v>
      </c>
      <c r="F18" s="14" t="str">
        <f>VLOOKUP(D18,Pin_Report!$D$3:$E$9000,2,0)</f>
        <v>GND</v>
      </c>
      <c r="G18" s="39">
        <v>25</v>
      </c>
      <c r="H18" s="39">
        <v>2</v>
      </c>
      <c r="I18" s="4">
        <f t="shared" si="2"/>
        <v>12.5</v>
      </c>
      <c r="J18" s="4" t="str">
        <f t="shared" si="3"/>
        <v>PASS</v>
      </c>
      <c r="K18" s="39"/>
      <c r="L18" s="23"/>
      <c r="M18" s="15"/>
      <c r="N18" s="15"/>
    </row>
    <row r="19" spans="1:14" x14ac:dyDescent="0.3">
      <c r="A19" s="30" t="s">
        <v>24</v>
      </c>
      <c r="B19" s="39" t="str">
        <f>VLOOKUP(A19,'COMP-VS-BOM'!A:C,3,0)</f>
        <v>CAP CER 0.1UF 25V 10% X7R 0402</v>
      </c>
      <c r="C19" s="39" t="str">
        <f t="shared" si="0"/>
        <v>C416-1</v>
      </c>
      <c r="D19" s="39" t="str">
        <f t="shared" si="1"/>
        <v>C416-2</v>
      </c>
      <c r="E19" s="14" t="str">
        <f>VLOOKUP(C19,Pin_Report!$D$3:$E$9000,2,0)</f>
        <v>2G_VDD</v>
      </c>
      <c r="F19" s="14" t="str">
        <f>VLOOKUP(D19,Pin_Report!$D$3:$E$9000,2,0)</f>
        <v>GND</v>
      </c>
      <c r="G19" s="39">
        <v>25</v>
      </c>
      <c r="H19" s="39">
        <v>2</v>
      </c>
      <c r="I19" s="4">
        <f t="shared" si="2"/>
        <v>12.5</v>
      </c>
      <c r="J19" s="4" t="str">
        <f t="shared" si="3"/>
        <v>PASS</v>
      </c>
      <c r="K19" s="39"/>
      <c r="L19" s="23"/>
      <c r="M19" s="15"/>
      <c r="N19" s="15"/>
    </row>
    <row r="20" spans="1:14" x14ac:dyDescent="0.3">
      <c r="A20" s="30" t="s">
        <v>25</v>
      </c>
      <c r="B20" s="39" t="str">
        <f>VLOOKUP(A20,'COMP-VS-BOM'!A:C,3,0)</f>
        <v>CAP CER 0.1UF 25V 10% X7R 0402</v>
      </c>
      <c r="C20" s="39" t="str">
        <f t="shared" si="0"/>
        <v>C417-1</v>
      </c>
      <c r="D20" s="39" t="str">
        <f t="shared" si="1"/>
        <v>C417-2</v>
      </c>
      <c r="E20" s="14" t="str">
        <f>VLOOKUP(C20,Pin_Report!$D$3:$E$9000,2,0)</f>
        <v>3P3VD_TIVA</v>
      </c>
      <c r="F20" s="14" t="str">
        <f>VLOOKUP(D20,Pin_Report!$D$3:$E$9000,2,0)</f>
        <v>GND</v>
      </c>
      <c r="G20" s="39">
        <v>25</v>
      </c>
      <c r="H20" s="39">
        <v>3.3</v>
      </c>
      <c r="I20" s="4">
        <f t="shared" si="2"/>
        <v>7.5757575757575761</v>
      </c>
      <c r="J20" s="4" t="str">
        <f t="shared" si="3"/>
        <v>PASS</v>
      </c>
      <c r="K20" s="39"/>
      <c r="L20" s="23"/>
      <c r="M20" s="15"/>
      <c r="N20" s="15"/>
    </row>
    <row r="21" spans="1:14" x14ac:dyDescent="0.3">
      <c r="A21" s="30" t="s">
        <v>26</v>
      </c>
      <c r="B21" s="39" t="str">
        <f>VLOOKUP(A21,'COMP-VS-BOM'!A:C,3,0)</f>
        <v>CAP CER 0.1UF 25V 10% X7R 0402</v>
      </c>
      <c r="C21" s="39" t="str">
        <f t="shared" si="0"/>
        <v>C495-1</v>
      </c>
      <c r="D21" s="39" t="str">
        <f t="shared" si="1"/>
        <v>C495-2</v>
      </c>
      <c r="E21" s="14" t="str">
        <f>VLOOKUP(C21,Pin_Report!$D$3:$E$9000,2,0)</f>
        <v>N19579862</v>
      </c>
      <c r="F21" s="14" t="str">
        <f>VLOOKUP(D21,Pin_Report!$D$3:$E$9000,2,0)</f>
        <v>N19579922</v>
      </c>
      <c r="G21" s="39">
        <v>25</v>
      </c>
      <c r="H21" s="39"/>
      <c r="I21" s="4"/>
      <c r="J21" s="4"/>
      <c r="K21" s="39" t="s">
        <v>506</v>
      </c>
      <c r="L21" s="23"/>
      <c r="M21" s="15"/>
      <c r="N21" s="15"/>
    </row>
    <row r="22" spans="1:14" x14ac:dyDescent="0.3">
      <c r="A22" s="30" t="s">
        <v>27</v>
      </c>
      <c r="B22" s="39" t="str">
        <f>VLOOKUP(A22,'COMP-VS-BOM'!A:C,3,0)</f>
        <v>CAP CER 0.1UF 25V 10% X7R 0402</v>
      </c>
      <c r="C22" s="39" t="str">
        <f t="shared" si="0"/>
        <v>C501-1</v>
      </c>
      <c r="D22" s="39" t="str">
        <f t="shared" si="1"/>
        <v>C501-2</v>
      </c>
      <c r="E22" s="14" t="str">
        <f>VLOOKUP(C22,Pin_Report!$D$3:$E$9000,2,0)</f>
        <v>N19580256</v>
      </c>
      <c r="F22" s="14" t="str">
        <f>VLOOKUP(D22,Pin_Report!$D$3:$E$9000,2,0)</f>
        <v>GND</v>
      </c>
      <c r="G22" s="39">
        <v>25</v>
      </c>
      <c r="H22" s="39"/>
      <c r="I22" s="4"/>
      <c r="J22" s="4"/>
      <c r="K22" s="39" t="s">
        <v>506</v>
      </c>
      <c r="L22" s="23"/>
      <c r="M22" s="15"/>
      <c r="N22" s="15"/>
    </row>
    <row r="23" spans="1:14" x14ac:dyDescent="0.3">
      <c r="A23" s="30" t="s">
        <v>28</v>
      </c>
      <c r="B23" s="39" t="str">
        <f>VLOOKUP(A23,'COMP-VS-BOM'!A:C,3,0)</f>
        <v>CAP CER 0.1UF 25V 10% X7R 0402</v>
      </c>
      <c r="C23" s="39" t="str">
        <f t="shared" si="0"/>
        <v>C512-1</v>
      </c>
      <c r="D23" s="39" t="str">
        <f t="shared" si="1"/>
        <v>C512-2</v>
      </c>
      <c r="E23" s="14" t="str">
        <f>VLOOKUP(C23,Pin_Report!$D$3:$E$9000,2,0)</f>
        <v>2G_SIM_VDD</v>
      </c>
      <c r="F23" s="14" t="str">
        <f>VLOOKUP(D23,Pin_Report!$D$3:$E$9000,2,0)</f>
        <v>GND</v>
      </c>
      <c r="G23" s="39">
        <v>25</v>
      </c>
      <c r="H23" s="39">
        <v>2</v>
      </c>
      <c r="I23" s="4">
        <f t="shared" si="2"/>
        <v>12.5</v>
      </c>
      <c r="J23" s="4" t="str">
        <f t="shared" si="3"/>
        <v>PASS</v>
      </c>
      <c r="K23" s="39"/>
      <c r="L23" s="23"/>
      <c r="M23" s="15"/>
      <c r="N23" s="15"/>
    </row>
    <row r="24" spans="1:14" x14ac:dyDescent="0.3">
      <c r="A24" s="30" t="s">
        <v>29</v>
      </c>
      <c r="B24" s="39" t="str">
        <f>VLOOKUP(A24,'COMP-VS-BOM'!A:C,3,0)</f>
        <v>CAP CER 0.1UF 25V 10% X7R 0402</v>
      </c>
      <c r="C24" s="39" t="str">
        <f t="shared" si="0"/>
        <v>C1885-1</v>
      </c>
      <c r="D24" s="39" t="str">
        <f t="shared" si="1"/>
        <v>C1885-2</v>
      </c>
      <c r="E24" s="14" t="str">
        <f>VLOOKUP(C24,Pin_Report!$D$3:$E$9000,2,0)</f>
        <v>N19580229</v>
      </c>
      <c r="F24" s="14" t="str">
        <f>VLOOKUP(D24,Pin_Report!$D$3:$E$9000,2,0)</f>
        <v>GND</v>
      </c>
      <c r="G24" s="39">
        <v>25</v>
      </c>
      <c r="H24" s="39">
        <v>0.7</v>
      </c>
      <c r="I24" s="4">
        <f t="shared" si="2"/>
        <v>35.714285714285715</v>
      </c>
      <c r="J24" s="4" t="str">
        <f t="shared" si="3"/>
        <v>PASS</v>
      </c>
      <c r="K24" s="39"/>
      <c r="L24" s="23"/>
      <c r="M24" s="15"/>
      <c r="N24" s="15"/>
    </row>
    <row r="25" spans="1:14" x14ac:dyDescent="0.3">
      <c r="A25" s="30" t="s">
        <v>30</v>
      </c>
      <c r="B25" s="39" t="str">
        <f>VLOOKUP(A25,'COMP-VS-BOM'!A:C,3,0)</f>
        <v>CAP CER 0.1UF 25V 10% X7R 0402</v>
      </c>
      <c r="C25" s="39" t="str">
        <f t="shared" si="0"/>
        <v>C1977-1</v>
      </c>
      <c r="D25" s="39" t="str">
        <f t="shared" si="1"/>
        <v>C1977-2</v>
      </c>
      <c r="E25" s="14" t="str">
        <f>VLOOKUP(C25,Pin_Report!$D$3:$E$9000,2,0)</f>
        <v>GND</v>
      </c>
      <c r="F25" s="14" t="str">
        <f>VLOOKUP(D25,Pin_Report!$D$3:$E$9000,2,0)</f>
        <v>VDD</v>
      </c>
      <c r="G25" s="39">
        <v>25</v>
      </c>
      <c r="H25" s="39">
        <v>2.85</v>
      </c>
      <c r="I25" s="4">
        <f t="shared" si="2"/>
        <v>8.7719298245614024</v>
      </c>
      <c r="J25" s="4" t="str">
        <f t="shared" si="3"/>
        <v>PASS</v>
      </c>
      <c r="K25" s="39"/>
      <c r="L25" s="23"/>
      <c r="M25" s="15"/>
      <c r="N25" s="15"/>
    </row>
    <row r="26" spans="1:14" x14ac:dyDescent="0.3">
      <c r="A26" s="30" t="s">
        <v>31</v>
      </c>
      <c r="B26" s="39" t="str">
        <f>VLOOKUP(A26,'COMP-VS-BOM'!A:C,3,0)</f>
        <v>CAP CER 0.1UF 25V 10% X7R 0402</v>
      </c>
      <c r="C26" s="39" t="str">
        <f t="shared" si="0"/>
        <v>C1978-1</v>
      </c>
      <c r="D26" s="39" t="str">
        <f t="shared" si="1"/>
        <v>C1978-2</v>
      </c>
      <c r="E26" s="14" t="str">
        <f>VLOOKUP(C26,Pin_Report!$D$3:$E$9000,2,0)</f>
        <v>GND</v>
      </c>
      <c r="F26" s="14" t="str">
        <f>VLOOKUP(D26,Pin_Report!$D$3:$E$9000,2,0)</f>
        <v>VDD</v>
      </c>
      <c r="G26" s="39">
        <v>25</v>
      </c>
      <c r="H26" s="39">
        <v>2.85</v>
      </c>
      <c r="I26" s="4">
        <f t="shared" si="2"/>
        <v>8.7719298245614024</v>
      </c>
      <c r="J26" s="4" t="str">
        <f t="shared" si="3"/>
        <v>PASS</v>
      </c>
      <c r="K26" s="39"/>
      <c r="L26" s="23"/>
      <c r="M26" s="15"/>
      <c r="N26" s="15"/>
    </row>
    <row r="27" spans="1:14" x14ac:dyDescent="0.3">
      <c r="A27" s="30" t="s">
        <v>32</v>
      </c>
      <c r="B27" s="39" t="str">
        <f>VLOOKUP(A27,'COMP-VS-BOM'!A:C,3,0)</f>
        <v>CAP CER 0.1UF 25V 10% X7R 0402</v>
      </c>
      <c r="C27" s="39" t="str">
        <f t="shared" si="0"/>
        <v>C2041-1</v>
      </c>
      <c r="D27" s="39" t="str">
        <f t="shared" si="1"/>
        <v>C2041-2</v>
      </c>
      <c r="E27" s="14" t="str">
        <f>VLOOKUP(C27,Pin_Report!$D$3:$E$9000,2,0)</f>
        <v>3P3VD_TIVA</v>
      </c>
      <c r="F27" s="14" t="str">
        <f>VLOOKUP(D27,Pin_Report!$D$3:$E$9000,2,0)</f>
        <v>GND</v>
      </c>
      <c r="G27" s="39">
        <v>25</v>
      </c>
      <c r="H27" s="39">
        <v>3.3</v>
      </c>
      <c r="I27" s="4">
        <f t="shared" si="2"/>
        <v>7.5757575757575761</v>
      </c>
      <c r="J27" s="4" t="str">
        <f t="shared" si="3"/>
        <v>PASS</v>
      </c>
      <c r="K27" s="39"/>
      <c r="L27" s="23"/>
      <c r="M27" s="15"/>
      <c r="N27" s="15"/>
    </row>
    <row r="28" spans="1:14" x14ac:dyDescent="0.3">
      <c r="A28" s="30" t="s">
        <v>33</v>
      </c>
      <c r="B28" s="39" t="str">
        <f>VLOOKUP(A28,'COMP-VS-BOM'!A:C,3,0)</f>
        <v>CAP CER 0.1UF 25V 10% X7R 0402</v>
      </c>
      <c r="C28" s="39" t="str">
        <f t="shared" si="0"/>
        <v>C2042-1</v>
      </c>
      <c r="D28" s="39" t="str">
        <f t="shared" si="1"/>
        <v>C2042-2</v>
      </c>
      <c r="E28" s="14" t="str">
        <f>VLOOKUP(C28,Pin_Report!$D$3:$E$9000,2,0)</f>
        <v>N19563564</v>
      </c>
      <c r="F28" s="14" t="str">
        <f>VLOOKUP(D28,Pin_Report!$D$3:$E$9000,2,0)</f>
        <v>GND</v>
      </c>
      <c r="G28" s="39">
        <v>25</v>
      </c>
      <c r="H28" s="39">
        <v>3.3</v>
      </c>
      <c r="I28" s="4">
        <f t="shared" si="2"/>
        <v>7.5757575757575761</v>
      </c>
      <c r="J28" s="4" t="str">
        <f t="shared" si="3"/>
        <v>PASS</v>
      </c>
      <c r="K28" s="39"/>
      <c r="L28" s="23"/>
      <c r="M28" s="15"/>
      <c r="N28" s="15"/>
    </row>
    <row r="29" spans="1:14" x14ac:dyDescent="0.3">
      <c r="A29" s="30" t="s">
        <v>540</v>
      </c>
      <c r="B29" s="39" t="str">
        <f>VLOOKUP(A29,'COMP-VS-BOM'!A:C,3,0)</f>
        <v>CAP CER 0.1UF 25V 10% X7R 0402</v>
      </c>
      <c r="C29" s="39" t="str">
        <f t="shared" si="0"/>
        <v>C2120-1</v>
      </c>
      <c r="D29" s="39" t="str">
        <f t="shared" si="1"/>
        <v>C2120-2</v>
      </c>
      <c r="E29" s="14" t="str">
        <f>VLOOKUP(C29,Pin_Report!$D$3:$E$9000,2,0)</f>
        <v>GND</v>
      </c>
      <c r="F29" s="14" t="str">
        <f>VLOOKUP(D29,Pin_Report!$D$3:$E$9000,2,0)</f>
        <v>4.0VD_2G</v>
      </c>
      <c r="G29" s="39">
        <v>25</v>
      </c>
      <c r="H29" s="39">
        <v>4</v>
      </c>
      <c r="I29" s="4">
        <f t="shared" si="2"/>
        <v>6.25</v>
      </c>
      <c r="J29" s="4" t="str">
        <f t="shared" si="3"/>
        <v>PASS</v>
      </c>
      <c r="K29" s="39"/>
      <c r="L29" s="23"/>
      <c r="M29" s="15"/>
      <c r="N29" s="15"/>
    </row>
    <row r="30" spans="1:14" x14ac:dyDescent="0.3">
      <c r="A30" s="30" t="s">
        <v>42</v>
      </c>
      <c r="B30" s="39" t="str">
        <f>VLOOKUP(A30,'COMP-VS-BOM'!A:C,3,0)</f>
        <v>CAP CER 10000PF 25V X7R 0402</v>
      </c>
      <c r="C30" s="39" t="str">
        <f t="shared" si="0"/>
        <v>C409-1</v>
      </c>
      <c r="D30" s="39" t="str">
        <f t="shared" si="1"/>
        <v>C409-2</v>
      </c>
      <c r="E30" s="14" t="str">
        <f>VLOOKUP(C30,Pin_Report!$D$3:$E$9000,2,0)</f>
        <v>4.0VD_2G</v>
      </c>
      <c r="F30" s="14" t="str">
        <f>VLOOKUP(D30,Pin_Report!$D$3:$E$9000,2,0)</f>
        <v>GND</v>
      </c>
      <c r="G30" s="39">
        <v>25</v>
      </c>
      <c r="H30" s="39">
        <v>4</v>
      </c>
      <c r="I30" s="4">
        <f t="shared" si="2"/>
        <v>6.25</v>
      </c>
      <c r="J30" s="4" t="str">
        <f t="shared" si="3"/>
        <v>PASS</v>
      </c>
      <c r="K30" s="39"/>
      <c r="L30" s="23"/>
      <c r="M30" s="15"/>
      <c r="N30" s="15"/>
    </row>
    <row r="31" spans="1:14" x14ac:dyDescent="0.3">
      <c r="A31" s="30" t="s">
        <v>52</v>
      </c>
      <c r="B31" s="39" t="str">
        <f>VLOOKUP(A31,'COMP-VS-BOM'!A:C,3,0)</f>
        <v>CAP CER 1UF 16V 10% X7R 0603</v>
      </c>
      <c r="C31" s="39" t="str">
        <f t="shared" si="0"/>
        <v>C411-1</v>
      </c>
      <c r="D31" s="39" t="str">
        <f t="shared" si="1"/>
        <v>C411-2</v>
      </c>
      <c r="E31" s="14" t="str">
        <f>VLOOKUP(C31,Pin_Report!$D$3:$E$9000,2,0)</f>
        <v>2G_SIM_VDD</v>
      </c>
      <c r="F31" s="14" t="str">
        <f>VLOOKUP(D31,Pin_Report!$D$3:$E$9000,2,0)</f>
        <v>GND</v>
      </c>
      <c r="G31" s="39">
        <v>16</v>
      </c>
      <c r="H31" s="39">
        <v>2</v>
      </c>
      <c r="I31" s="4">
        <f t="shared" si="2"/>
        <v>8</v>
      </c>
      <c r="J31" s="4" t="str">
        <f t="shared" si="3"/>
        <v>PASS</v>
      </c>
      <c r="K31" s="39"/>
      <c r="L31" s="23"/>
      <c r="M31" s="15"/>
      <c r="N31" s="15"/>
    </row>
    <row r="32" spans="1:14" x14ac:dyDescent="0.3">
      <c r="A32" s="30" t="s">
        <v>54</v>
      </c>
      <c r="B32" s="39" t="str">
        <f>VLOOKUP(A32,'COMP-VS-BOM'!A:C,3,0)</f>
        <v>CAP CER 1UF 16V 10% X7R 0603</v>
      </c>
      <c r="C32" s="39" t="str">
        <f t="shared" si="0"/>
        <v>C500-1</v>
      </c>
      <c r="D32" s="39" t="str">
        <f t="shared" si="1"/>
        <v>C500-2</v>
      </c>
      <c r="E32" s="14" t="str">
        <f>VLOOKUP(C32,Pin_Report!$D$3:$E$9000,2,0)</f>
        <v>LT8640_INT_VCC3</v>
      </c>
      <c r="F32" s="14" t="str">
        <f>VLOOKUP(D32,Pin_Report!$D$3:$E$9000,2,0)</f>
        <v>GND</v>
      </c>
      <c r="G32" s="39">
        <v>16</v>
      </c>
      <c r="H32" s="39">
        <v>3.4</v>
      </c>
      <c r="I32" s="4">
        <f t="shared" si="2"/>
        <v>4.7058823529411766</v>
      </c>
      <c r="J32" s="4" t="str">
        <f t="shared" si="3"/>
        <v>PASS</v>
      </c>
      <c r="K32" s="39"/>
      <c r="L32" s="23"/>
      <c r="M32" s="15"/>
      <c r="N32" s="15"/>
    </row>
    <row r="33" spans="1:14" x14ac:dyDescent="0.3">
      <c r="A33" s="30" t="s">
        <v>55</v>
      </c>
      <c r="B33" s="39" t="str">
        <f>VLOOKUP(A33,'COMP-VS-BOM'!A:C,3,0)</f>
        <v>CAP CER 1UF 16V 10% X7R 0603</v>
      </c>
      <c r="C33" s="39" t="str">
        <f t="shared" si="0"/>
        <v>C1975-1</v>
      </c>
      <c r="D33" s="39" t="str">
        <f t="shared" si="1"/>
        <v>C1975-2</v>
      </c>
      <c r="E33" s="14" t="str">
        <f>VLOOKUP(C33,Pin_Report!$D$3:$E$9000,2,0)</f>
        <v>GND</v>
      </c>
      <c r="F33" s="14" t="str">
        <f>VLOOKUP(D33,Pin_Report!$D$3:$E$9000,2,0)</f>
        <v>4.0VD_2G</v>
      </c>
      <c r="G33" s="39">
        <v>16</v>
      </c>
      <c r="H33" s="39">
        <v>4</v>
      </c>
      <c r="I33" s="4">
        <f t="shared" si="2"/>
        <v>4</v>
      </c>
      <c r="J33" s="4" t="str">
        <f t="shared" si="3"/>
        <v>PASS</v>
      </c>
      <c r="K33" s="39"/>
      <c r="L33" s="23"/>
      <c r="M33" s="15"/>
      <c r="N33" s="15"/>
    </row>
    <row r="34" spans="1:14" x14ac:dyDescent="0.3">
      <c r="A34" s="30" t="s">
        <v>38</v>
      </c>
      <c r="B34" s="39" t="str">
        <f>VLOOKUP(A34,'COMP-VS-BOM'!A:C,3,0)</f>
        <v>CAP CER 10PF 50V 5% NPO 0402</v>
      </c>
      <c r="C34" s="39" t="str">
        <f t="shared" si="0"/>
        <v>C420-1</v>
      </c>
      <c r="D34" s="39" t="str">
        <f t="shared" si="1"/>
        <v>C420-2</v>
      </c>
      <c r="E34" s="14" t="str">
        <f>VLOOKUP(C34,Pin_Report!$D$3:$E$9000,2,0)</f>
        <v>2GMODULE_RF_ANT</v>
      </c>
      <c r="F34" s="14" t="str">
        <f>VLOOKUP(D34,Pin_Report!$D$3:$E$9000,2,0)</f>
        <v>N19574611</v>
      </c>
      <c r="G34" s="39">
        <v>50</v>
      </c>
      <c r="H34" s="39"/>
      <c r="I34" s="4"/>
      <c r="J34" s="4"/>
      <c r="K34" s="39" t="s">
        <v>506</v>
      </c>
      <c r="L34" s="23"/>
      <c r="M34" s="15"/>
      <c r="N34" s="15"/>
    </row>
    <row r="35" spans="1:14" x14ac:dyDescent="0.3">
      <c r="A35" s="30" t="s">
        <v>39</v>
      </c>
      <c r="B35" s="39" t="str">
        <f>VLOOKUP(A35,'COMP-VS-BOM'!A:C,3,0)</f>
        <v>CAP CER 10PF 50V 5% NPO 0402</v>
      </c>
      <c r="C35" s="39" t="str">
        <f t="shared" si="0"/>
        <v>C421-1</v>
      </c>
      <c r="D35" s="39" t="str">
        <f t="shared" si="1"/>
        <v>C421-2</v>
      </c>
      <c r="E35" s="14" t="str">
        <f>VLOOKUP(C35,Pin_Report!$D$3:$E$9000,2,0)</f>
        <v>GND</v>
      </c>
      <c r="F35" s="14" t="str">
        <f>VLOOKUP(D35,Pin_Report!$D$3:$E$9000,2,0)</f>
        <v>N19574611</v>
      </c>
      <c r="G35" s="39">
        <v>50</v>
      </c>
      <c r="H35" s="39"/>
      <c r="I35" s="4"/>
      <c r="J35" s="4"/>
      <c r="K35" s="39" t="s">
        <v>506</v>
      </c>
      <c r="L35" s="23"/>
      <c r="M35" s="15"/>
      <c r="N35" s="15"/>
    </row>
    <row r="36" spans="1:14" x14ac:dyDescent="0.3">
      <c r="A36" s="30" t="s">
        <v>40</v>
      </c>
      <c r="B36" s="39" t="str">
        <f>VLOOKUP(A36,'COMP-VS-BOM'!A:C,3,0)</f>
        <v>CAP CER 10PF 50V 5% NPO 0402</v>
      </c>
      <c r="C36" s="39" t="str">
        <f t="shared" si="0"/>
        <v>C422-1</v>
      </c>
      <c r="D36" s="39" t="str">
        <f t="shared" si="1"/>
        <v>C422-2</v>
      </c>
      <c r="E36" s="14" t="str">
        <f>VLOOKUP(C36,Pin_Report!$D$3:$E$9000,2,0)</f>
        <v>GND</v>
      </c>
      <c r="F36" s="14" t="str">
        <f>VLOOKUP(D36,Pin_Report!$D$3:$E$9000,2,0)</f>
        <v>CH1_UE_SIM_ANT</v>
      </c>
      <c r="G36" s="39">
        <v>50</v>
      </c>
      <c r="H36" s="39"/>
      <c r="I36" s="4"/>
      <c r="J36" s="4"/>
      <c r="K36" s="39" t="s">
        <v>506</v>
      </c>
      <c r="L36" s="23"/>
      <c r="M36" s="15"/>
      <c r="N36" s="15"/>
    </row>
    <row r="37" spans="1:14" x14ac:dyDescent="0.3">
      <c r="A37" s="30" t="s">
        <v>41</v>
      </c>
      <c r="B37" s="39" t="str">
        <f>VLOOKUP(A37,'COMP-VS-BOM'!A:C,3,0)</f>
        <v>CAP CER 10PF 50V 5% NPO 0402</v>
      </c>
      <c r="C37" s="39" t="str">
        <f t="shared" si="0"/>
        <v>C492-1</v>
      </c>
      <c r="D37" s="39" t="str">
        <f t="shared" si="1"/>
        <v>C492-2</v>
      </c>
      <c r="E37" s="14" t="str">
        <f>VLOOKUP(C37,Pin_Report!$D$3:$E$9000,2,0)</f>
        <v>N19580328</v>
      </c>
      <c r="F37" s="14" t="str">
        <f>VLOOKUP(D37,Pin_Report!$D$3:$E$9000,2,0)</f>
        <v>N19579948</v>
      </c>
      <c r="G37" s="39">
        <v>50</v>
      </c>
      <c r="H37" s="39"/>
      <c r="I37" s="4"/>
      <c r="J37" s="4"/>
      <c r="K37" s="39" t="s">
        <v>506</v>
      </c>
      <c r="L37" s="23"/>
      <c r="M37" s="15"/>
      <c r="N37" s="15"/>
    </row>
    <row r="38" spans="1:14" x14ac:dyDescent="0.3">
      <c r="A38" s="30" t="s">
        <v>57</v>
      </c>
      <c r="B38" s="39" t="str">
        <f>VLOOKUP(A38,'COMP-VS-BOM'!A:C,3,0)</f>
        <v>CAP CER 1UF 50V X7R 0805</v>
      </c>
      <c r="C38" s="39" t="str">
        <f t="shared" si="0"/>
        <v>C498-1</v>
      </c>
      <c r="D38" s="39" t="str">
        <f t="shared" si="1"/>
        <v>C498-2</v>
      </c>
      <c r="E38" s="14" t="str">
        <f>VLOOKUP(C38,Pin_Report!$D$3:$E$9000,2,0)</f>
        <v>P12V</v>
      </c>
      <c r="F38" s="14" t="str">
        <f>VLOOKUP(D38,Pin_Report!$D$3:$E$9000,2,0)</f>
        <v>GND</v>
      </c>
      <c r="G38" s="39">
        <v>50</v>
      </c>
      <c r="H38" s="39">
        <v>12</v>
      </c>
      <c r="I38" s="4">
        <f t="shared" si="2"/>
        <v>4.166666666666667</v>
      </c>
      <c r="J38" s="4" t="str">
        <f t="shared" si="3"/>
        <v>PASS</v>
      </c>
      <c r="K38" s="39"/>
      <c r="L38" s="23"/>
      <c r="M38" s="15"/>
      <c r="N38" s="15"/>
    </row>
    <row r="39" spans="1:14" x14ac:dyDescent="0.3">
      <c r="A39" s="30" t="s">
        <v>58</v>
      </c>
      <c r="B39" s="39" t="str">
        <f>VLOOKUP(A39,'COMP-VS-BOM'!A:C,3,0)</f>
        <v>CAP CER 1UF 50V X7R 0805</v>
      </c>
      <c r="C39" s="39" t="str">
        <f t="shared" si="0"/>
        <v>C499-1</v>
      </c>
      <c r="D39" s="39" t="str">
        <f t="shared" si="1"/>
        <v>C499-2</v>
      </c>
      <c r="E39" s="14" t="str">
        <f>VLOOKUP(C39,Pin_Report!$D$3:$E$9000,2,0)</f>
        <v>P12V</v>
      </c>
      <c r="F39" s="14" t="str">
        <f>VLOOKUP(D39,Pin_Report!$D$3:$E$9000,2,0)</f>
        <v>GND</v>
      </c>
      <c r="G39" s="39">
        <v>50</v>
      </c>
      <c r="H39" s="39">
        <v>12</v>
      </c>
      <c r="I39" s="4">
        <f t="shared" si="2"/>
        <v>4.166666666666667</v>
      </c>
      <c r="J39" s="4" t="str">
        <f t="shared" si="3"/>
        <v>PASS</v>
      </c>
      <c r="K39" s="39"/>
      <c r="L39" s="23"/>
      <c r="M39" s="15"/>
      <c r="N39" s="15"/>
    </row>
    <row r="40" spans="1:14" x14ac:dyDescent="0.3">
      <c r="A40" s="30" t="s">
        <v>520</v>
      </c>
      <c r="B40" s="39" t="str">
        <f>VLOOKUP(A40,'COMP-VS-BOM'!A:C,3,0)</f>
        <v>CAP CER 0.1UF 25V 10% X7R 0402</v>
      </c>
      <c r="C40" s="39" t="str">
        <f t="shared" si="0"/>
        <v>C697-1</v>
      </c>
      <c r="D40" s="39" t="str">
        <f t="shared" si="1"/>
        <v>C697-2</v>
      </c>
      <c r="E40" s="14" t="str">
        <f>VLOOKUP(C40,Pin_Report!$D$3:$E$9000,2,0)</f>
        <v>TRXFE_IN_12V</v>
      </c>
      <c r="F40" s="14" t="str">
        <f>VLOOKUP(D40,Pin_Report!$D$3:$E$9000,2,0)</f>
        <v>GND</v>
      </c>
      <c r="G40" s="39">
        <v>25</v>
      </c>
      <c r="H40" s="39">
        <v>12</v>
      </c>
      <c r="I40" s="4">
        <f t="shared" si="2"/>
        <v>2.0833333333333335</v>
      </c>
      <c r="J40" s="4" t="str">
        <f t="shared" si="3"/>
        <v>PASS</v>
      </c>
      <c r="K40" s="39"/>
      <c r="L40" s="23"/>
      <c r="M40" s="15"/>
      <c r="N40" s="15"/>
    </row>
    <row r="41" spans="1:14" x14ac:dyDescent="0.3">
      <c r="A41" s="30" t="s">
        <v>521</v>
      </c>
      <c r="B41" s="39" t="str">
        <f>VLOOKUP(A41,'COMP-VS-BOM'!A:C,3,0)</f>
        <v>CAP CER 0.1UF 25V 10% X7R 0402</v>
      </c>
      <c r="C41" s="39" t="str">
        <f t="shared" si="0"/>
        <v>C698-1</v>
      </c>
      <c r="D41" s="39" t="str">
        <f t="shared" si="1"/>
        <v>C698-2</v>
      </c>
      <c r="E41" s="14" t="str">
        <f>VLOOKUP(C41,Pin_Report!$D$3:$E$9000,2,0)</f>
        <v>TRXFE_IN_12V</v>
      </c>
      <c r="F41" s="14" t="str">
        <f>VLOOKUP(D41,Pin_Report!$D$3:$E$9000,2,0)</f>
        <v>GND</v>
      </c>
      <c r="G41" s="39">
        <v>25</v>
      </c>
      <c r="H41" s="39">
        <v>12</v>
      </c>
      <c r="I41" s="4">
        <f t="shared" si="2"/>
        <v>2.0833333333333335</v>
      </c>
      <c r="J41" s="4" t="str">
        <f t="shared" si="3"/>
        <v>PASS</v>
      </c>
      <c r="K41" s="39"/>
      <c r="L41" s="23"/>
      <c r="M41" s="15"/>
      <c r="N41" s="15"/>
    </row>
    <row r="42" spans="1:14" x14ac:dyDescent="0.3">
      <c r="A42" s="30" t="s">
        <v>1027</v>
      </c>
      <c r="B42" s="39" t="str">
        <f>VLOOKUP(A42,'COMP-VS-BOM'!A:C,3,0)</f>
        <v>CAP CER 0.1UF 25V 10% X7R 0402</v>
      </c>
      <c r="C42" s="39" t="str">
        <f t="shared" si="0"/>
        <v>C4430-1</v>
      </c>
      <c r="D42" s="39" t="str">
        <f t="shared" si="1"/>
        <v>C4430-2</v>
      </c>
      <c r="E42" s="14" t="str">
        <f>VLOOKUP(C42,Pin_Report!$D$3:$E$9000,2,0)</f>
        <v>VCC_3P3_DIG</v>
      </c>
      <c r="F42" s="14" t="str">
        <f>VLOOKUP(D42,Pin_Report!$D$3:$E$9000,2,0)</f>
        <v>GND</v>
      </c>
      <c r="G42" s="39">
        <v>25</v>
      </c>
      <c r="H42" s="39">
        <v>3.3</v>
      </c>
      <c r="I42" s="4">
        <f t="shared" si="2"/>
        <v>7.5757575757575761</v>
      </c>
      <c r="J42" s="4" t="str">
        <f t="shared" si="3"/>
        <v>PASS</v>
      </c>
      <c r="K42" s="39"/>
      <c r="L42" s="23"/>
      <c r="M42" s="15"/>
      <c r="N42" s="15"/>
    </row>
    <row r="43" spans="1:14" x14ac:dyDescent="0.3">
      <c r="A43" s="30" t="s">
        <v>1028</v>
      </c>
      <c r="B43" s="39" t="str">
        <f>VLOOKUP(A43,'COMP-VS-BOM'!A:C,3,0)</f>
        <v>CAP CER 0.1UF 25V 10% X7R 0402</v>
      </c>
      <c r="C43" s="39" t="str">
        <f t="shared" si="0"/>
        <v>C4432-1</v>
      </c>
      <c r="D43" s="39" t="str">
        <f t="shared" si="1"/>
        <v>C4432-2</v>
      </c>
      <c r="E43" s="14" t="str">
        <f>VLOOKUP(C43,Pin_Report!$D$3:$E$9000,2,0)</f>
        <v>VCC_3P3_FPGA</v>
      </c>
      <c r="F43" s="14" t="str">
        <f>VLOOKUP(D43,Pin_Report!$D$3:$E$9000,2,0)</f>
        <v>GND</v>
      </c>
      <c r="G43" s="39">
        <v>25</v>
      </c>
      <c r="H43" s="39">
        <v>3.3</v>
      </c>
      <c r="I43" s="4">
        <f t="shared" si="2"/>
        <v>7.5757575757575761</v>
      </c>
      <c r="J43" s="4" t="str">
        <f t="shared" si="3"/>
        <v>PASS</v>
      </c>
      <c r="K43" s="39"/>
      <c r="L43" s="23"/>
      <c r="M43" s="15"/>
      <c r="N43" s="15"/>
    </row>
    <row r="44" spans="1:14" x14ac:dyDescent="0.3">
      <c r="A44" s="30" t="s">
        <v>1137</v>
      </c>
      <c r="B44" s="39" t="str">
        <f>VLOOKUP(A44,'COMP-VS-BOM'!A:C,3,0)</f>
        <v>CAP CER 0.1UF 25V 10% X7R 0402</v>
      </c>
      <c r="C44" s="39" t="str">
        <f t="shared" si="0"/>
        <v>C4518-1</v>
      </c>
      <c r="D44" s="39" t="str">
        <f t="shared" si="1"/>
        <v>C4518-2</v>
      </c>
      <c r="E44" s="14" t="str">
        <f>VLOOKUP(C44,Pin_Report!$D$3:$E$9000,2,0)</f>
        <v>3P3VD_TIVA</v>
      </c>
      <c r="F44" s="14" t="str">
        <f>VLOOKUP(D44,Pin_Report!$D$3:$E$9000,2,0)</f>
        <v>GND</v>
      </c>
      <c r="G44" s="39">
        <v>25</v>
      </c>
      <c r="H44" s="39">
        <v>3.3</v>
      </c>
      <c r="I44" s="4">
        <f t="shared" si="2"/>
        <v>7.5757575757575761</v>
      </c>
      <c r="J44" s="4" t="str">
        <f t="shared" si="3"/>
        <v>PASS</v>
      </c>
      <c r="K44" s="39"/>
      <c r="L44" s="23"/>
      <c r="M44" s="15"/>
      <c r="N44" s="15"/>
    </row>
    <row r="45" spans="1:14" x14ac:dyDescent="0.3">
      <c r="A45" s="30" t="s">
        <v>1362</v>
      </c>
      <c r="B45" s="39" t="str">
        <f>VLOOKUP(A45,'COMP-VS-BOM'!A:C,3,0)</f>
        <v>CAP CER 0.1UF 25V 10% X7R 0402</v>
      </c>
      <c r="C45" s="39" t="str">
        <f t="shared" si="0"/>
        <v>C4662-1</v>
      </c>
      <c r="D45" s="39" t="str">
        <f t="shared" si="1"/>
        <v>C4662-2</v>
      </c>
      <c r="E45" s="14" t="str">
        <f>VLOOKUP(C45,Pin_Report!$D$3:$E$9000,2,0)</f>
        <v>3P3VD_TIVA</v>
      </c>
      <c r="F45" s="14" t="str">
        <f>VLOOKUP(D45,Pin_Report!$D$3:$E$9000,2,0)</f>
        <v>GND</v>
      </c>
      <c r="G45" s="39">
        <v>25</v>
      </c>
      <c r="H45" s="39">
        <v>3.3</v>
      </c>
      <c r="I45" s="4">
        <f t="shared" si="2"/>
        <v>7.5757575757575761</v>
      </c>
      <c r="J45" s="4" t="str">
        <f t="shared" si="3"/>
        <v>PASS</v>
      </c>
      <c r="K45" s="39"/>
      <c r="L45" s="23"/>
      <c r="M45" s="15"/>
      <c r="N45" s="15"/>
    </row>
    <row r="46" spans="1:14" x14ac:dyDescent="0.3">
      <c r="A46" s="30" t="s">
        <v>522</v>
      </c>
      <c r="B46" s="39" t="str">
        <f>VLOOKUP(A46,'COMP-VS-BOM'!A:C,3,0)</f>
        <v>CAP CER 1000pF 16V X7R 0201</v>
      </c>
      <c r="C46" s="39" t="str">
        <f t="shared" si="0"/>
        <v>C1506-1</v>
      </c>
      <c r="D46" s="39" t="str">
        <f t="shared" si="1"/>
        <v>C1506-2</v>
      </c>
      <c r="E46" s="14" t="str">
        <f>VLOOKUP(C46,Pin_Report!$D$3:$E$9000,2,0)</f>
        <v>N18610577</v>
      </c>
      <c r="F46" s="14" t="str">
        <f>VLOOKUP(D46,Pin_Report!$D$3:$E$9000,2,0)</f>
        <v>GND</v>
      </c>
      <c r="G46" s="39">
        <v>16</v>
      </c>
      <c r="H46" s="39">
        <v>3.3</v>
      </c>
      <c r="I46" s="4">
        <f t="shared" si="2"/>
        <v>4.8484848484848486</v>
      </c>
      <c r="J46" s="4" t="str">
        <f t="shared" si="3"/>
        <v>PASS</v>
      </c>
      <c r="K46" s="39"/>
      <c r="L46" s="23"/>
      <c r="M46" s="15"/>
      <c r="N46" s="15"/>
    </row>
    <row r="47" spans="1:14" x14ac:dyDescent="0.3">
      <c r="A47" s="30" t="s">
        <v>524</v>
      </c>
      <c r="B47" s="39" t="str">
        <f>VLOOKUP(A47,'COMP-VS-BOM'!A:C,3,0)</f>
        <v>CAP CER 1000pF 16V X7R 0201</v>
      </c>
      <c r="C47" s="39" t="str">
        <f t="shared" si="0"/>
        <v>C1507-1</v>
      </c>
      <c r="D47" s="39" t="str">
        <f t="shared" si="1"/>
        <v>C1507-2</v>
      </c>
      <c r="E47" s="14" t="str">
        <f>VLOOKUP(C47,Pin_Report!$D$3:$E$9000,2,0)</f>
        <v>N18610916</v>
      </c>
      <c r="F47" s="14" t="str">
        <f>VLOOKUP(D47,Pin_Report!$D$3:$E$9000,2,0)</f>
        <v>GND</v>
      </c>
      <c r="G47" s="39">
        <v>16</v>
      </c>
      <c r="H47" s="39">
        <v>3.3</v>
      </c>
      <c r="I47" s="4">
        <f t="shared" si="2"/>
        <v>4.8484848484848486</v>
      </c>
      <c r="J47" s="4" t="str">
        <f t="shared" si="3"/>
        <v>PASS</v>
      </c>
      <c r="K47" s="39"/>
      <c r="L47" s="23"/>
      <c r="M47" s="15"/>
      <c r="N47" s="15"/>
    </row>
    <row r="48" spans="1:14" x14ac:dyDescent="0.3">
      <c r="A48" s="30" t="s">
        <v>526</v>
      </c>
      <c r="B48" s="39" t="str">
        <f>VLOOKUP(A48,'COMP-VS-BOM'!A:C,3,0)</f>
        <v>CAP CER 0.1PF 25V NP0 0201</v>
      </c>
      <c r="C48" s="39" t="str">
        <f t="shared" si="0"/>
        <v>C1519-1</v>
      </c>
      <c r="D48" s="39" t="str">
        <f t="shared" si="1"/>
        <v>C1519-2</v>
      </c>
      <c r="E48" s="14" t="str">
        <f>VLOOKUP(C48,Pin_Report!$D$3:$E$9000,2,0)</f>
        <v>N18610577</v>
      </c>
      <c r="F48" s="14" t="str">
        <f>VLOOKUP(D48,Pin_Report!$D$3:$E$9000,2,0)</f>
        <v>GND</v>
      </c>
      <c r="G48" s="39">
        <v>25</v>
      </c>
      <c r="H48" s="39">
        <v>3.3</v>
      </c>
      <c r="I48" s="4">
        <f t="shared" si="2"/>
        <v>7.5757575757575761</v>
      </c>
      <c r="J48" s="4" t="str">
        <f t="shared" si="3"/>
        <v>PASS</v>
      </c>
      <c r="K48" s="39"/>
      <c r="L48" s="23"/>
      <c r="M48" s="15"/>
      <c r="N48" s="15"/>
    </row>
    <row r="49" spans="1:14" x14ac:dyDescent="0.3">
      <c r="A49" s="30" t="s">
        <v>527</v>
      </c>
      <c r="B49" s="39" t="str">
        <f>VLOOKUP(A49,'COMP-VS-BOM'!A:C,3,0)</f>
        <v>CAP CER 0.1PF 25V NP0 0201</v>
      </c>
      <c r="C49" s="39" t="str">
        <f t="shared" si="0"/>
        <v>C1520-1</v>
      </c>
      <c r="D49" s="39" t="str">
        <f t="shared" si="1"/>
        <v>C1520-2</v>
      </c>
      <c r="E49" s="14" t="str">
        <f>VLOOKUP(C49,Pin_Report!$D$3:$E$9000,2,0)</f>
        <v>N18610916</v>
      </c>
      <c r="F49" s="14" t="str">
        <f>VLOOKUP(D49,Pin_Report!$D$3:$E$9000,2,0)</f>
        <v>GND</v>
      </c>
      <c r="G49" s="39">
        <v>25</v>
      </c>
      <c r="H49" s="39">
        <v>3.3</v>
      </c>
      <c r="I49" s="4">
        <f t="shared" si="2"/>
        <v>7.5757575757575761</v>
      </c>
      <c r="J49" s="4" t="str">
        <f t="shared" si="3"/>
        <v>PASS</v>
      </c>
      <c r="K49" s="39"/>
      <c r="L49" s="23"/>
      <c r="M49" s="15"/>
      <c r="N49" s="15"/>
    </row>
    <row r="50" spans="1:14" x14ac:dyDescent="0.3">
      <c r="A50" s="30" t="s">
        <v>60</v>
      </c>
      <c r="B50" s="39" t="str">
        <f>VLOOKUP(A50,'COMP-VS-BOM'!A:C,3,0)</f>
        <v>CAP CER 10000PF 16V 0603</v>
      </c>
      <c r="C50" s="39" t="str">
        <f t="shared" si="0"/>
        <v>C1802-1</v>
      </c>
      <c r="D50" s="39" t="str">
        <f t="shared" si="1"/>
        <v>C1802-2</v>
      </c>
      <c r="E50" s="14" t="str">
        <f>VLOOKUP(C50,Pin_Report!$D$3:$E$9000,2,0)</f>
        <v>N2429712</v>
      </c>
      <c r="F50" s="14" t="str">
        <f>VLOOKUP(D50,Pin_Report!$D$3:$E$9000,2,0)</f>
        <v>GND</v>
      </c>
      <c r="G50" s="39">
        <v>16</v>
      </c>
      <c r="H50" s="39">
        <v>3.3</v>
      </c>
      <c r="I50" s="4">
        <f t="shared" si="2"/>
        <v>4.8484848484848486</v>
      </c>
      <c r="J50" s="4" t="str">
        <f t="shared" si="3"/>
        <v>PASS</v>
      </c>
      <c r="K50" s="39"/>
      <c r="L50" s="23"/>
      <c r="M50" s="15"/>
      <c r="N50" s="15"/>
    </row>
    <row r="51" spans="1:14" x14ac:dyDescent="0.3">
      <c r="A51" s="30" t="s">
        <v>533</v>
      </c>
      <c r="B51" s="39" t="str">
        <f>VLOOKUP(A51,'COMP-VS-BOM'!A:C,3,0)</f>
        <v>CAP CER 10000PF 16V 0603</v>
      </c>
      <c r="C51" s="39" t="str">
        <f t="shared" si="0"/>
        <v>C2002-1</v>
      </c>
      <c r="D51" s="39" t="str">
        <f t="shared" si="1"/>
        <v>C2002-2</v>
      </c>
      <c r="E51" s="14" t="str">
        <f>VLOOKUP(C51,Pin_Report!$D$3:$E$9000,2,0)</f>
        <v>N05085</v>
      </c>
      <c r="F51" s="14" t="str">
        <f>VLOOKUP(D51,Pin_Report!$D$3:$E$9000,2,0)</f>
        <v>GND</v>
      </c>
      <c r="G51" s="39">
        <v>16</v>
      </c>
      <c r="H51" s="39">
        <v>3.3</v>
      </c>
      <c r="I51" s="4">
        <f t="shared" si="2"/>
        <v>4.8484848484848486</v>
      </c>
      <c r="J51" s="4" t="str">
        <f t="shared" si="3"/>
        <v>PASS</v>
      </c>
      <c r="K51" s="39"/>
      <c r="L51" s="23"/>
      <c r="M51" s="15"/>
      <c r="N51" s="15"/>
    </row>
    <row r="52" spans="1:14" x14ac:dyDescent="0.3">
      <c r="A52" s="30" t="s">
        <v>543</v>
      </c>
      <c r="B52" s="39" t="str">
        <f>VLOOKUP(A52,'COMP-VS-BOM'!A:C,3,0)</f>
        <v>CAP CER 10000PF 16V 0603</v>
      </c>
      <c r="C52" s="39" t="str">
        <f t="shared" si="0"/>
        <v>C2201-1</v>
      </c>
      <c r="D52" s="39" t="str">
        <f t="shared" si="1"/>
        <v>C2201-2</v>
      </c>
      <c r="E52" s="14" t="str">
        <f>VLOOKUP(C52,Pin_Report!$D$3:$E$9000,2,0)</f>
        <v>CH1_+5P0V_HBPRE_SW</v>
      </c>
      <c r="F52" s="14" t="str">
        <f>VLOOKUP(D52,Pin_Report!$D$3:$E$9000,2,0)</f>
        <v>GND</v>
      </c>
      <c r="G52" s="39">
        <v>16</v>
      </c>
      <c r="H52" s="39">
        <v>5</v>
      </c>
      <c r="I52" s="4">
        <f t="shared" si="2"/>
        <v>3.2</v>
      </c>
      <c r="J52" s="4" t="str">
        <f t="shared" si="3"/>
        <v>PASS</v>
      </c>
      <c r="K52" s="39"/>
      <c r="L52" s="23"/>
      <c r="M52" s="15"/>
      <c r="N52" s="15"/>
    </row>
    <row r="53" spans="1:14" x14ac:dyDescent="0.3">
      <c r="A53" s="30" t="s">
        <v>566</v>
      </c>
      <c r="B53" s="39" t="str">
        <f>VLOOKUP(A53,'COMP-VS-BOM'!A:C,3,0)</f>
        <v>CAP CER 10000PF 16V 0603</v>
      </c>
      <c r="C53" s="39" t="str">
        <f t="shared" si="0"/>
        <v>C2221-1</v>
      </c>
      <c r="D53" s="39" t="str">
        <f t="shared" si="1"/>
        <v>C2221-2</v>
      </c>
      <c r="E53" s="14" t="str">
        <f>VLOOKUP(C53,Pin_Report!$D$3:$E$9000,2,0)</f>
        <v>CH1_+5P0V_LBPRE_SW</v>
      </c>
      <c r="F53" s="14" t="str">
        <f>VLOOKUP(D53,Pin_Report!$D$3:$E$9000,2,0)</f>
        <v>GND</v>
      </c>
      <c r="G53" s="39">
        <v>16</v>
      </c>
      <c r="H53" s="39">
        <v>5</v>
      </c>
      <c r="I53" s="4">
        <f t="shared" si="2"/>
        <v>3.2</v>
      </c>
      <c r="J53" s="4" t="str">
        <f t="shared" si="3"/>
        <v>PASS</v>
      </c>
      <c r="K53" s="39"/>
      <c r="L53" s="23"/>
      <c r="M53" s="15"/>
      <c r="N53" s="15"/>
    </row>
    <row r="54" spans="1:14" x14ac:dyDescent="0.3">
      <c r="A54" s="30" t="s">
        <v>569</v>
      </c>
      <c r="B54" s="39" t="str">
        <f>VLOOKUP(A54,'COMP-VS-BOM'!A:C,3,0)</f>
        <v>CAP CER 10000PF 16V 0603</v>
      </c>
      <c r="C54" s="39" t="str">
        <f t="shared" si="0"/>
        <v>C2224-1</v>
      </c>
      <c r="D54" s="39" t="str">
        <f t="shared" si="1"/>
        <v>C2224-2</v>
      </c>
      <c r="E54" s="14" t="str">
        <f>VLOOKUP(C54,Pin_Report!$D$3:$E$9000,2,0)</f>
        <v>CH1_3P3V_DAT1</v>
      </c>
      <c r="F54" s="14" t="str">
        <f>VLOOKUP(D54,Pin_Report!$D$3:$E$9000,2,0)</f>
        <v>GND</v>
      </c>
      <c r="G54" s="39">
        <v>16</v>
      </c>
      <c r="H54" s="39">
        <v>3.3</v>
      </c>
      <c r="I54" s="4">
        <f t="shared" si="2"/>
        <v>4.8484848484848486</v>
      </c>
      <c r="J54" s="4" t="str">
        <f t="shared" si="3"/>
        <v>PASS</v>
      </c>
      <c r="K54" s="39"/>
      <c r="L54" s="23"/>
      <c r="M54" s="15"/>
      <c r="N54" s="15"/>
    </row>
    <row r="55" spans="1:14" x14ac:dyDescent="0.3">
      <c r="A55" s="30" t="s">
        <v>579</v>
      </c>
      <c r="B55" s="39" t="str">
        <f>VLOOKUP(A55,'COMP-VS-BOM'!A:C,3,0)</f>
        <v>CAP CER 10000PF 16V 0603</v>
      </c>
      <c r="C55" s="39" t="str">
        <f t="shared" si="0"/>
        <v>C2235-1</v>
      </c>
      <c r="D55" s="39" t="str">
        <f t="shared" si="1"/>
        <v>C2235-2</v>
      </c>
      <c r="E55" s="14" t="str">
        <f>VLOOKUP(C55,Pin_Report!$D$3:$E$9000,2,0)</f>
        <v>CH1_3P3V_IO_1</v>
      </c>
      <c r="F55" s="14" t="str">
        <f>VLOOKUP(D55,Pin_Report!$D$3:$E$9000,2,0)</f>
        <v>GND</v>
      </c>
      <c r="G55" s="39">
        <v>16</v>
      </c>
      <c r="H55" s="39">
        <v>3.3</v>
      </c>
      <c r="I55" s="4">
        <f t="shared" si="2"/>
        <v>4.8484848484848486</v>
      </c>
      <c r="J55" s="4" t="str">
        <f t="shared" si="3"/>
        <v>PASS</v>
      </c>
      <c r="K55" s="39"/>
      <c r="L55" s="23"/>
      <c r="M55" s="15"/>
      <c r="N55" s="15"/>
    </row>
    <row r="56" spans="1:14" x14ac:dyDescent="0.3">
      <c r="A56" s="30" t="s">
        <v>594</v>
      </c>
      <c r="B56" s="39" t="str">
        <f>VLOOKUP(A56,'COMP-VS-BOM'!A:C,3,0)</f>
        <v>CAP CER 10000PF 16V 0603</v>
      </c>
      <c r="C56" s="39" t="str">
        <f t="shared" si="0"/>
        <v>C2303-1</v>
      </c>
      <c r="D56" s="39" t="str">
        <f t="shared" si="1"/>
        <v>C2303-2</v>
      </c>
      <c r="E56" s="14" t="str">
        <f>VLOOKUP(C56,Pin_Report!$D$3:$E$9000,2,0)</f>
        <v>CH1_+5P0V_HBPA1_VCTRL_FB</v>
      </c>
      <c r="F56" s="14" t="str">
        <f>VLOOKUP(D56,Pin_Report!$D$3:$E$9000,2,0)</f>
        <v>GND</v>
      </c>
      <c r="G56" s="39">
        <v>16</v>
      </c>
      <c r="H56" s="39">
        <v>5</v>
      </c>
      <c r="I56" s="4">
        <f t="shared" si="2"/>
        <v>3.2</v>
      </c>
      <c r="J56" s="4" t="str">
        <f t="shared" si="3"/>
        <v>PASS</v>
      </c>
      <c r="K56" s="39"/>
      <c r="L56" s="23"/>
      <c r="M56" s="15"/>
      <c r="N56" s="15"/>
    </row>
    <row r="57" spans="1:14" x14ac:dyDescent="0.3">
      <c r="A57" s="30" t="s">
        <v>598</v>
      </c>
      <c r="B57" s="39" t="str">
        <f>VLOOKUP(A57,'COMP-VS-BOM'!A:C,3,0)</f>
        <v>CAP CER 10000PF 16V 0603</v>
      </c>
      <c r="C57" s="39" t="str">
        <f t="shared" si="0"/>
        <v>C2306-1</v>
      </c>
      <c r="D57" s="39" t="str">
        <f t="shared" si="1"/>
        <v>C2306-2</v>
      </c>
      <c r="E57" s="14" t="str">
        <f>VLOOKUP(C57,Pin_Report!$D$3:$E$9000,2,0)</f>
        <v>CH1_+5P0V_HBPA1_SW</v>
      </c>
      <c r="F57" s="14" t="str">
        <f>VLOOKUP(D57,Pin_Report!$D$3:$E$9000,2,0)</f>
        <v>GND</v>
      </c>
      <c r="G57" s="39">
        <v>16</v>
      </c>
      <c r="H57" s="39">
        <v>5</v>
      </c>
      <c r="I57" s="4">
        <f t="shared" si="2"/>
        <v>3.2</v>
      </c>
      <c r="J57" s="4" t="str">
        <f t="shared" si="3"/>
        <v>PASS</v>
      </c>
      <c r="K57" s="39"/>
      <c r="L57" s="23"/>
      <c r="M57" s="15"/>
      <c r="N57" s="15"/>
    </row>
    <row r="58" spans="1:14" x14ac:dyDescent="0.3">
      <c r="A58" s="30" t="s">
        <v>607</v>
      </c>
      <c r="B58" s="39" t="str">
        <f>VLOOKUP(A58,'COMP-VS-BOM'!A:C,3,0)</f>
        <v>CAP CER 10000PF 16V 0603</v>
      </c>
      <c r="C58" s="39" t="str">
        <f t="shared" si="0"/>
        <v>C2313-1</v>
      </c>
      <c r="D58" s="39" t="str">
        <f t="shared" si="1"/>
        <v>C2313-2</v>
      </c>
      <c r="E58" s="14" t="str">
        <f>VLOOKUP(C58,Pin_Report!$D$3:$E$9000,2,0)</f>
        <v>CH1_HBPA_RF_PATH1_OUT</v>
      </c>
      <c r="F58" s="14" t="str">
        <f>VLOOKUP(D58,Pin_Report!$D$3:$E$9000,2,0)</f>
        <v>GND</v>
      </c>
      <c r="G58" s="39">
        <v>16</v>
      </c>
      <c r="H58" s="39">
        <v>10</v>
      </c>
      <c r="I58" s="4">
        <f t="shared" ref="I58:I59" si="6">G58/H58</f>
        <v>1.6</v>
      </c>
      <c r="J58" s="4" t="str">
        <f t="shared" si="3"/>
        <v>PASS</v>
      </c>
      <c r="K58" s="39"/>
      <c r="L58" s="23"/>
      <c r="M58" s="15"/>
      <c r="N58" s="15"/>
    </row>
    <row r="59" spans="1:14" x14ac:dyDescent="0.3">
      <c r="A59" s="30" t="s">
        <v>608</v>
      </c>
      <c r="B59" s="39" t="str">
        <f>VLOOKUP(A59,'COMP-VS-BOM'!A:C,3,0)</f>
        <v>CAP CER 10000PF 16V 0603</v>
      </c>
      <c r="C59" s="39" t="str">
        <f t="shared" si="0"/>
        <v>C2314-1</v>
      </c>
      <c r="D59" s="39" t="str">
        <f t="shared" si="1"/>
        <v>C2314-2</v>
      </c>
      <c r="E59" s="14" t="str">
        <f>VLOOKUP(C59,Pin_Report!$D$3:$E$9000,2,0)</f>
        <v>N2438198</v>
      </c>
      <c r="F59" s="14" t="str">
        <f>VLOOKUP(D59,Pin_Report!$D$3:$E$9000,2,0)</f>
        <v>GND</v>
      </c>
      <c r="G59" s="39">
        <v>16</v>
      </c>
      <c r="H59" s="39">
        <v>10</v>
      </c>
      <c r="I59" s="4">
        <f t="shared" si="6"/>
        <v>1.6</v>
      </c>
      <c r="J59" s="4" t="str">
        <f t="shared" si="3"/>
        <v>PASS</v>
      </c>
      <c r="K59" s="39"/>
      <c r="L59" s="23"/>
      <c r="M59" s="15"/>
      <c r="N59" s="15"/>
    </row>
    <row r="60" spans="1:14" x14ac:dyDescent="0.3">
      <c r="A60" s="30" t="s">
        <v>610</v>
      </c>
      <c r="B60" s="39" t="str">
        <f>VLOOKUP(A60,'COMP-VS-BOM'!A:C,3,0)</f>
        <v>CAP CER 10000PF 16V 0603</v>
      </c>
      <c r="C60" s="39" t="str">
        <f t="shared" si="0"/>
        <v>C2316-1</v>
      </c>
      <c r="D60" s="39" t="str">
        <f t="shared" si="1"/>
        <v>C2316-2</v>
      </c>
      <c r="E60" s="14" t="str">
        <f>VLOOKUP(C60,Pin_Report!$D$3:$E$9000,2,0)</f>
        <v>CH1_+5P0V_HBPA1_SW</v>
      </c>
      <c r="F60" s="14" t="str">
        <f>VLOOKUP(D60,Pin_Report!$D$3:$E$9000,2,0)</f>
        <v>GND</v>
      </c>
      <c r="G60" s="39">
        <v>16</v>
      </c>
      <c r="H60" s="39">
        <v>5</v>
      </c>
      <c r="I60" s="4">
        <f t="shared" si="2"/>
        <v>3.2</v>
      </c>
      <c r="J60" s="4" t="str">
        <f t="shared" si="3"/>
        <v>PASS</v>
      </c>
      <c r="K60" s="39"/>
      <c r="L60" s="23"/>
      <c r="M60" s="15"/>
      <c r="N60" s="15"/>
    </row>
    <row r="61" spans="1:14" x14ac:dyDescent="0.3">
      <c r="A61" s="30" t="s">
        <v>616</v>
      </c>
      <c r="B61" s="39" t="str">
        <f>VLOOKUP(A61,'COMP-VS-BOM'!A:C,3,0)</f>
        <v>CAP CER 10000PF 16V 0603</v>
      </c>
      <c r="C61" s="39" t="str">
        <f t="shared" si="0"/>
        <v>C2321-1</v>
      </c>
      <c r="D61" s="39" t="str">
        <f t="shared" si="1"/>
        <v>C2321-2</v>
      </c>
      <c r="E61" s="14" t="str">
        <f>VLOOKUP(C61,Pin_Report!$D$3:$E$9000,2,0)</f>
        <v>CH1_+5P0V_HBPA2_VCTRL_FB</v>
      </c>
      <c r="F61" s="14" t="str">
        <f>VLOOKUP(D61,Pin_Report!$D$3:$E$9000,2,0)</f>
        <v>GND</v>
      </c>
      <c r="G61" s="39">
        <v>16</v>
      </c>
      <c r="H61" s="39">
        <v>5</v>
      </c>
      <c r="I61" s="4">
        <f t="shared" si="2"/>
        <v>3.2</v>
      </c>
      <c r="J61" s="4" t="str">
        <f t="shared" si="3"/>
        <v>PASS</v>
      </c>
      <c r="K61" s="39"/>
      <c r="L61" s="23"/>
      <c r="M61" s="15"/>
      <c r="N61" s="15"/>
    </row>
    <row r="62" spans="1:14" x14ac:dyDescent="0.3">
      <c r="A62" s="30" t="s">
        <v>620</v>
      </c>
      <c r="B62" s="39" t="str">
        <f>VLOOKUP(A62,'COMP-VS-BOM'!A:C,3,0)</f>
        <v>CAP CER 10000PF 16V 0603</v>
      </c>
      <c r="C62" s="39" t="str">
        <f t="shared" si="0"/>
        <v>C2324-1</v>
      </c>
      <c r="D62" s="39" t="str">
        <f t="shared" si="1"/>
        <v>C2324-2</v>
      </c>
      <c r="E62" s="14" t="str">
        <f>VLOOKUP(C62,Pin_Report!$D$3:$E$9000,2,0)</f>
        <v>CH1_+5P0V_HBPA2_SW</v>
      </c>
      <c r="F62" s="14" t="str">
        <f>VLOOKUP(D62,Pin_Report!$D$3:$E$9000,2,0)</f>
        <v>GND</v>
      </c>
      <c r="G62" s="39">
        <v>16</v>
      </c>
      <c r="H62" s="39">
        <v>5</v>
      </c>
      <c r="I62" s="4">
        <f t="shared" si="2"/>
        <v>3.2</v>
      </c>
      <c r="J62" s="4" t="str">
        <f t="shared" si="3"/>
        <v>PASS</v>
      </c>
      <c r="K62" s="39"/>
      <c r="L62" s="23"/>
      <c r="M62" s="15"/>
      <c r="N62" s="15"/>
    </row>
    <row r="63" spans="1:14" x14ac:dyDescent="0.3">
      <c r="A63" s="30" t="s">
        <v>629</v>
      </c>
      <c r="B63" s="39" t="str">
        <f>VLOOKUP(A63,'COMP-VS-BOM'!A:C,3,0)</f>
        <v>CAP CER 10000PF 16V 0603</v>
      </c>
      <c r="C63" s="39" t="str">
        <f t="shared" ref="C63:C126" si="7">CONCATENATE(A63,"-",1)</f>
        <v>C2332-1</v>
      </c>
      <c r="D63" s="39" t="str">
        <f t="shared" ref="D63:D126" si="8">CONCATENATE(A63,"-",2)</f>
        <v>C2332-2</v>
      </c>
      <c r="E63" s="14" t="str">
        <f>VLOOKUP(C63,Pin_Report!$D$3:$E$9000,2,0)</f>
        <v>N2438278</v>
      </c>
      <c r="F63" s="14" t="str">
        <f>VLOOKUP(D63,Pin_Report!$D$3:$E$9000,2,0)</f>
        <v>GND</v>
      </c>
      <c r="G63" s="39">
        <v>16</v>
      </c>
      <c r="H63" s="39">
        <v>10</v>
      </c>
      <c r="I63" s="4">
        <f t="shared" si="2"/>
        <v>1.6</v>
      </c>
      <c r="J63" s="4" t="str">
        <f t="shared" ref="J63:J64" si="9">IF(I63&gt;=1.25,"PASS","FAIL")</f>
        <v>PASS</v>
      </c>
      <c r="K63" s="39"/>
      <c r="L63" s="23"/>
      <c r="M63" s="15"/>
      <c r="N63" s="15"/>
    </row>
    <row r="64" spans="1:14" x14ac:dyDescent="0.3">
      <c r="A64" s="30" t="s">
        <v>630</v>
      </c>
      <c r="B64" s="39" t="str">
        <f>VLOOKUP(A64,'COMP-VS-BOM'!A:C,3,0)</f>
        <v>CAP CER 10000PF 16V 0603</v>
      </c>
      <c r="C64" s="39" t="str">
        <f t="shared" si="7"/>
        <v>C2333-1</v>
      </c>
      <c r="D64" s="39" t="str">
        <f t="shared" si="8"/>
        <v>C2333-2</v>
      </c>
      <c r="E64" s="14" t="str">
        <f>VLOOKUP(C64,Pin_Report!$D$3:$E$9000,2,0)</f>
        <v>N2438262</v>
      </c>
      <c r="F64" s="14" t="str">
        <f>VLOOKUP(D64,Pin_Report!$D$3:$E$9000,2,0)</f>
        <v>GND</v>
      </c>
      <c r="G64" s="39">
        <v>16</v>
      </c>
      <c r="H64" s="39">
        <v>10</v>
      </c>
      <c r="I64" s="4">
        <f t="shared" si="2"/>
        <v>1.6</v>
      </c>
      <c r="J64" s="4" t="str">
        <f t="shared" si="9"/>
        <v>PASS</v>
      </c>
      <c r="K64" s="39"/>
      <c r="L64" s="23"/>
      <c r="M64" s="15"/>
      <c r="N64" s="15"/>
    </row>
    <row r="65" spans="1:14" x14ac:dyDescent="0.3">
      <c r="A65" s="30" t="s">
        <v>632</v>
      </c>
      <c r="B65" s="39" t="str">
        <f>VLOOKUP(A65,'COMP-VS-BOM'!A:C,3,0)</f>
        <v>CAP CER 10000PF 16V 0603</v>
      </c>
      <c r="C65" s="39" t="str">
        <f t="shared" si="7"/>
        <v>C2336-1</v>
      </c>
      <c r="D65" s="39" t="str">
        <f t="shared" si="8"/>
        <v>C2336-2</v>
      </c>
      <c r="E65" s="14" t="str">
        <f>VLOOKUP(C65,Pin_Report!$D$3:$E$9000,2,0)</f>
        <v>CH1_+5P0V_HBPA2_SW</v>
      </c>
      <c r="F65" s="14" t="str">
        <f>VLOOKUP(D65,Pin_Report!$D$3:$E$9000,2,0)</f>
        <v>GND</v>
      </c>
      <c r="G65" s="39">
        <v>16</v>
      </c>
      <c r="H65" s="39">
        <v>5</v>
      </c>
      <c r="I65" s="4">
        <f t="shared" ref="I65:I126" si="10">G65/H65</f>
        <v>3.2</v>
      </c>
      <c r="J65" s="4" t="str">
        <f t="shared" si="3"/>
        <v>PASS</v>
      </c>
      <c r="K65" s="39"/>
      <c r="L65" s="23"/>
      <c r="M65" s="15"/>
      <c r="N65" s="15"/>
    </row>
    <row r="66" spans="1:14" x14ac:dyDescent="0.3">
      <c r="A66" s="30" t="s">
        <v>638</v>
      </c>
      <c r="B66" s="39" t="str">
        <f>VLOOKUP(A66,'COMP-VS-BOM'!A:C,3,0)</f>
        <v>CAP CER 10000PF 16V 0603</v>
      </c>
      <c r="C66" s="39" t="str">
        <f t="shared" si="7"/>
        <v>C2402-1</v>
      </c>
      <c r="D66" s="39" t="str">
        <f t="shared" si="8"/>
        <v>C2402-2</v>
      </c>
      <c r="E66" s="14" t="str">
        <f>VLOOKUP(C66,Pin_Report!$D$3:$E$9000,2,0)</f>
        <v>CH1_+5P0V_LBPA1_VCTRL_FB</v>
      </c>
      <c r="F66" s="14" t="str">
        <f>VLOOKUP(D66,Pin_Report!$D$3:$E$9000,2,0)</f>
        <v>GND</v>
      </c>
      <c r="G66" s="39">
        <v>16</v>
      </c>
      <c r="H66" s="39">
        <v>5</v>
      </c>
      <c r="I66" s="4">
        <f t="shared" si="10"/>
        <v>3.2</v>
      </c>
      <c r="J66" s="4" t="str">
        <f t="shared" si="3"/>
        <v>PASS</v>
      </c>
      <c r="K66" s="39"/>
      <c r="L66" s="23"/>
      <c r="M66" s="15"/>
      <c r="N66" s="15"/>
    </row>
    <row r="67" spans="1:14" x14ac:dyDescent="0.3">
      <c r="A67" s="30" t="s">
        <v>642</v>
      </c>
      <c r="B67" s="39" t="str">
        <f>VLOOKUP(A67,'COMP-VS-BOM'!A:C,3,0)</f>
        <v>CAP CER 10000PF 16V 0603</v>
      </c>
      <c r="C67" s="39" t="str">
        <f t="shared" si="7"/>
        <v>C2405-1</v>
      </c>
      <c r="D67" s="39" t="str">
        <f t="shared" si="8"/>
        <v>C2405-2</v>
      </c>
      <c r="E67" s="14" t="str">
        <f>VLOOKUP(C67,Pin_Report!$D$3:$E$9000,2,0)</f>
        <v>CH1_+5P0V_LBPA1_SW</v>
      </c>
      <c r="F67" s="14" t="str">
        <f>VLOOKUP(D67,Pin_Report!$D$3:$E$9000,2,0)</f>
        <v>GND</v>
      </c>
      <c r="G67" s="39">
        <v>16</v>
      </c>
      <c r="H67" s="39">
        <v>5</v>
      </c>
      <c r="I67" s="4">
        <f t="shared" si="10"/>
        <v>3.2</v>
      </c>
      <c r="J67" s="4" t="str">
        <f t="shared" ref="J67:J130" si="11">IF(I67&gt;=1.25,"PASS","FAIL")</f>
        <v>PASS</v>
      </c>
      <c r="K67" s="39"/>
      <c r="L67" s="23"/>
      <c r="M67" s="15"/>
      <c r="N67" s="15"/>
    </row>
    <row r="68" spans="1:14" x14ac:dyDescent="0.3">
      <c r="A68" s="30" t="s">
        <v>651</v>
      </c>
      <c r="B68" s="39" t="str">
        <f>VLOOKUP(A68,'COMP-VS-BOM'!A:C,3,0)</f>
        <v>CAP CER 10000PF 16V 0603</v>
      </c>
      <c r="C68" s="39" t="str">
        <f t="shared" si="7"/>
        <v>C2413-1</v>
      </c>
      <c r="D68" s="39" t="str">
        <f t="shared" si="8"/>
        <v>C2413-2</v>
      </c>
      <c r="E68" s="14" t="str">
        <f>VLOOKUP(C68,Pin_Report!$D$3:$E$9000,2,0)</f>
        <v>N2442693</v>
      </c>
      <c r="F68" s="14" t="str">
        <f>VLOOKUP(D68,Pin_Report!$D$3:$E$9000,2,0)</f>
        <v>GND</v>
      </c>
      <c r="G68" s="39">
        <v>16</v>
      </c>
      <c r="H68" s="39">
        <v>10</v>
      </c>
      <c r="I68" s="4">
        <f t="shared" si="10"/>
        <v>1.6</v>
      </c>
      <c r="J68" s="4" t="str">
        <f t="shared" si="11"/>
        <v>PASS</v>
      </c>
      <c r="K68" s="39"/>
      <c r="L68" s="23"/>
      <c r="M68" s="15"/>
      <c r="N68" s="15"/>
    </row>
    <row r="69" spans="1:14" x14ac:dyDescent="0.3">
      <c r="A69" s="30" t="s">
        <v>652</v>
      </c>
      <c r="B69" s="39" t="str">
        <f>VLOOKUP(A69,'COMP-VS-BOM'!A:C,3,0)</f>
        <v>CAP CER 10000PF 16V 0603</v>
      </c>
      <c r="C69" s="39" t="str">
        <f t="shared" si="7"/>
        <v>C2414-1</v>
      </c>
      <c r="D69" s="39" t="str">
        <f t="shared" si="8"/>
        <v>C2414-2</v>
      </c>
      <c r="E69" s="14" t="str">
        <f>VLOOKUP(C69,Pin_Report!$D$3:$E$9000,2,0)</f>
        <v>CH1_LBPA_RF_PATH1_OUT</v>
      </c>
      <c r="F69" s="14" t="str">
        <f>VLOOKUP(D69,Pin_Report!$D$3:$E$9000,2,0)</f>
        <v>GND</v>
      </c>
      <c r="G69" s="39">
        <v>16</v>
      </c>
      <c r="H69" s="39">
        <v>10</v>
      </c>
      <c r="I69" s="4">
        <f t="shared" si="10"/>
        <v>1.6</v>
      </c>
      <c r="J69" s="4" t="str">
        <f t="shared" si="11"/>
        <v>PASS</v>
      </c>
      <c r="K69" s="39"/>
      <c r="L69" s="23"/>
      <c r="M69" s="15"/>
      <c r="N69" s="15"/>
    </row>
    <row r="70" spans="1:14" x14ac:dyDescent="0.3">
      <c r="A70" s="30" t="s">
        <v>654</v>
      </c>
      <c r="B70" s="39" t="str">
        <f>VLOOKUP(A70,'COMP-VS-BOM'!A:C,3,0)</f>
        <v>CAP CER 10000PF 16V 0603</v>
      </c>
      <c r="C70" s="39" t="str">
        <f t="shared" si="7"/>
        <v>C2416-1</v>
      </c>
      <c r="D70" s="39" t="str">
        <f t="shared" si="8"/>
        <v>C2416-2</v>
      </c>
      <c r="E70" s="14" t="str">
        <f>VLOOKUP(C70,Pin_Report!$D$3:$E$9000,2,0)</f>
        <v>CH1_+5P0V_LBPA1_SW</v>
      </c>
      <c r="F70" s="14" t="str">
        <f>VLOOKUP(D70,Pin_Report!$D$3:$E$9000,2,0)</f>
        <v>GND</v>
      </c>
      <c r="G70" s="39">
        <v>16</v>
      </c>
      <c r="H70" s="39">
        <v>5</v>
      </c>
      <c r="I70" s="4">
        <f t="shared" si="10"/>
        <v>3.2</v>
      </c>
      <c r="J70" s="4" t="str">
        <f t="shared" si="11"/>
        <v>PASS</v>
      </c>
      <c r="K70" s="39"/>
      <c r="L70" s="23"/>
      <c r="M70" s="15"/>
      <c r="N70" s="15"/>
    </row>
    <row r="71" spans="1:14" x14ac:dyDescent="0.3">
      <c r="A71" s="30" t="s">
        <v>660</v>
      </c>
      <c r="B71" s="39" t="str">
        <f>VLOOKUP(A71,'COMP-VS-BOM'!A:C,3,0)</f>
        <v>CAP CER 10000PF 16V 0603</v>
      </c>
      <c r="C71" s="39" t="str">
        <f t="shared" si="7"/>
        <v>C2421-1</v>
      </c>
      <c r="D71" s="39" t="str">
        <f t="shared" si="8"/>
        <v>C2421-2</v>
      </c>
      <c r="E71" s="14" t="str">
        <f>VLOOKUP(C71,Pin_Report!$D$3:$E$9000,2,0)</f>
        <v>CH1_+5P0V_LBPA2_VCTRL_FB</v>
      </c>
      <c r="F71" s="14" t="str">
        <f>VLOOKUP(D71,Pin_Report!$D$3:$E$9000,2,0)</f>
        <v>GND</v>
      </c>
      <c r="G71" s="39">
        <v>16</v>
      </c>
      <c r="H71" s="39">
        <v>5</v>
      </c>
      <c r="I71" s="4">
        <f t="shared" si="10"/>
        <v>3.2</v>
      </c>
      <c r="J71" s="4" t="str">
        <f t="shared" si="11"/>
        <v>PASS</v>
      </c>
      <c r="K71" s="39"/>
      <c r="L71" s="23"/>
      <c r="M71" s="15"/>
      <c r="N71" s="15"/>
    </row>
    <row r="72" spans="1:14" x14ac:dyDescent="0.3">
      <c r="A72" s="30" t="s">
        <v>664</v>
      </c>
      <c r="B72" s="39" t="str">
        <f>VLOOKUP(A72,'COMP-VS-BOM'!A:C,3,0)</f>
        <v>CAP CER 10000PF 16V 0603</v>
      </c>
      <c r="C72" s="39" t="str">
        <f t="shared" si="7"/>
        <v>C2424-1</v>
      </c>
      <c r="D72" s="39" t="str">
        <f t="shared" si="8"/>
        <v>C2424-2</v>
      </c>
      <c r="E72" s="14" t="str">
        <f>VLOOKUP(C72,Pin_Report!$D$3:$E$9000,2,0)</f>
        <v>CH1_+5P0V_LBPA2_SW</v>
      </c>
      <c r="F72" s="14" t="str">
        <f>VLOOKUP(D72,Pin_Report!$D$3:$E$9000,2,0)</f>
        <v>GND</v>
      </c>
      <c r="G72" s="39">
        <v>16</v>
      </c>
      <c r="H72" s="39">
        <v>5</v>
      </c>
      <c r="I72" s="4">
        <f t="shared" si="10"/>
        <v>3.2</v>
      </c>
      <c r="J72" s="4" t="str">
        <f t="shared" si="11"/>
        <v>PASS</v>
      </c>
      <c r="K72" s="39"/>
      <c r="L72" s="23"/>
      <c r="M72" s="15"/>
      <c r="N72" s="15"/>
    </row>
    <row r="73" spans="1:14" x14ac:dyDescent="0.3">
      <c r="A73" s="30" t="s">
        <v>667</v>
      </c>
      <c r="B73" s="39" t="str">
        <f>VLOOKUP(A73,'COMP-VS-BOM'!A:C,3,0)</f>
        <v>CAP CER 10000PF 16V 0603</v>
      </c>
      <c r="C73" s="39" t="str">
        <f t="shared" si="7"/>
        <v>C2432-1</v>
      </c>
      <c r="D73" s="39" t="str">
        <f t="shared" si="8"/>
        <v>C2432-2</v>
      </c>
      <c r="E73" s="14" t="str">
        <f>VLOOKUP(C73,Pin_Report!$D$3:$E$9000,2,0)</f>
        <v>N2442759</v>
      </c>
      <c r="F73" s="14" t="str">
        <f>VLOOKUP(D73,Pin_Report!$D$3:$E$9000,2,0)</f>
        <v>GND</v>
      </c>
      <c r="G73" s="39">
        <v>16</v>
      </c>
      <c r="H73" s="39">
        <v>10</v>
      </c>
      <c r="I73" s="4">
        <f t="shared" si="10"/>
        <v>1.6</v>
      </c>
      <c r="J73" s="4" t="str">
        <f t="shared" si="11"/>
        <v>PASS</v>
      </c>
      <c r="K73" s="39"/>
      <c r="L73" s="23"/>
      <c r="M73" s="15"/>
      <c r="N73" s="15"/>
    </row>
    <row r="74" spans="1:14" x14ac:dyDescent="0.3">
      <c r="A74" s="30" t="s">
        <v>669</v>
      </c>
      <c r="B74" s="39" t="str">
        <f>VLOOKUP(A74,'COMP-VS-BOM'!A:C,3,0)</f>
        <v>CAP CER 10000PF 16V 0603</v>
      </c>
      <c r="C74" s="39" t="str">
        <f t="shared" si="7"/>
        <v>C2433-1</v>
      </c>
      <c r="D74" s="39" t="str">
        <f t="shared" si="8"/>
        <v>C2433-2</v>
      </c>
      <c r="E74" s="14" t="str">
        <f>VLOOKUP(C74,Pin_Report!$D$3:$E$9000,2,0)</f>
        <v>N2442777</v>
      </c>
      <c r="F74" s="14" t="str">
        <f>VLOOKUP(D74,Pin_Report!$D$3:$E$9000,2,0)</f>
        <v>GND</v>
      </c>
      <c r="G74" s="39">
        <v>16</v>
      </c>
      <c r="H74" s="39">
        <v>10</v>
      </c>
      <c r="I74" s="4">
        <f t="shared" si="10"/>
        <v>1.6</v>
      </c>
      <c r="J74" s="4" t="str">
        <f t="shared" si="11"/>
        <v>PASS</v>
      </c>
      <c r="K74" s="39"/>
      <c r="L74" s="23"/>
      <c r="M74" s="15"/>
      <c r="N74" s="15"/>
    </row>
    <row r="75" spans="1:14" x14ac:dyDescent="0.3">
      <c r="A75" s="30" t="s">
        <v>672</v>
      </c>
      <c r="B75" s="39" t="str">
        <f>VLOOKUP(A75,'COMP-VS-BOM'!A:C,3,0)</f>
        <v>CAP CER 10000PF 16V 0603</v>
      </c>
      <c r="C75" s="39" t="str">
        <f t="shared" si="7"/>
        <v>C2436-1</v>
      </c>
      <c r="D75" s="39" t="str">
        <f t="shared" si="8"/>
        <v>C2436-2</v>
      </c>
      <c r="E75" s="14" t="str">
        <f>VLOOKUP(C75,Pin_Report!$D$3:$E$9000,2,0)</f>
        <v>CH1_+5P0V_LBPA2_SW</v>
      </c>
      <c r="F75" s="14" t="str">
        <f>VLOOKUP(D75,Pin_Report!$D$3:$E$9000,2,0)</f>
        <v>GND</v>
      </c>
      <c r="G75" s="39">
        <v>16</v>
      </c>
      <c r="H75" s="39">
        <v>5</v>
      </c>
      <c r="I75" s="4">
        <f t="shared" si="10"/>
        <v>3.2</v>
      </c>
      <c r="J75" s="4" t="str">
        <f t="shared" si="11"/>
        <v>PASS</v>
      </c>
      <c r="K75" s="39"/>
      <c r="L75" s="23"/>
      <c r="M75" s="15"/>
      <c r="N75" s="15"/>
    </row>
    <row r="76" spans="1:14" x14ac:dyDescent="0.3">
      <c r="A76" s="30" t="s">
        <v>679</v>
      </c>
      <c r="B76" s="39" t="str">
        <f>VLOOKUP(A76,'COMP-VS-BOM'!A:C,3,0)</f>
        <v>CAP CER 10000PF 16V 0603</v>
      </c>
      <c r="C76" s="39" t="str">
        <f t="shared" si="7"/>
        <v>C2501-1</v>
      </c>
      <c r="D76" s="39" t="str">
        <f t="shared" si="8"/>
        <v>C2501-2</v>
      </c>
      <c r="E76" s="14" t="str">
        <f>VLOOKUP(C76,Pin_Report!$D$3:$E$9000,2,0)</f>
        <v>N3490447</v>
      </c>
      <c r="F76" s="14" t="str">
        <f>VLOOKUP(D76,Pin_Report!$D$3:$E$9000,2,0)</f>
        <v>GND</v>
      </c>
      <c r="G76" s="39">
        <v>16</v>
      </c>
      <c r="H76" s="39">
        <v>5</v>
      </c>
      <c r="I76" s="4">
        <f t="shared" si="10"/>
        <v>3.2</v>
      </c>
      <c r="J76" s="4" t="str">
        <f t="shared" si="11"/>
        <v>PASS</v>
      </c>
      <c r="K76" s="39"/>
      <c r="L76" s="23"/>
      <c r="M76" s="15"/>
      <c r="N76" s="15"/>
    </row>
    <row r="77" spans="1:14" x14ac:dyDescent="0.3">
      <c r="A77" s="30" t="s">
        <v>680</v>
      </c>
      <c r="B77" s="39" t="str">
        <f>VLOOKUP(A77,'COMP-VS-BOM'!A:C,3,0)</f>
        <v>CAP CER 10000PF 16V 0603</v>
      </c>
      <c r="C77" s="39" t="str">
        <f t="shared" si="7"/>
        <v>C2509-1</v>
      </c>
      <c r="D77" s="39" t="str">
        <f t="shared" si="8"/>
        <v>C2509-2</v>
      </c>
      <c r="E77" s="14" t="str">
        <f>VLOOKUP(C77,Pin_Report!$D$3:$E$9000,2,0)</f>
        <v>CH1_3P3V_DAT2</v>
      </c>
      <c r="F77" s="14" t="str">
        <f>VLOOKUP(D77,Pin_Report!$D$3:$E$9000,2,0)</f>
        <v>GND</v>
      </c>
      <c r="G77" s="39">
        <v>16</v>
      </c>
      <c r="H77" s="39">
        <v>3.3</v>
      </c>
      <c r="I77" s="4">
        <f t="shared" si="10"/>
        <v>4.8484848484848486</v>
      </c>
      <c r="J77" s="4" t="str">
        <f t="shared" si="11"/>
        <v>PASS</v>
      </c>
      <c r="K77" s="39"/>
      <c r="L77" s="23"/>
      <c r="M77" s="15"/>
      <c r="N77" s="15"/>
    </row>
    <row r="78" spans="1:14" x14ac:dyDescent="0.3">
      <c r="A78" s="30" t="s">
        <v>682</v>
      </c>
      <c r="B78" s="39" t="str">
        <f>VLOOKUP(A78,'COMP-VS-BOM'!A:C,3,0)</f>
        <v>CAP CER 10000PF 16V 0603</v>
      </c>
      <c r="C78" s="39" t="str">
        <f t="shared" si="7"/>
        <v>C2515-1</v>
      </c>
      <c r="D78" s="39" t="str">
        <f t="shared" si="8"/>
        <v>C2515-2</v>
      </c>
      <c r="E78" s="14" t="str">
        <f>VLOOKUP(C78,Pin_Report!$D$3:$E$9000,2,0)</f>
        <v>CH1_3P3V_IO_2</v>
      </c>
      <c r="F78" s="14" t="str">
        <f>VLOOKUP(D78,Pin_Report!$D$3:$E$9000,2,0)</f>
        <v>GND</v>
      </c>
      <c r="G78" s="39">
        <v>16</v>
      </c>
      <c r="H78" s="39">
        <v>3.3</v>
      </c>
      <c r="I78" s="4">
        <f t="shared" si="10"/>
        <v>4.8484848484848486</v>
      </c>
      <c r="J78" s="4" t="str">
        <f t="shared" si="11"/>
        <v>PASS</v>
      </c>
      <c r="K78" s="39"/>
      <c r="L78" s="23"/>
      <c r="M78" s="15"/>
      <c r="N78" s="15"/>
    </row>
    <row r="79" spans="1:14" x14ac:dyDescent="0.3">
      <c r="A79" s="30" t="s">
        <v>704</v>
      </c>
      <c r="B79" s="39" t="str">
        <f>VLOOKUP(A79,'COMP-VS-BOM'!A:C,3,0)</f>
        <v>CAP CER 10000PF 16V 0603</v>
      </c>
      <c r="C79" s="39" t="str">
        <f t="shared" si="7"/>
        <v>C2802-1</v>
      </c>
      <c r="D79" s="39" t="str">
        <f t="shared" si="8"/>
        <v>C2802-2</v>
      </c>
      <c r="E79" s="14" t="str">
        <f>VLOOKUP(C79,Pin_Report!$D$3:$E$9000,2,0)</f>
        <v>CH2_+5P0V_HBPRE_SW</v>
      </c>
      <c r="F79" s="14" t="str">
        <f>VLOOKUP(D79,Pin_Report!$D$3:$E$9000,2,0)</f>
        <v>GND</v>
      </c>
      <c r="G79" s="39">
        <v>16</v>
      </c>
      <c r="H79" s="39">
        <v>5</v>
      </c>
      <c r="I79" s="4">
        <f t="shared" si="10"/>
        <v>3.2</v>
      </c>
      <c r="J79" s="4" t="str">
        <f t="shared" si="11"/>
        <v>PASS</v>
      </c>
      <c r="K79" s="39"/>
      <c r="L79" s="23"/>
      <c r="M79" s="15"/>
      <c r="N79" s="15"/>
    </row>
    <row r="80" spans="1:14" x14ac:dyDescent="0.3">
      <c r="A80" s="30" t="s">
        <v>723</v>
      </c>
      <c r="B80" s="39" t="str">
        <f>VLOOKUP(A80,'COMP-VS-BOM'!A:C,3,0)</f>
        <v>CAP CER 10000PF 16V 0603</v>
      </c>
      <c r="C80" s="39" t="str">
        <f t="shared" si="7"/>
        <v>C2820-1</v>
      </c>
      <c r="D80" s="39" t="str">
        <f t="shared" si="8"/>
        <v>C2820-2</v>
      </c>
      <c r="E80" s="14" t="str">
        <f>VLOOKUP(C80,Pin_Report!$D$3:$E$9000,2,0)</f>
        <v>CH2_+5P0V_LBPRE_SW</v>
      </c>
      <c r="F80" s="14" t="str">
        <f>VLOOKUP(D80,Pin_Report!$D$3:$E$9000,2,0)</f>
        <v>GND</v>
      </c>
      <c r="G80" s="39">
        <v>16</v>
      </c>
      <c r="H80" s="39">
        <v>5</v>
      </c>
      <c r="I80" s="4">
        <f t="shared" si="10"/>
        <v>3.2</v>
      </c>
      <c r="J80" s="4" t="str">
        <f t="shared" si="11"/>
        <v>PASS</v>
      </c>
      <c r="K80" s="39"/>
      <c r="L80" s="23"/>
      <c r="M80" s="15"/>
      <c r="N80" s="15"/>
    </row>
    <row r="81" spans="1:14" x14ac:dyDescent="0.3">
      <c r="A81" s="30" t="s">
        <v>726</v>
      </c>
      <c r="B81" s="39" t="str">
        <f>VLOOKUP(A81,'COMP-VS-BOM'!A:C,3,0)</f>
        <v>CAP CER 10000PF 16V 0603</v>
      </c>
      <c r="C81" s="39" t="str">
        <f t="shared" si="7"/>
        <v>C2823-1</v>
      </c>
      <c r="D81" s="39" t="str">
        <f t="shared" si="8"/>
        <v>C2823-2</v>
      </c>
      <c r="E81" s="14" t="str">
        <f>VLOOKUP(C81,Pin_Report!$D$3:$E$9000,2,0)</f>
        <v>CH2_3P3V_DAT1</v>
      </c>
      <c r="F81" s="14" t="str">
        <f>VLOOKUP(D81,Pin_Report!$D$3:$E$9000,2,0)</f>
        <v>GND</v>
      </c>
      <c r="G81" s="39">
        <v>16</v>
      </c>
      <c r="H81" s="39">
        <v>3.3</v>
      </c>
      <c r="I81" s="4">
        <f t="shared" si="10"/>
        <v>4.8484848484848486</v>
      </c>
      <c r="J81" s="4" t="str">
        <f t="shared" si="11"/>
        <v>PASS</v>
      </c>
      <c r="K81" s="39"/>
      <c r="L81" s="23"/>
      <c r="M81" s="15"/>
      <c r="N81" s="15"/>
    </row>
    <row r="82" spans="1:14" x14ac:dyDescent="0.3">
      <c r="A82" s="30" t="s">
        <v>738</v>
      </c>
      <c r="B82" s="39" t="str">
        <f>VLOOKUP(A82,'COMP-VS-BOM'!A:C,3,0)</f>
        <v>CAP CER 10000PF 16V 0603</v>
      </c>
      <c r="C82" s="39" t="str">
        <f t="shared" si="7"/>
        <v>C2835-1</v>
      </c>
      <c r="D82" s="39" t="str">
        <f t="shared" si="8"/>
        <v>C2835-2</v>
      </c>
      <c r="E82" s="14" t="str">
        <f>VLOOKUP(C82,Pin_Report!$D$3:$E$9000,2,0)</f>
        <v>CH2_3P3V_IO_1</v>
      </c>
      <c r="F82" s="14" t="str">
        <f>VLOOKUP(D82,Pin_Report!$D$3:$E$9000,2,0)</f>
        <v>GND</v>
      </c>
      <c r="G82" s="39">
        <v>16</v>
      </c>
      <c r="H82" s="39">
        <v>3.3</v>
      </c>
      <c r="I82" s="4">
        <f t="shared" si="10"/>
        <v>4.8484848484848486</v>
      </c>
      <c r="J82" s="4" t="str">
        <f t="shared" si="11"/>
        <v>PASS</v>
      </c>
      <c r="K82" s="39"/>
      <c r="L82" s="23"/>
      <c r="M82" s="15"/>
      <c r="N82" s="15"/>
    </row>
    <row r="83" spans="1:14" x14ac:dyDescent="0.3">
      <c r="A83" s="30" t="s">
        <v>753</v>
      </c>
      <c r="B83" s="39" t="str">
        <f>VLOOKUP(A83,'COMP-VS-BOM'!A:C,3,0)</f>
        <v>CAP CER 10000PF 16V 0603</v>
      </c>
      <c r="C83" s="39" t="str">
        <f t="shared" si="7"/>
        <v>C2903-1</v>
      </c>
      <c r="D83" s="39" t="str">
        <f t="shared" si="8"/>
        <v>C2903-2</v>
      </c>
      <c r="E83" s="14" t="str">
        <f>VLOOKUP(C83,Pin_Report!$D$3:$E$9000,2,0)</f>
        <v>CH2_+5P0V_HBPA1_VCTRL_FB</v>
      </c>
      <c r="F83" s="14" t="str">
        <f>VLOOKUP(D83,Pin_Report!$D$3:$E$9000,2,0)</f>
        <v>GND</v>
      </c>
      <c r="G83" s="39">
        <v>16</v>
      </c>
      <c r="H83" s="39">
        <v>5</v>
      </c>
      <c r="I83" s="4">
        <f t="shared" si="10"/>
        <v>3.2</v>
      </c>
      <c r="J83" s="4" t="str">
        <f t="shared" si="11"/>
        <v>PASS</v>
      </c>
      <c r="K83" s="39"/>
      <c r="L83" s="23"/>
      <c r="M83" s="15"/>
      <c r="N83" s="15"/>
    </row>
    <row r="84" spans="1:14" x14ac:dyDescent="0.3">
      <c r="A84" s="30" t="s">
        <v>757</v>
      </c>
      <c r="B84" s="39" t="str">
        <f>VLOOKUP(A84,'COMP-VS-BOM'!A:C,3,0)</f>
        <v>CAP CER 10000PF 16V 0603</v>
      </c>
      <c r="C84" s="39" t="str">
        <f t="shared" si="7"/>
        <v>C2906-1</v>
      </c>
      <c r="D84" s="39" t="str">
        <f t="shared" si="8"/>
        <v>C2906-2</v>
      </c>
      <c r="E84" s="14" t="str">
        <f>VLOOKUP(C84,Pin_Report!$D$3:$E$9000,2,0)</f>
        <v>CH2_+5P0V_HBPA1_SW</v>
      </c>
      <c r="F84" s="14" t="str">
        <f>VLOOKUP(D84,Pin_Report!$D$3:$E$9000,2,0)</f>
        <v>GND</v>
      </c>
      <c r="G84" s="39">
        <v>16</v>
      </c>
      <c r="H84" s="39">
        <v>5</v>
      </c>
      <c r="I84" s="4">
        <f t="shared" si="10"/>
        <v>3.2</v>
      </c>
      <c r="J84" s="4" t="str">
        <f t="shared" si="11"/>
        <v>PASS</v>
      </c>
      <c r="K84" s="39"/>
      <c r="L84" s="23"/>
      <c r="M84" s="15"/>
      <c r="N84" s="15"/>
    </row>
    <row r="85" spans="1:14" x14ac:dyDescent="0.3">
      <c r="A85" s="30" t="s">
        <v>766</v>
      </c>
      <c r="B85" s="39" t="str">
        <f>VLOOKUP(A85,'COMP-VS-BOM'!A:C,3,0)</f>
        <v>CAP CER 10000PF 16V 0603</v>
      </c>
      <c r="C85" s="39" t="str">
        <f t="shared" si="7"/>
        <v>C2912-1</v>
      </c>
      <c r="D85" s="39" t="str">
        <f t="shared" si="8"/>
        <v>C2912-2</v>
      </c>
      <c r="E85" s="14" t="str">
        <f>VLOOKUP(C85,Pin_Report!$D$3:$E$9000,2,0)</f>
        <v>CH2_HBPA_RF_PATH1_OUT</v>
      </c>
      <c r="F85" s="14" t="str">
        <f>VLOOKUP(D85,Pin_Report!$D$3:$E$9000,2,0)</f>
        <v>GND</v>
      </c>
      <c r="G85" s="39">
        <v>16</v>
      </c>
      <c r="H85" s="39">
        <v>10</v>
      </c>
      <c r="I85" s="4">
        <f t="shared" ref="I85:I86" si="12">G85/H85</f>
        <v>1.6</v>
      </c>
      <c r="J85" s="4" t="str">
        <f t="shared" ref="J85:J86" si="13">IF(I85&gt;=1.25,"PASS","FAIL")</f>
        <v>PASS</v>
      </c>
      <c r="K85" s="39"/>
      <c r="L85" s="23"/>
      <c r="M85" s="15"/>
      <c r="N85" s="15"/>
    </row>
    <row r="86" spans="1:14" x14ac:dyDescent="0.3">
      <c r="A86" s="30" t="s">
        <v>767</v>
      </c>
      <c r="B86" s="39" t="str">
        <f>VLOOKUP(A86,'COMP-VS-BOM'!A:C,3,0)</f>
        <v>CAP CER 10000PF 16V 0603</v>
      </c>
      <c r="C86" s="39" t="str">
        <f t="shared" si="7"/>
        <v>C2914-1</v>
      </c>
      <c r="D86" s="39" t="str">
        <f t="shared" si="8"/>
        <v>C2914-2</v>
      </c>
      <c r="E86" s="14" t="str">
        <f>VLOOKUP(C86,Pin_Report!$D$3:$E$9000,2,0)</f>
        <v>N96728</v>
      </c>
      <c r="F86" s="14" t="str">
        <f>VLOOKUP(D86,Pin_Report!$D$3:$E$9000,2,0)</f>
        <v>GND</v>
      </c>
      <c r="G86" s="39">
        <v>16</v>
      </c>
      <c r="H86" s="39">
        <v>10</v>
      </c>
      <c r="I86" s="4">
        <f t="shared" si="12"/>
        <v>1.6</v>
      </c>
      <c r="J86" s="4" t="str">
        <f t="shared" si="13"/>
        <v>PASS</v>
      </c>
      <c r="K86" s="39"/>
      <c r="L86" s="23"/>
      <c r="M86" s="15"/>
      <c r="N86" s="15"/>
    </row>
    <row r="87" spans="1:14" x14ac:dyDescent="0.3">
      <c r="A87" s="30" t="s">
        <v>769</v>
      </c>
      <c r="B87" s="39" t="str">
        <f>VLOOKUP(A87,'COMP-VS-BOM'!A:C,3,0)</f>
        <v>CAP CER 10000PF 16V 0603</v>
      </c>
      <c r="C87" s="39" t="str">
        <f t="shared" si="7"/>
        <v>C2916-1</v>
      </c>
      <c r="D87" s="39" t="str">
        <f t="shared" si="8"/>
        <v>C2916-2</v>
      </c>
      <c r="E87" s="14" t="str">
        <f>VLOOKUP(C87,Pin_Report!$D$3:$E$9000,2,0)</f>
        <v>CH2_+5P0V_HBPA1_SW</v>
      </c>
      <c r="F87" s="14" t="str">
        <f>VLOOKUP(D87,Pin_Report!$D$3:$E$9000,2,0)</f>
        <v>GND</v>
      </c>
      <c r="G87" s="39">
        <v>16</v>
      </c>
      <c r="H87" s="39">
        <v>5</v>
      </c>
      <c r="I87" s="4">
        <f t="shared" si="10"/>
        <v>3.2</v>
      </c>
      <c r="J87" s="4" t="str">
        <f t="shared" si="11"/>
        <v>PASS</v>
      </c>
      <c r="K87" s="39"/>
      <c r="L87" s="23"/>
      <c r="M87" s="15"/>
      <c r="N87" s="15"/>
    </row>
    <row r="88" spans="1:14" x14ac:dyDescent="0.3">
      <c r="A88" s="30" t="s">
        <v>775</v>
      </c>
      <c r="B88" s="39" t="str">
        <f>VLOOKUP(A88,'COMP-VS-BOM'!A:C,3,0)</f>
        <v>CAP CER 10000PF 16V 0603</v>
      </c>
      <c r="C88" s="39" t="str">
        <f t="shared" si="7"/>
        <v>C2921-1</v>
      </c>
      <c r="D88" s="39" t="str">
        <f t="shared" si="8"/>
        <v>C2921-2</v>
      </c>
      <c r="E88" s="14" t="str">
        <f>VLOOKUP(C88,Pin_Report!$D$3:$E$9000,2,0)</f>
        <v>CH2_+5P0V_HBPA2_VCTRL_FB</v>
      </c>
      <c r="F88" s="14" t="str">
        <f>VLOOKUP(D88,Pin_Report!$D$3:$E$9000,2,0)</f>
        <v>GND</v>
      </c>
      <c r="G88" s="39">
        <v>16</v>
      </c>
      <c r="H88" s="39">
        <v>5</v>
      </c>
      <c r="I88" s="4">
        <f t="shared" si="10"/>
        <v>3.2</v>
      </c>
      <c r="J88" s="4" t="str">
        <f t="shared" si="11"/>
        <v>PASS</v>
      </c>
      <c r="K88" s="39"/>
      <c r="L88" s="23"/>
      <c r="M88" s="15"/>
      <c r="N88" s="15"/>
    </row>
    <row r="89" spans="1:14" x14ac:dyDescent="0.3">
      <c r="A89" s="30" t="s">
        <v>779</v>
      </c>
      <c r="B89" s="39" t="str">
        <f>VLOOKUP(A89,'COMP-VS-BOM'!A:C,3,0)</f>
        <v>CAP CER 10000PF 16V 0603</v>
      </c>
      <c r="C89" s="39" t="str">
        <f t="shared" si="7"/>
        <v>C2924-1</v>
      </c>
      <c r="D89" s="39" t="str">
        <f t="shared" si="8"/>
        <v>C2924-2</v>
      </c>
      <c r="E89" s="14" t="str">
        <f>VLOOKUP(C89,Pin_Report!$D$3:$E$9000,2,0)</f>
        <v>CH2_+5P0V_HBPA2_SW</v>
      </c>
      <c r="F89" s="14" t="str">
        <f>VLOOKUP(D89,Pin_Report!$D$3:$E$9000,2,0)</f>
        <v>GND</v>
      </c>
      <c r="G89" s="39">
        <v>16</v>
      </c>
      <c r="H89" s="39">
        <v>5</v>
      </c>
      <c r="I89" s="4">
        <f t="shared" si="10"/>
        <v>3.2</v>
      </c>
      <c r="J89" s="4" t="str">
        <f t="shared" si="11"/>
        <v>PASS</v>
      </c>
      <c r="K89" s="39"/>
      <c r="L89" s="23"/>
      <c r="M89" s="15"/>
      <c r="N89" s="15"/>
    </row>
    <row r="90" spans="1:14" x14ac:dyDescent="0.3">
      <c r="A90" s="30" t="s">
        <v>788</v>
      </c>
      <c r="B90" s="39" t="str">
        <f>VLOOKUP(A90,'COMP-VS-BOM'!A:C,3,0)</f>
        <v>CAP CER 10000PF 16V 0603</v>
      </c>
      <c r="C90" s="39" t="str">
        <f t="shared" si="7"/>
        <v>C2932-1</v>
      </c>
      <c r="D90" s="39" t="str">
        <f t="shared" si="8"/>
        <v>C2932-2</v>
      </c>
      <c r="E90" s="14" t="str">
        <f>VLOOKUP(C90,Pin_Report!$D$3:$E$9000,2,0)</f>
        <v>N96850</v>
      </c>
      <c r="F90" s="14" t="str">
        <f>VLOOKUP(D90,Pin_Report!$D$3:$E$9000,2,0)</f>
        <v>GND</v>
      </c>
      <c r="G90" s="39">
        <v>16</v>
      </c>
      <c r="H90" s="39">
        <v>10</v>
      </c>
      <c r="I90" s="4">
        <f t="shared" ref="I90:I91" si="14">G90/H90</f>
        <v>1.6</v>
      </c>
      <c r="J90" s="4" t="str">
        <f t="shared" ref="J90:J91" si="15">IF(I90&gt;=1.25,"PASS","FAIL")</f>
        <v>PASS</v>
      </c>
      <c r="K90" s="39"/>
      <c r="L90" s="23"/>
      <c r="M90" s="15"/>
      <c r="N90" s="15"/>
    </row>
    <row r="91" spans="1:14" x14ac:dyDescent="0.3">
      <c r="A91" s="30" t="s">
        <v>789</v>
      </c>
      <c r="B91" s="39" t="str">
        <f>VLOOKUP(A91,'COMP-VS-BOM'!A:C,3,0)</f>
        <v>CAP CER 10000PF 16V 0603</v>
      </c>
      <c r="C91" s="39" t="str">
        <f t="shared" si="7"/>
        <v>C2933-1</v>
      </c>
      <c r="D91" s="39" t="str">
        <f t="shared" si="8"/>
        <v>C2933-2</v>
      </c>
      <c r="E91" s="14" t="str">
        <f>VLOOKUP(C91,Pin_Report!$D$3:$E$9000,2,0)</f>
        <v>N96832</v>
      </c>
      <c r="F91" s="14" t="str">
        <f>VLOOKUP(D91,Pin_Report!$D$3:$E$9000,2,0)</f>
        <v>GND</v>
      </c>
      <c r="G91" s="39">
        <v>16</v>
      </c>
      <c r="H91" s="39">
        <v>10</v>
      </c>
      <c r="I91" s="4">
        <f t="shared" si="14"/>
        <v>1.6</v>
      </c>
      <c r="J91" s="4" t="str">
        <f t="shared" si="15"/>
        <v>PASS</v>
      </c>
      <c r="K91" s="39"/>
      <c r="L91" s="23"/>
      <c r="M91" s="15"/>
      <c r="N91" s="15"/>
    </row>
    <row r="92" spans="1:14" x14ac:dyDescent="0.3">
      <c r="A92" s="30" t="s">
        <v>791</v>
      </c>
      <c r="B92" s="39" t="str">
        <f>VLOOKUP(A92,'COMP-VS-BOM'!A:C,3,0)</f>
        <v>CAP CER 10000PF 16V 0603</v>
      </c>
      <c r="C92" s="39" t="str">
        <f t="shared" si="7"/>
        <v>C2936-1</v>
      </c>
      <c r="D92" s="39" t="str">
        <f t="shared" si="8"/>
        <v>C2936-2</v>
      </c>
      <c r="E92" s="14" t="str">
        <f>VLOOKUP(C92,Pin_Report!$D$3:$E$9000,2,0)</f>
        <v>CH2_+5P0V_HBPA2_SW</v>
      </c>
      <c r="F92" s="14" t="str">
        <f>VLOOKUP(D92,Pin_Report!$D$3:$E$9000,2,0)</f>
        <v>GND</v>
      </c>
      <c r="G92" s="39">
        <v>16</v>
      </c>
      <c r="H92" s="39">
        <v>5</v>
      </c>
      <c r="I92" s="4">
        <f t="shared" si="10"/>
        <v>3.2</v>
      </c>
      <c r="J92" s="4" t="str">
        <f t="shared" si="11"/>
        <v>PASS</v>
      </c>
      <c r="K92" s="39"/>
      <c r="L92" s="23"/>
      <c r="M92" s="15"/>
      <c r="N92" s="15"/>
    </row>
    <row r="93" spans="1:14" x14ac:dyDescent="0.3">
      <c r="A93" s="30" t="s">
        <v>797</v>
      </c>
      <c r="B93" s="39" t="str">
        <f>VLOOKUP(A93,'COMP-VS-BOM'!A:C,3,0)</f>
        <v>CAP CER 10000PF 16V 0603</v>
      </c>
      <c r="C93" s="39" t="str">
        <f t="shared" si="7"/>
        <v>C3002-1</v>
      </c>
      <c r="D93" s="39" t="str">
        <f t="shared" si="8"/>
        <v>C3002-2</v>
      </c>
      <c r="E93" s="14" t="str">
        <f>VLOOKUP(C93,Pin_Report!$D$3:$E$9000,2,0)</f>
        <v>CH2_+5P0V_LBPA1_VCTRL_FB</v>
      </c>
      <c r="F93" s="14" t="str">
        <f>VLOOKUP(D93,Pin_Report!$D$3:$E$9000,2,0)</f>
        <v>GND</v>
      </c>
      <c r="G93" s="39">
        <v>16</v>
      </c>
      <c r="H93" s="39">
        <v>5</v>
      </c>
      <c r="I93" s="4">
        <f t="shared" si="10"/>
        <v>3.2</v>
      </c>
      <c r="J93" s="4" t="str">
        <f t="shared" si="11"/>
        <v>PASS</v>
      </c>
      <c r="K93" s="39"/>
      <c r="L93" s="23"/>
      <c r="M93" s="15"/>
      <c r="N93" s="15"/>
    </row>
    <row r="94" spans="1:14" x14ac:dyDescent="0.3">
      <c r="A94" s="30" t="s">
        <v>801</v>
      </c>
      <c r="B94" s="39" t="str">
        <f>VLOOKUP(A94,'COMP-VS-BOM'!A:C,3,0)</f>
        <v>CAP CER 10000PF 16V 0603</v>
      </c>
      <c r="C94" s="39" t="str">
        <f t="shared" si="7"/>
        <v>C3005-1</v>
      </c>
      <c r="D94" s="39" t="str">
        <f t="shared" si="8"/>
        <v>C3005-2</v>
      </c>
      <c r="E94" s="14" t="str">
        <f>VLOOKUP(C94,Pin_Report!$D$3:$E$9000,2,0)</f>
        <v>CH2_+5P0V_LBPA1_SW</v>
      </c>
      <c r="F94" s="14" t="str">
        <f>VLOOKUP(D94,Pin_Report!$D$3:$E$9000,2,0)</f>
        <v>GND</v>
      </c>
      <c r="G94" s="39">
        <v>16</v>
      </c>
      <c r="H94" s="39">
        <v>5</v>
      </c>
      <c r="I94" s="4">
        <f t="shared" si="10"/>
        <v>3.2</v>
      </c>
      <c r="J94" s="4" t="str">
        <f t="shared" si="11"/>
        <v>PASS</v>
      </c>
      <c r="K94" s="39"/>
      <c r="L94" s="23"/>
      <c r="M94" s="15"/>
      <c r="N94" s="15"/>
    </row>
    <row r="95" spans="1:14" x14ac:dyDescent="0.3">
      <c r="A95" s="30" t="s">
        <v>807</v>
      </c>
      <c r="B95" s="39" t="str">
        <f>VLOOKUP(A95,'COMP-VS-BOM'!A:C,3,0)</f>
        <v>CAP CER 10000PF 16V 0603</v>
      </c>
      <c r="C95" s="39" t="str">
        <f t="shared" si="7"/>
        <v>C3013-1</v>
      </c>
      <c r="D95" s="39" t="str">
        <f t="shared" si="8"/>
        <v>C3013-2</v>
      </c>
      <c r="E95" s="14" t="str">
        <f>VLOOKUP(C95,Pin_Report!$D$3:$E$9000,2,0)</f>
        <v>N00110</v>
      </c>
      <c r="F95" s="14" t="str">
        <f>VLOOKUP(D95,Pin_Report!$D$3:$E$9000,2,0)</f>
        <v>GND</v>
      </c>
      <c r="G95" s="39">
        <v>16</v>
      </c>
      <c r="H95" s="39">
        <v>10</v>
      </c>
      <c r="I95" s="4">
        <f t="shared" si="10"/>
        <v>1.6</v>
      </c>
      <c r="J95" s="4" t="str">
        <f t="shared" si="11"/>
        <v>PASS</v>
      </c>
      <c r="K95" s="39"/>
      <c r="L95" s="23"/>
      <c r="M95" s="15"/>
      <c r="N95" s="15"/>
    </row>
    <row r="96" spans="1:14" x14ac:dyDescent="0.3">
      <c r="A96" s="30" t="s">
        <v>808</v>
      </c>
      <c r="B96" s="39" t="str">
        <f>VLOOKUP(A96,'COMP-VS-BOM'!A:C,3,0)</f>
        <v>CAP CER 10000PF 16V 0603</v>
      </c>
      <c r="C96" s="39" t="str">
        <f t="shared" si="7"/>
        <v>C3014-1</v>
      </c>
      <c r="D96" s="39" t="str">
        <f t="shared" si="8"/>
        <v>C3014-2</v>
      </c>
      <c r="E96" s="14" t="str">
        <f>VLOOKUP(C96,Pin_Report!$D$3:$E$9000,2,0)</f>
        <v>CH2_LBPA_RF_PATH1_OUT</v>
      </c>
      <c r="F96" s="14" t="str">
        <f>VLOOKUP(D96,Pin_Report!$D$3:$E$9000,2,0)</f>
        <v>GND</v>
      </c>
      <c r="G96" s="39">
        <v>16</v>
      </c>
      <c r="H96" s="39">
        <v>10</v>
      </c>
      <c r="I96" s="4">
        <f t="shared" si="10"/>
        <v>1.6</v>
      </c>
      <c r="J96" s="4" t="str">
        <f t="shared" si="11"/>
        <v>PASS</v>
      </c>
      <c r="K96" s="39"/>
      <c r="L96" s="23"/>
      <c r="M96" s="15"/>
      <c r="N96" s="15"/>
    </row>
    <row r="97" spans="1:14" x14ac:dyDescent="0.3">
      <c r="A97" s="30" t="s">
        <v>811</v>
      </c>
      <c r="B97" s="39" t="str">
        <f>VLOOKUP(A97,'COMP-VS-BOM'!A:C,3,0)</f>
        <v>CAP CER 10000PF 16V 0603</v>
      </c>
      <c r="C97" s="39" t="str">
        <f t="shared" si="7"/>
        <v>C3016-1</v>
      </c>
      <c r="D97" s="39" t="str">
        <f t="shared" si="8"/>
        <v>C3016-2</v>
      </c>
      <c r="E97" s="14" t="str">
        <f>VLOOKUP(C97,Pin_Report!$D$3:$E$9000,2,0)</f>
        <v>CH2_+5P0V_LBPA1_SW</v>
      </c>
      <c r="F97" s="14" t="str">
        <f>VLOOKUP(D97,Pin_Report!$D$3:$E$9000,2,0)</f>
        <v>GND</v>
      </c>
      <c r="G97" s="39">
        <v>16</v>
      </c>
      <c r="H97" s="39">
        <v>5</v>
      </c>
      <c r="I97" s="4">
        <f t="shared" si="10"/>
        <v>3.2</v>
      </c>
      <c r="J97" s="4" t="str">
        <f t="shared" si="11"/>
        <v>PASS</v>
      </c>
      <c r="K97" s="39"/>
      <c r="L97" s="23"/>
      <c r="M97" s="15"/>
      <c r="N97" s="15"/>
    </row>
    <row r="98" spans="1:14" x14ac:dyDescent="0.3">
      <c r="A98" s="30" t="s">
        <v>817</v>
      </c>
      <c r="B98" s="39" t="str">
        <f>VLOOKUP(A98,'COMP-VS-BOM'!A:C,3,0)</f>
        <v>CAP CER 10000PF 16V 0603</v>
      </c>
      <c r="C98" s="39" t="str">
        <f t="shared" si="7"/>
        <v>C3021-1</v>
      </c>
      <c r="D98" s="39" t="str">
        <f t="shared" si="8"/>
        <v>C3021-2</v>
      </c>
      <c r="E98" s="14" t="str">
        <f>VLOOKUP(C98,Pin_Report!$D$3:$E$9000,2,0)</f>
        <v>CH2_+5P0V_LBPA2_VCTRL_FB</v>
      </c>
      <c r="F98" s="14" t="str">
        <f>VLOOKUP(D98,Pin_Report!$D$3:$E$9000,2,0)</f>
        <v>GND</v>
      </c>
      <c r="G98" s="39">
        <v>16</v>
      </c>
      <c r="H98" s="39">
        <v>5</v>
      </c>
      <c r="I98" s="4">
        <f t="shared" si="10"/>
        <v>3.2</v>
      </c>
      <c r="J98" s="4" t="str">
        <f t="shared" si="11"/>
        <v>PASS</v>
      </c>
      <c r="K98" s="39"/>
      <c r="L98" s="23"/>
      <c r="M98" s="15"/>
      <c r="N98" s="15"/>
    </row>
    <row r="99" spans="1:14" x14ac:dyDescent="0.3">
      <c r="A99" s="30" t="s">
        <v>821</v>
      </c>
      <c r="B99" s="39" t="str">
        <f>VLOOKUP(A99,'COMP-VS-BOM'!A:C,3,0)</f>
        <v>CAP CER 10000PF 16V 0603</v>
      </c>
      <c r="C99" s="39" t="str">
        <f t="shared" si="7"/>
        <v>C3024-1</v>
      </c>
      <c r="D99" s="39" t="str">
        <f t="shared" si="8"/>
        <v>C3024-2</v>
      </c>
      <c r="E99" s="14" t="str">
        <f>VLOOKUP(C99,Pin_Report!$D$3:$E$9000,2,0)</f>
        <v>CH2_+5P0V_LBPA2_SW</v>
      </c>
      <c r="F99" s="14" t="str">
        <f>VLOOKUP(D99,Pin_Report!$D$3:$E$9000,2,0)</f>
        <v>GND</v>
      </c>
      <c r="G99" s="39">
        <v>16</v>
      </c>
      <c r="H99" s="39">
        <v>5</v>
      </c>
      <c r="I99" s="4">
        <f t="shared" si="10"/>
        <v>3.2</v>
      </c>
      <c r="J99" s="4" t="str">
        <f t="shared" si="11"/>
        <v>PASS</v>
      </c>
      <c r="K99" s="39"/>
      <c r="L99" s="23"/>
      <c r="M99" s="15"/>
      <c r="N99" s="15"/>
    </row>
    <row r="100" spans="1:14" x14ac:dyDescent="0.3">
      <c r="A100" s="30" t="s">
        <v>827</v>
      </c>
      <c r="B100" s="39" t="str">
        <f>VLOOKUP(A100,'COMP-VS-BOM'!A:C,3,0)</f>
        <v>CAP CER 10000PF 16V 0603</v>
      </c>
      <c r="C100" s="39" t="str">
        <f t="shared" si="7"/>
        <v>C3032-1</v>
      </c>
      <c r="D100" s="39" t="str">
        <f t="shared" si="8"/>
        <v>C3032-2</v>
      </c>
      <c r="E100" s="14" t="str">
        <f>VLOOKUP(C100,Pin_Report!$D$3:$E$9000,2,0)</f>
        <v>N02075</v>
      </c>
      <c r="F100" s="14" t="str">
        <f>VLOOKUP(D100,Pin_Report!$D$3:$E$9000,2,0)</f>
        <v>GND</v>
      </c>
      <c r="G100" s="39">
        <v>16</v>
      </c>
      <c r="H100" s="39">
        <v>10</v>
      </c>
      <c r="I100" s="4">
        <f t="shared" si="10"/>
        <v>1.6</v>
      </c>
      <c r="J100" s="4" t="str">
        <f t="shared" si="11"/>
        <v>PASS</v>
      </c>
      <c r="K100" s="39"/>
      <c r="L100" s="23"/>
      <c r="M100" s="15"/>
      <c r="N100" s="15"/>
    </row>
    <row r="101" spans="1:14" x14ac:dyDescent="0.3">
      <c r="A101" s="30" t="s">
        <v>828</v>
      </c>
      <c r="B101" s="39" t="str">
        <f>VLOOKUP(A101,'COMP-VS-BOM'!A:C,3,0)</f>
        <v>CAP CER 10000PF 16V 0603</v>
      </c>
      <c r="C101" s="39" t="str">
        <f t="shared" si="7"/>
        <v>C3033-1</v>
      </c>
      <c r="D101" s="39" t="str">
        <f t="shared" si="8"/>
        <v>C3033-2</v>
      </c>
      <c r="E101" s="14" t="str">
        <f>VLOOKUP(C101,Pin_Report!$D$3:$E$9000,2,0)</f>
        <v>N02223</v>
      </c>
      <c r="F101" s="14" t="str">
        <f>VLOOKUP(D101,Pin_Report!$D$3:$E$9000,2,0)</f>
        <v>GND</v>
      </c>
      <c r="G101" s="39">
        <v>16</v>
      </c>
      <c r="H101" s="39">
        <v>10</v>
      </c>
      <c r="I101" s="4">
        <f t="shared" si="10"/>
        <v>1.6</v>
      </c>
      <c r="J101" s="4" t="str">
        <f t="shared" si="11"/>
        <v>PASS</v>
      </c>
      <c r="K101" s="39"/>
      <c r="L101" s="23"/>
      <c r="M101" s="15"/>
      <c r="N101" s="15"/>
    </row>
    <row r="102" spans="1:14" x14ac:dyDescent="0.3">
      <c r="A102" s="30" t="s">
        <v>831</v>
      </c>
      <c r="B102" s="39" t="str">
        <f>VLOOKUP(A102,'COMP-VS-BOM'!A:C,3,0)</f>
        <v>CAP CER 10000PF 16V 0603</v>
      </c>
      <c r="C102" s="39" t="str">
        <f t="shared" si="7"/>
        <v>C3036-1</v>
      </c>
      <c r="D102" s="39" t="str">
        <f t="shared" si="8"/>
        <v>C3036-2</v>
      </c>
      <c r="E102" s="14" t="str">
        <f>VLOOKUP(C102,Pin_Report!$D$3:$E$9000,2,0)</f>
        <v>CH2_+5P0V_LBPA2_SW</v>
      </c>
      <c r="F102" s="14" t="str">
        <f>VLOOKUP(D102,Pin_Report!$D$3:$E$9000,2,0)</f>
        <v>GND</v>
      </c>
      <c r="G102" s="39">
        <v>16</v>
      </c>
      <c r="H102" s="39">
        <v>5</v>
      </c>
      <c r="I102" s="4">
        <f t="shared" si="10"/>
        <v>3.2</v>
      </c>
      <c r="J102" s="4" t="str">
        <f t="shared" si="11"/>
        <v>PASS</v>
      </c>
      <c r="K102" s="39"/>
      <c r="L102" s="23"/>
      <c r="M102" s="15"/>
      <c r="N102" s="15"/>
    </row>
    <row r="103" spans="1:14" x14ac:dyDescent="0.3">
      <c r="A103" s="30" t="s">
        <v>834</v>
      </c>
      <c r="B103" s="39" t="str">
        <f>VLOOKUP(A103,'COMP-VS-BOM'!A:C,3,0)</f>
        <v>CAP CER 10000PF 16V 0603</v>
      </c>
      <c r="C103" s="39" t="str">
        <f t="shared" si="7"/>
        <v>C3109-1</v>
      </c>
      <c r="D103" s="39" t="str">
        <f t="shared" si="8"/>
        <v>C3109-2</v>
      </c>
      <c r="E103" s="14" t="str">
        <f>VLOOKUP(C103,Pin_Report!$D$3:$E$9000,2,0)</f>
        <v>CH2_3P3V_DAT2</v>
      </c>
      <c r="F103" s="14" t="str">
        <f>VLOOKUP(D103,Pin_Report!$D$3:$E$9000,2,0)</f>
        <v>GND</v>
      </c>
      <c r="G103" s="39">
        <v>16</v>
      </c>
      <c r="H103" s="39">
        <v>3.3</v>
      </c>
      <c r="I103" s="4">
        <f t="shared" si="10"/>
        <v>4.8484848484848486</v>
      </c>
      <c r="J103" s="4" t="str">
        <f t="shared" si="11"/>
        <v>PASS</v>
      </c>
      <c r="K103" s="39"/>
      <c r="L103" s="23"/>
      <c r="M103" s="15"/>
      <c r="N103" s="15"/>
    </row>
    <row r="104" spans="1:14" x14ac:dyDescent="0.3">
      <c r="A104" s="30" t="s">
        <v>839</v>
      </c>
      <c r="B104" s="39" t="str">
        <f>VLOOKUP(A104,'COMP-VS-BOM'!A:C,3,0)</f>
        <v>CAP CER 10000PF 16V 0603</v>
      </c>
      <c r="C104" s="39" t="str">
        <f t="shared" si="7"/>
        <v>C3115-1</v>
      </c>
      <c r="D104" s="39" t="str">
        <f t="shared" si="8"/>
        <v>C3115-2</v>
      </c>
      <c r="E104" s="14" t="str">
        <f>VLOOKUP(C104,Pin_Report!$D$3:$E$9000,2,0)</f>
        <v>CH2_3P3V_IO_2</v>
      </c>
      <c r="F104" s="14" t="str">
        <f>VLOOKUP(D104,Pin_Report!$D$3:$E$9000,2,0)</f>
        <v>GND</v>
      </c>
      <c r="G104" s="39">
        <v>16</v>
      </c>
      <c r="H104" s="39">
        <v>3.3</v>
      </c>
      <c r="I104" s="4">
        <f t="shared" si="10"/>
        <v>4.8484848484848486</v>
      </c>
      <c r="J104" s="4" t="str">
        <f t="shared" si="11"/>
        <v>PASS</v>
      </c>
      <c r="K104" s="39"/>
      <c r="L104" s="23"/>
      <c r="M104" s="15"/>
      <c r="N104" s="15"/>
    </row>
    <row r="105" spans="1:14" x14ac:dyDescent="0.3">
      <c r="A105" s="30" t="s">
        <v>899</v>
      </c>
      <c r="B105" s="39" t="str">
        <f>VLOOKUP(A105,'COMP-VS-BOM'!A:C,3,0)</f>
        <v>CAP CER 10000PF 16V 0603</v>
      </c>
      <c r="C105" s="39" t="str">
        <f t="shared" si="7"/>
        <v>C3604-1</v>
      </c>
      <c r="D105" s="39" t="str">
        <f t="shared" si="8"/>
        <v>C3604-2</v>
      </c>
      <c r="E105" s="14" t="str">
        <f>VLOOKUP(C105,Pin_Report!$D$3:$E$9000,2,0)</f>
        <v>CH1_+5P0V_HBPA1</v>
      </c>
      <c r="F105" s="14" t="str">
        <f>VLOOKUP(D105,Pin_Report!$D$3:$E$9000,2,0)</f>
        <v>N2601579</v>
      </c>
      <c r="G105" s="39">
        <v>16</v>
      </c>
      <c r="H105" s="39">
        <v>5</v>
      </c>
      <c r="I105" s="4">
        <f t="shared" si="10"/>
        <v>3.2</v>
      </c>
      <c r="J105" s="4" t="str">
        <f t="shared" si="11"/>
        <v>PASS</v>
      </c>
      <c r="K105" s="39"/>
      <c r="L105" s="23"/>
      <c r="M105" s="15"/>
      <c r="N105" s="15"/>
    </row>
    <row r="106" spans="1:14" x14ac:dyDescent="0.3">
      <c r="A106" s="30" t="s">
        <v>905</v>
      </c>
      <c r="B106" s="39" t="str">
        <f>VLOOKUP(A106,'COMP-VS-BOM'!A:C,3,0)</f>
        <v>CAP CER 10000PF 16V 0603</v>
      </c>
      <c r="C106" s="39" t="str">
        <f t="shared" si="7"/>
        <v>C3610-1</v>
      </c>
      <c r="D106" s="39" t="str">
        <f t="shared" si="8"/>
        <v>C3610-2</v>
      </c>
      <c r="E106" s="14" t="str">
        <f>VLOOKUP(C106,Pin_Report!$D$3:$E$9000,2,0)</f>
        <v>N2601539</v>
      </c>
      <c r="F106" s="14" t="str">
        <f>VLOOKUP(D106,Pin_Report!$D$3:$E$9000,2,0)</f>
        <v>GND</v>
      </c>
      <c r="G106" s="39">
        <v>16</v>
      </c>
      <c r="H106" s="39"/>
      <c r="I106" s="4"/>
      <c r="J106" s="4"/>
      <c r="K106" s="39" t="s">
        <v>506</v>
      </c>
      <c r="L106" s="23"/>
      <c r="M106" s="15"/>
      <c r="N106" s="15"/>
    </row>
    <row r="107" spans="1:14" x14ac:dyDescent="0.3">
      <c r="A107" s="30" t="s">
        <v>909</v>
      </c>
      <c r="B107" s="39" t="str">
        <f>VLOOKUP(A107,'COMP-VS-BOM'!A:C,3,0)</f>
        <v>CAP CER 10000PF 16V 0603</v>
      </c>
      <c r="C107" s="39" t="str">
        <f t="shared" si="7"/>
        <v>C3615-1</v>
      </c>
      <c r="D107" s="39" t="str">
        <f t="shared" si="8"/>
        <v>C3615-2</v>
      </c>
      <c r="E107" s="14" t="str">
        <f>VLOOKUP(C107,Pin_Report!$D$3:$E$9000,2,0)</f>
        <v>CH1_+5P0V_HBPA2</v>
      </c>
      <c r="F107" s="14" t="str">
        <f>VLOOKUP(D107,Pin_Report!$D$3:$E$9000,2,0)</f>
        <v>N2603836</v>
      </c>
      <c r="G107" s="39">
        <v>16</v>
      </c>
      <c r="H107" s="39">
        <v>5</v>
      </c>
      <c r="I107" s="4">
        <f t="shared" si="10"/>
        <v>3.2</v>
      </c>
      <c r="J107" s="4" t="str">
        <f t="shared" si="11"/>
        <v>PASS</v>
      </c>
      <c r="K107" s="39"/>
      <c r="L107" s="23"/>
      <c r="M107" s="15"/>
      <c r="N107" s="15"/>
    </row>
    <row r="108" spans="1:14" x14ac:dyDescent="0.3">
      <c r="A108" s="30" t="s">
        <v>915</v>
      </c>
      <c r="B108" s="39" t="str">
        <f>VLOOKUP(A108,'COMP-VS-BOM'!A:C,3,0)</f>
        <v>CAP CER 10000PF 16V 0603</v>
      </c>
      <c r="C108" s="39" t="str">
        <f t="shared" si="7"/>
        <v>C3621-1</v>
      </c>
      <c r="D108" s="39" t="str">
        <f t="shared" si="8"/>
        <v>C3621-2</v>
      </c>
      <c r="E108" s="14" t="str">
        <f>VLOOKUP(C108,Pin_Report!$D$3:$E$9000,2,0)</f>
        <v>N2603784</v>
      </c>
      <c r="F108" s="14" t="str">
        <f>VLOOKUP(D108,Pin_Report!$D$3:$E$9000,2,0)</f>
        <v>GND</v>
      </c>
      <c r="G108" s="39">
        <v>16</v>
      </c>
      <c r="H108" s="39"/>
      <c r="I108" s="4"/>
      <c r="J108" s="4"/>
      <c r="K108" s="39" t="s">
        <v>506</v>
      </c>
      <c r="L108" s="23"/>
      <c r="M108" s="15"/>
      <c r="N108" s="15"/>
    </row>
    <row r="109" spans="1:14" x14ac:dyDescent="0.3">
      <c r="A109" s="30" t="s">
        <v>919</v>
      </c>
      <c r="B109" s="39" t="str">
        <f>VLOOKUP(A109,'COMP-VS-BOM'!A:C,3,0)</f>
        <v>CAP CER 10000PF 16V 0603</v>
      </c>
      <c r="C109" s="39" t="str">
        <f t="shared" si="7"/>
        <v>C3804-1</v>
      </c>
      <c r="D109" s="39" t="str">
        <f t="shared" si="8"/>
        <v>C3804-2</v>
      </c>
      <c r="E109" s="14" t="str">
        <f>VLOOKUP(C109,Pin_Report!$D$3:$E$9000,2,0)</f>
        <v>CH2_+5P0V_HBPA1</v>
      </c>
      <c r="F109" s="14" t="str">
        <f>VLOOKUP(D109,Pin_Report!$D$3:$E$9000,2,0)</f>
        <v>N02458</v>
      </c>
      <c r="G109" s="39">
        <v>16</v>
      </c>
      <c r="H109" s="39">
        <v>5</v>
      </c>
      <c r="I109" s="4">
        <f t="shared" si="10"/>
        <v>3.2</v>
      </c>
      <c r="J109" s="4" t="str">
        <f t="shared" si="11"/>
        <v>PASS</v>
      </c>
      <c r="K109" s="39"/>
      <c r="L109" s="23"/>
      <c r="M109" s="15"/>
      <c r="N109" s="15"/>
    </row>
    <row r="110" spans="1:14" x14ac:dyDescent="0.3">
      <c r="A110" s="30" t="s">
        <v>925</v>
      </c>
      <c r="B110" s="39" t="str">
        <f>VLOOKUP(A110,'COMP-VS-BOM'!A:C,3,0)</f>
        <v>CAP CER 10000PF 16V 0603</v>
      </c>
      <c r="C110" s="39" t="str">
        <f t="shared" si="7"/>
        <v>C3810-1</v>
      </c>
      <c r="D110" s="39" t="str">
        <f t="shared" si="8"/>
        <v>C3810-2</v>
      </c>
      <c r="E110" s="14" t="str">
        <f>VLOOKUP(C110,Pin_Report!$D$3:$E$9000,2,0)</f>
        <v>N01000</v>
      </c>
      <c r="F110" s="14" t="str">
        <f>VLOOKUP(D110,Pin_Report!$D$3:$E$9000,2,0)</f>
        <v>GND</v>
      </c>
      <c r="G110" s="39">
        <v>16</v>
      </c>
      <c r="H110" s="39"/>
      <c r="I110" s="4"/>
      <c r="J110" s="4"/>
      <c r="K110" s="39" t="s">
        <v>506</v>
      </c>
      <c r="L110" s="23"/>
      <c r="M110" s="15"/>
      <c r="N110" s="15"/>
    </row>
    <row r="111" spans="1:14" x14ac:dyDescent="0.3">
      <c r="A111" s="30" t="s">
        <v>929</v>
      </c>
      <c r="B111" s="39" t="str">
        <f>VLOOKUP(A111,'COMP-VS-BOM'!A:C,3,0)</f>
        <v>CAP CER 10000PF 16V 0603</v>
      </c>
      <c r="C111" s="39" t="str">
        <f t="shared" si="7"/>
        <v>C3815-1</v>
      </c>
      <c r="D111" s="39" t="str">
        <f t="shared" si="8"/>
        <v>C3815-2</v>
      </c>
      <c r="E111" s="14" t="str">
        <f>VLOOKUP(C111,Pin_Report!$D$3:$E$9000,2,0)</f>
        <v>CH2_+5P0V_HBPA2</v>
      </c>
      <c r="F111" s="14" t="str">
        <f>VLOOKUP(D111,Pin_Report!$D$3:$E$9000,2,0)</f>
        <v>N2553699</v>
      </c>
      <c r="G111" s="39">
        <v>16</v>
      </c>
      <c r="H111" s="39">
        <v>5</v>
      </c>
      <c r="I111" s="4">
        <f t="shared" si="10"/>
        <v>3.2</v>
      </c>
      <c r="J111" s="4" t="str">
        <f t="shared" si="11"/>
        <v>PASS</v>
      </c>
      <c r="K111" s="39"/>
      <c r="L111" s="23"/>
      <c r="M111" s="15"/>
      <c r="N111" s="15"/>
    </row>
    <row r="112" spans="1:14" x14ac:dyDescent="0.3">
      <c r="A112" s="30" t="s">
        <v>935</v>
      </c>
      <c r="B112" s="39" t="str">
        <f>VLOOKUP(A112,'COMP-VS-BOM'!A:C,3,0)</f>
        <v>CAP CER 10000PF 16V 0603</v>
      </c>
      <c r="C112" s="39" t="str">
        <f t="shared" si="7"/>
        <v>C3821-1</v>
      </c>
      <c r="D112" s="39" t="str">
        <f t="shared" si="8"/>
        <v>C3821-2</v>
      </c>
      <c r="E112" s="14" t="str">
        <f>VLOOKUP(C112,Pin_Report!$D$3:$E$9000,2,0)</f>
        <v>N2553339</v>
      </c>
      <c r="F112" s="14" t="str">
        <f>VLOOKUP(D112,Pin_Report!$D$3:$E$9000,2,0)</f>
        <v>GND</v>
      </c>
      <c r="G112" s="39">
        <v>16</v>
      </c>
      <c r="H112" s="39"/>
      <c r="I112" s="4"/>
      <c r="J112" s="4"/>
      <c r="K112" s="39" t="s">
        <v>506</v>
      </c>
      <c r="L112" s="23"/>
      <c r="M112" s="15"/>
      <c r="N112" s="15"/>
    </row>
    <row r="113" spans="1:21" x14ac:dyDescent="0.3">
      <c r="A113" s="30" t="s">
        <v>64</v>
      </c>
      <c r="B113" s="39" t="str">
        <f>VLOOKUP(A113,'COMP-VS-BOM'!A:C,3,0)</f>
        <v>CAP CER 0.1UF 25V X7R 0402</v>
      </c>
      <c r="C113" s="39" t="str">
        <f t="shared" si="7"/>
        <v>C1913-1</v>
      </c>
      <c r="D113" s="39" t="str">
        <f t="shared" si="8"/>
        <v>C1913-2</v>
      </c>
      <c r="E113" s="14" t="str">
        <f>VLOOKUP(C113,Pin_Report!$D$3:$E$9000,2,0)</f>
        <v>N4521574</v>
      </c>
      <c r="F113" s="14" t="str">
        <f>VLOOKUP(D113,Pin_Report!$D$3:$E$9000,2,0)</f>
        <v>N4521582</v>
      </c>
      <c r="G113" s="39">
        <v>25</v>
      </c>
      <c r="H113" s="39">
        <v>5.7</v>
      </c>
      <c r="I113" s="4">
        <f t="shared" si="10"/>
        <v>4.3859649122807012</v>
      </c>
      <c r="J113" s="4" t="str">
        <f t="shared" si="11"/>
        <v>PASS</v>
      </c>
      <c r="K113" s="39"/>
      <c r="L113" s="23"/>
      <c r="M113" s="15"/>
      <c r="N113" s="15"/>
    </row>
    <row r="114" spans="1:21" x14ac:dyDescent="0.3">
      <c r="A114" s="30" t="s">
        <v>537</v>
      </c>
      <c r="B114" s="39" t="str">
        <f>VLOOKUP(A114,'COMP-VS-BOM'!A:C,3,0)</f>
        <v>CAP CER 0.1UF 25V X7R 0402</v>
      </c>
      <c r="C114" s="39" t="str">
        <f t="shared" si="7"/>
        <v>C2113-1</v>
      </c>
      <c r="D114" s="39" t="str">
        <f t="shared" si="8"/>
        <v>C2113-2</v>
      </c>
      <c r="E114" s="14" t="str">
        <f>VLOOKUP(C114,Pin_Report!$D$3:$E$9000,2,0)</f>
        <v>N4519201</v>
      </c>
      <c r="F114" s="14" t="str">
        <f>VLOOKUP(D114,Pin_Report!$D$3:$E$9000,2,0)</f>
        <v>N4519209</v>
      </c>
      <c r="G114" s="39">
        <v>25</v>
      </c>
      <c r="H114" s="39">
        <v>5.7</v>
      </c>
      <c r="I114" s="4">
        <f t="shared" si="10"/>
        <v>4.3859649122807012</v>
      </c>
      <c r="J114" s="4" t="str">
        <f t="shared" si="11"/>
        <v>PASS</v>
      </c>
      <c r="K114" s="39"/>
      <c r="L114" s="23"/>
      <c r="M114" s="15"/>
      <c r="N114" s="15"/>
    </row>
    <row r="115" spans="1:21" x14ac:dyDescent="0.3">
      <c r="A115" s="30" t="s">
        <v>862</v>
      </c>
      <c r="B115" s="39" t="str">
        <f>VLOOKUP(A115,'COMP-VS-BOM'!A:C,3,0)</f>
        <v>CAP CER 0.1UF 25V X7R 0402</v>
      </c>
      <c r="C115" s="39" t="str">
        <f t="shared" si="7"/>
        <v>C3503-1</v>
      </c>
      <c r="D115" s="39" t="str">
        <f t="shared" si="8"/>
        <v>C3503-2</v>
      </c>
      <c r="E115" s="14" t="str">
        <f>VLOOKUP(C115,Pin_Report!$D$3:$E$9000,2,0)</f>
        <v>N3470503</v>
      </c>
      <c r="F115" s="14" t="str">
        <f>VLOOKUP(D115,Pin_Report!$D$3:$E$9000,2,0)</f>
        <v>N3470461</v>
      </c>
      <c r="G115" s="39">
        <v>25</v>
      </c>
      <c r="H115" s="39"/>
      <c r="I115" s="4"/>
      <c r="J115" s="4"/>
      <c r="K115" s="39" t="s">
        <v>506</v>
      </c>
      <c r="L115" s="23"/>
      <c r="M115" s="15"/>
      <c r="N115" s="15"/>
    </row>
    <row r="116" spans="1:21" x14ac:dyDescent="0.3">
      <c r="A116" s="30" t="s">
        <v>874</v>
      </c>
      <c r="B116" s="39" t="str">
        <f>VLOOKUP(A116,'COMP-VS-BOM'!A:C,3,0)</f>
        <v>CAP CER 0.1UF 25V X7R 0402</v>
      </c>
      <c r="C116" s="39" t="str">
        <f t="shared" si="7"/>
        <v>C3511-1</v>
      </c>
      <c r="D116" s="39" t="str">
        <f t="shared" si="8"/>
        <v>C3511-2</v>
      </c>
      <c r="E116" s="14" t="str">
        <f>VLOOKUP(C116,Pin_Report!$D$3:$E$9000,2,0)</f>
        <v>N3470417</v>
      </c>
      <c r="F116" s="14" t="str">
        <f>VLOOKUP(D116,Pin_Report!$D$3:$E$9000,2,0)</f>
        <v>GND</v>
      </c>
      <c r="G116" s="39">
        <v>25</v>
      </c>
      <c r="H116" s="39"/>
      <c r="I116" s="4"/>
      <c r="J116" s="4"/>
      <c r="K116" s="39" t="s">
        <v>506</v>
      </c>
      <c r="L116" s="23"/>
      <c r="M116" s="15"/>
      <c r="N116" s="15"/>
    </row>
    <row r="117" spans="1:21" x14ac:dyDescent="0.3">
      <c r="A117" s="30" t="s">
        <v>881</v>
      </c>
      <c r="B117" s="39" t="str">
        <f>VLOOKUP(A117,'COMP-VS-BOM'!A:C,3,0)</f>
        <v>CAP CER 0.1UF 25V X7R 0402</v>
      </c>
      <c r="C117" s="39" t="str">
        <f t="shared" si="7"/>
        <v>C3516-1</v>
      </c>
      <c r="D117" s="39" t="str">
        <f t="shared" si="8"/>
        <v>C3516-2</v>
      </c>
      <c r="E117" s="14" t="str">
        <f>VLOOKUP(C117,Pin_Report!$D$3:$E$9000,2,0)</f>
        <v>N3465032</v>
      </c>
      <c r="F117" s="14" t="str">
        <f>VLOOKUP(D117,Pin_Report!$D$3:$E$9000,2,0)</f>
        <v>N3464990</v>
      </c>
      <c r="G117" s="39">
        <v>25</v>
      </c>
      <c r="H117" s="39"/>
      <c r="I117" s="4"/>
      <c r="J117" s="4"/>
      <c r="K117" s="39" t="s">
        <v>506</v>
      </c>
      <c r="L117" s="23"/>
      <c r="M117" s="15"/>
      <c r="N117" s="15"/>
    </row>
    <row r="118" spans="1:21" s="29" customFormat="1" x14ac:dyDescent="0.3">
      <c r="A118" s="30" t="s">
        <v>893</v>
      </c>
      <c r="B118" s="39" t="str">
        <f>VLOOKUP(A118,'COMP-VS-BOM'!A:C,3,0)</f>
        <v>CAP CER 0.1UF 25V X7R 0402</v>
      </c>
      <c r="C118" s="39" t="str">
        <f t="shared" si="7"/>
        <v>C3524-1</v>
      </c>
      <c r="D118" s="39" t="str">
        <f t="shared" si="8"/>
        <v>C3524-2</v>
      </c>
      <c r="E118" s="14" t="str">
        <f>VLOOKUP(C118,Pin_Report!$D$3:$E$9000,2,0)</f>
        <v>N3464946</v>
      </c>
      <c r="F118" s="14" t="str">
        <f>VLOOKUP(D118,Pin_Report!$D$3:$E$9000,2,0)</f>
        <v>GND</v>
      </c>
      <c r="G118" s="39">
        <v>25</v>
      </c>
      <c r="H118" s="39"/>
      <c r="I118" s="4"/>
      <c r="J118" s="4"/>
      <c r="K118" s="39" t="s">
        <v>506</v>
      </c>
      <c r="L118" s="23"/>
      <c r="M118" s="23"/>
      <c r="N118" s="23"/>
      <c r="O118" s="16"/>
      <c r="P118" s="16"/>
      <c r="Q118" s="20"/>
      <c r="R118" s="20"/>
      <c r="S118" s="20"/>
      <c r="T118" s="20"/>
      <c r="U118" s="20"/>
    </row>
    <row r="119" spans="1:21" x14ac:dyDescent="0.3">
      <c r="A119" s="30" t="s">
        <v>65</v>
      </c>
      <c r="B119" s="39" t="str">
        <f>VLOOKUP(A119,'COMP-VS-BOM'!A:C,3,0)</f>
        <v>CAP CER 10UF 16V X6S 0603</v>
      </c>
      <c r="C119" s="39" t="str">
        <f t="shared" si="7"/>
        <v>C1914-1</v>
      </c>
      <c r="D119" s="39" t="str">
        <f t="shared" si="8"/>
        <v>C1914-2</v>
      </c>
      <c r="E119" s="14" t="str">
        <f>VLOOKUP(C119,Pin_Report!$D$3:$E$9000,2,0)</f>
        <v>N4628364</v>
      </c>
      <c r="F119" s="14" t="str">
        <f>VLOOKUP(D119,Pin_Report!$D$3:$E$9000,2,0)</f>
        <v>GND</v>
      </c>
      <c r="G119" s="39">
        <v>16</v>
      </c>
      <c r="H119" s="39">
        <v>3.3</v>
      </c>
      <c r="I119" s="4">
        <f t="shared" si="10"/>
        <v>4.8484848484848486</v>
      </c>
      <c r="J119" s="4" t="str">
        <f t="shared" si="11"/>
        <v>PASS</v>
      </c>
      <c r="K119" s="39"/>
      <c r="L119" s="23"/>
      <c r="M119" s="23"/>
      <c r="N119" s="23"/>
      <c r="O119" s="10"/>
      <c r="P119" s="10"/>
    </row>
    <row r="120" spans="1:21" x14ac:dyDescent="0.3">
      <c r="A120" s="30" t="s">
        <v>545</v>
      </c>
      <c r="B120" s="39" t="str">
        <f>VLOOKUP(A120,'COMP-VS-BOM'!A:C,3,0)</f>
        <v>CAP CER 10UF 16V X6S 0603</v>
      </c>
      <c r="C120" s="39" t="str">
        <f t="shared" si="7"/>
        <v>C2202-1</v>
      </c>
      <c r="D120" s="39" t="str">
        <f t="shared" si="8"/>
        <v>C2202-2</v>
      </c>
      <c r="E120" s="14" t="str">
        <f>VLOOKUP(C120,Pin_Report!$D$3:$E$9000,2,0)</f>
        <v>CH1_+5P0V_HBPRE_SW</v>
      </c>
      <c r="F120" s="14" t="str">
        <f>VLOOKUP(D120,Pin_Report!$D$3:$E$9000,2,0)</f>
        <v>GND</v>
      </c>
      <c r="G120" s="39">
        <v>16</v>
      </c>
      <c r="H120" s="39">
        <v>5</v>
      </c>
      <c r="I120" s="4">
        <f t="shared" si="10"/>
        <v>3.2</v>
      </c>
      <c r="J120" s="4" t="str">
        <f t="shared" si="11"/>
        <v>PASS</v>
      </c>
      <c r="K120" s="39"/>
      <c r="L120" s="23"/>
      <c r="M120" s="15"/>
      <c r="N120" s="15"/>
    </row>
    <row r="121" spans="1:21" x14ac:dyDescent="0.3">
      <c r="A121" s="30" t="s">
        <v>591</v>
      </c>
      <c r="B121" s="39" t="str">
        <f>VLOOKUP(A121,'COMP-VS-BOM'!A:C,3,0)</f>
        <v>CAP CER 10UF 16V X6S 0603</v>
      </c>
      <c r="C121" s="39" t="str">
        <f t="shared" si="7"/>
        <v>C2301-1</v>
      </c>
      <c r="D121" s="39" t="str">
        <f t="shared" si="8"/>
        <v>C2301-2</v>
      </c>
      <c r="E121" s="14" t="str">
        <f>VLOOKUP(C121,Pin_Report!$D$3:$E$9000,2,0)</f>
        <v>CH1_+5P0V_HBPA1_VCTRL_FB</v>
      </c>
      <c r="F121" s="14" t="str">
        <f>VLOOKUP(D121,Pin_Report!$D$3:$E$9000,2,0)</f>
        <v>GND</v>
      </c>
      <c r="G121" s="39">
        <v>16</v>
      </c>
      <c r="H121" s="39">
        <v>5</v>
      </c>
      <c r="I121" s="4">
        <f t="shared" si="10"/>
        <v>3.2</v>
      </c>
      <c r="J121" s="4" t="str">
        <f t="shared" si="11"/>
        <v>PASS</v>
      </c>
      <c r="K121" s="39"/>
      <c r="L121" s="23"/>
      <c r="M121" s="15"/>
      <c r="N121" s="15"/>
    </row>
    <row r="122" spans="1:21" x14ac:dyDescent="0.3">
      <c r="A122" s="30" t="s">
        <v>600</v>
      </c>
      <c r="B122" s="39" t="str">
        <f>VLOOKUP(A122,'COMP-VS-BOM'!A:C,3,0)</f>
        <v>CAP CER 10UF 16V X6S 0603</v>
      </c>
      <c r="C122" s="39" t="str">
        <f t="shared" si="7"/>
        <v>C2308-1</v>
      </c>
      <c r="D122" s="39" t="str">
        <f t="shared" si="8"/>
        <v>C2308-2</v>
      </c>
      <c r="E122" s="14" t="str">
        <f>VLOOKUP(C122,Pin_Report!$D$3:$E$9000,2,0)</f>
        <v>CH1_+5P0V_HBPA1_SW</v>
      </c>
      <c r="F122" s="14" t="str">
        <f>VLOOKUP(D122,Pin_Report!$D$3:$E$9000,2,0)</f>
        <v>GND</v>
      </c>
      <c r="G122" s="39">
        <v>16</v>
      </c>
      <c r="H122" s="39">
        <v>5</v>
      </c>
      <c r="I122" s="4">
        <f t="shared" si="10"/>
        <v>3.2</v>
      </c>
      <c r="J122" s="4" t="str">
        <f t="shared" si="11"/>
        <v>PASS</v>
      </c>
      <c r="K122" s="39"/>
      <c r="L122" s="23"/>
      <c r="M122" s="15"/>
      <c r="N122" s="15"/>
    </row>
    <row r="123" spans="1:21" x14ac:dyDescent="0.3">
      <c r="A123" s="30" t="s">
        <v>612</v>
      </c>
      <c r="B123" s="39" t="str">
        <f>VLOOKUP(A123,'COMP-VS-BOM'!A:C,3,0)</f>
        <v>CAP CER 10UF 16V X6S 0603</v>
      </c>
      <c r="C123" s="39" t="str">
        <f t="shared" si="7"/>
        <v>C2318-1</v>
      </c>
      <c r="D123" s="39" t="str">
        <f t="shared" si="8"/>
        <v>C2318-2</v>
      </c>
      <c r="E123" s="14" t="str">
        <f>VLOOKUP(C123,Pin_Report!$D$3:$E$9000,2,0)</f>
        <v>CH1_+5P0V_HBPA1_SW</v>
      </c>
      <c r="F123" s="14" t="str">
        <f>VLOOKUP(D123,Pin_Report!$D$3:$E$9000,2,0)</f>
        <v>GND</v>
      </c>
      <c r="G123" s="39">
        <v>16</v>
      </c>
      <c r="H123" s="39">
        <v>5</v>
      </c>
      <c r="I123" s="4">
        <f t="shared" si="10"/>
        <v>3.2</v>
      </c>
      <c r="J123" s="4" t="str">
        <f t="shared" si="11"/>
        <v>PASS</v>
      </c>
      <c r="K123" s="39"/>
      <c r="L123" s="23"/>
      <c r="M123" s="15"/>
      <c r="N123" s="15"/>
    </row>
    <row r="124" spans="1:21" x14ac:dyDescent="0.3">
      <c r="A124" s="30" t="s">
        <v>613</v>
      </c>
      <c r="B124" s="39" t="str">
        <f>VLOOKUP(A124,'COMP-VS-BOM'!A:C,3,0)</f>
        <v>CAP CER 10UF 16V X6S 0603</v>
      </c>
      <c r="C124" s="39" t="str">
        <f t="shared" si="7"/>
        <v>C2319-1</v>
      </c>
      <c r="D124" s="39" t="str">
        <f t="shared" si="8"/>
        <v>C2319-2</v>
      </c>
      <c r="E124" s="14" t="str">
        <f>VLOOKUP(C124,Pin_Report!$D$3:$E$9000,2,0)</f>
        <v>CH1_+5P0V_HBPA2_VCTRL_FB</v>
      </c>
      <c r="F124" s="14" t="str">
        <f>VLOOKUP(D124,Pin_Report!$D$3:$E$9000,2,0)</f>
        <v>GND</v>
      </c>
      <c r="G124" s="39">
        <v>16</v>
      </c>
      <c r="H124" s="39">
        <v>5</v>
      </c>
      <c r="I124" s="4">
        <f t="shared" si="10"/>
        <v>3.2</v>
      </c>
      <c r="J124" s="4" t="str">
        <f t="shared" si="11"/>
        <v>PASS</v>
      </c>
      <c r="K124" s="39"/>
      <c r="L124" s="23"/>
      <c r="M124" s="15"/>
      <c r="N124" s="15"/>
    </row>
    <row r="125" spans="1:21" x14ac:dyDescent="0.3">
      <c r="A125" s="30" t="s">
        <v>622</v>
      </c>
      <c r="B125" s="39" t="str">
        <f>VLOOKUP(A125,'COMP-VS-BOM'!A:C,3,0)</f>
        <v>CAP CER 10UF 16V X6S 0603</v>
      </c>
      <c r="C125" s="39" t="str">
        <f t="shared" si="7"/>
        <v>C2326-1</v>
      </c>
      <c r="D125" s="39" t="str">
        <f t="shared" si="8"/>
        <v>C2326-2</v>
      </c>
      <c r="E125" s="14" t="str">
        <f>VLOOKUP(C125,Pin_Report!$D$3:$E$9000,2,0)</f>
        <v>CH1_+5P0V_HBPA2_SW</v>
      </c>
      <c r="F125" s="14" t="str">
        <f>VLOOKUP(D125,Pin_Report!$D$3:$E$9000,2,0)</f>
        <v>GND</v>
      </c>
      <c r="G125" s="39">
        <v>16</v>
      </c>
      <c r="H125" s="39">
        <v>5</v>
      </c>
      <c r="I125" s="4">
        <f t="shared" si="10"/>
        <v>3.2</v>
      </c>
      <c r="J125" s="4" t="str">
        <f t="shared" si="11"/>
        <v>PASS</v>
      </c>
      <c r="K125" s="39"/>
      <c r="L125" s="23"/>
      <c r="M125" s="15"/>
      <c r="N125" s="15"/>
    </row>
    <row r="126" spans="1:21" x14ac:dyDescent="0.3">
      <c r="A126" s="30" t="s">
        <v>634</v>
      </c>
      <c r="B126" s="39" t="str">
        <f>VLOOKUP(A126,'COMP-VS-BOM'!A:C,3,0)</f>
        <v>CAP CER 10UF 16V X6S 0603</v>
      </c>
      <c r="C126" s="39" t="str">
        <f t="shared" si="7"/>
        <v>C2338-1</v>
      </c>
      <c r="D126" s="39" t="str">
        <f t="shared" si="8"/>
        <v>C2338-2</v>
      </c>
      <c r="E126" s="14" t="str">
        <f>VLOOKUP(C126,Pin_Report!$D$3:$E$9000,2,0)</f>
        <v>CH1_+5P0V_HBPA2_SW</v>
      </c>
      <c r="F126" s="14" t="str">
        <f>VLOOKUP(D126,Pin_Report!$D$3:$E$9000,2,0)</f>
        <v>GND</v>
      </c>
      <c r="G126" s="39">
        <v>16</v>
      </c>
      <c r="H126" s="39">
        <v>5</v>
      </c>
      <c r="I126" s="4">
        <f t="shared" si="10"/>
        <v>3.2</v>
      </c>
      <c r="J126" s="4" t="str">
        <f t="shared" si="11"/>
        <v>PASS</v>
      </c>
      <c r="K126" s="39"/>
      <c r="L126" s="23"/>
      <c r="M126" s="15"/>
      <c r="N126" s="15"/>
    </row>
    <row r="127" spans="1:21" x14ac:dyDescent="0.3">
      <c r="A127" s="30" t="s">
        <v>635</v>
      </c>
      <c r="B127" s="39" t="str">
        <f>VLOOKUP(A127,'COMP-VS-BOM'!A:C,3,0)</f>
        <v>CAP CER 10UF 16V X6S 0603</v>
      </c>
      <c r="C127" s="39" t="str">
        <f t="shared" ref="C127:C185" si="16">CONCATENATE(A127,"-",1)</f>
        <v>C2400-1</v>
      </c>
      <c r="D127" s="39" t="str">
        <f t="shared" ref="D127:D185" si="17">CONCATENATE(A127,"-",2)</f>
        <v>C2400-2</v>
      </c>
      <c r="E127" s="14" t="str">
        <f>VLOOKUP(C127,Pin_Report!$D$3:$E$9000,2,0)</f>
        <v>CH1_+5P0V_LBPA1_VCTRL_FB</v>
      </c>
      <c r="F127" s="14" t="str">
        <f>VLOOKUP(D127,Pin_Report!$D$3:$E$9000,2,0)</f>
        <v>GND</v>
      </c>
      <c r="G127" s="39">
        <v>16</v>
      </c>
      <c r="H127" s="39">
        <v>5</v>
      </c>
      <c r="I127" s="4">
        <f t="shared" ref="I127:I185" si="18">G127/H127</f>
        <v>3.2</v>
      </c>
      <c r="J127" s="4" t="str">
        <f t="shared" si="11"/>
        <v>PASS</v>
      </c>
      <c r="K127" s="39"/>
      <c r="L127" s="23"/>
      <c r="M127" s="15"/>
      <c r="N127" s="15"/>
    </row>
    <row r="128" spans="1:21" x14ac:dyDescent="0.3">
      <c r="A128" s="30" t="s">
        <v>644</v>
      </c>
      <c r="B128" s="39" t="str">
        <f>VLOOKUP(A128,'COMP-VS-BOM'!A:C,3,0)</f>
        <v>CAP CER 10UF 16V X6S 0603</v>
      </c>
      <c r="C128" s="39" t="str">
        <f t="shared" si="16"/>
        <v>C2407-1</v>
      </c>
      <c r="D128" s="39" t="str">
        <f t="shared" si="17"/>
        <v>C2407-2</v>
      </c>
      <c r="E128" s="14" t="str">
        <f>VLOOKUP(C128,Pin_Report!$D$3:$E$9000,2,0)</f>
        <v>CH1_+5P0V_LBPA1_SW</v>
      </c>
      <c r="F128" s="14" t="str">
        <f>VLOOKUP(D128,Pin_Report!$D$3:$E$9000,2,0)</f>
        <v>GND</v>
      </c>
      <c r="G128" s="39">
        <v>16</v>
      </c>
      <c r="H128" s="39">
        <v>5</v>
      </c>
      <c r="I128" s="4">
        <f t="shared" si="18"/>
        <v>3.2</v>
      </c>
      <c r="J128" s="4" t="str">
        <f t="shared" si="11"/>
        <v>PASS</v>
      </c>
      <c r="K128" s="39"/>
      <c r="L128" s="23"/>
      <c r="M128" s="15"/>
      <c r="N128" s="15"/>
    </row>
    <row r="129" spans="1:14" x14ac:dyDescent="0.3">
      <c r="A129" s="30" t="s">
        <v>656</v>
      </c>
      <c r="B129" s="39" t="str">
        <f>VLOOKUP(A129,'COMP-VS-BOM'!A:C,3,0)</f>
        <v>CAP CER 10UF 16V X6S 0603</v>
      </c>
      <c r="C129" s="39" t="str">
        <f t="shared" si="16"/>
        <v>C2418-1</v>
      </c>
      <c r="D129" s="39" t="str">
        <f t="shared" si="17"/>
        <v>C2418-2</v>
      </c>
      <c r="E129" s="14" t="str">
        <f>VLOOKUP(C129,Pin_Report!$D$3:$E$9000,2,0)</f>
        <v>CH1_+5P0V_LBPA1_SW</v>
      </c>
      <c r="F129" s="14" t="str">
        <f>VLOOKUP(D129,Pin_Report!$D$3:$E$9000,2,0)</f>
        <v>GND</v>
      </c>
      <c r="G129" s="39">
        <v>16</v>
      </c>
      <c r="H129" s="39">
        <v>5</v>
      </c>
      <c r="I129" s="4">
        <f t="shared" si="18"/>
        <v>3.2</v>
      </c>
      <c r="J129" s="4" t="str">
        <f t="shared" si="11"/>
        <v>PASS</v>
      </c>
      <c r="K129" s="39"/>
      <c r="L129" s="23"/>
      <c r="M129" s="15"/>
      <c r="N129" s="15"/>
    </row>
    <row r="130" spans="1:14" x14ac:dyDescent="0.3">
      <c r="A130" s="30" t="s">
        <v>657</v>
      </c>
      <c r="B130" s="39" t="str">
        <f>VLOOKUP(A130,'COMP-VS-BOM'!A:C,3,0)</f>
        <v>CAP CER 10UF 16V X6S 0603</v>
      </c>
      <c r="C130" s="39" t="str">
        <f t="shared" si="16"/>
        <v>C2419-1</v>
      </c>
      <c r="D130" s="39" t="str">
        <f t="shared" si="17"/>
        <v>C2419-2</v>
      </c>
      <c r="E130" s="14" t="str">
        <f>VLOOKUP(C130,Pin_Report!$D$3:$E$9000,2,0)</f>
        <v>CH1_+5P0V_LBPA2_VCTRL_FB</v>
      </c>
      <c r="F130" s="14" t="str">
        <f>VLOOKUP(D130,Pin_Report!$D$3:$E$9000,2,0)</f>
        <v>GND</v>
      </c>
      <c r="G130" s="39">
        <v>16</v>
      </c>
      <c r="H130" s="39">
        <v>5</v>
      </c>
      <c r="I130" s="4">
        <f t="shared" si="18"/>
        <v>3.2</v>
      </c>
      <c r="J130" s="4" t="str">
        <f t="shared" si="11"/>
        <v>PASS</v>
      </c>
      <c r="K130" s="39"/>
      <c r="L130" s="23"/>
      <c r="M130" s="15"/>
      <c r="N130" s="15"/>
    </row>
    <row r="131" spans="1:14" x14ac:dyDescent="0.3">
      <c r="A131" s="30" t="s">
        <v>666</v>
      </c>
      <c r="B131" s="39" t="str">
        <f>VLOOKUP(A131,'COMP-VS-BOM'!A:C,3,0)</f>
        <v>CAP CER 10UF 16V X6S 0603</v>
      </c>
      <c r="C131" s="39" t="str">
        <f t="shared" si="16"/>
        <v>C2426-1</v>
      </c>
      <c r="D131" s="39" t="str">
        <f t="shared" si="17"/>
        <v>C2426-2</v>
      </c>
      <c r="E131" s="14" t="str">
        <f>VLOOKUP(C131,Pin_Report!$D$3:$E$9000,2,0)</f>
        <v>CH1_+5P0V_LBPA2_SW</v>
      </c>
      <c r="F131" s="14" t="str">
        <f>VLOOKUP(D131,Pin_Report!$D$3:$E$9000,2,0)</f>
        <v>GND</v>
      </c>
      <c r="G131" s="39">
        <v>16</v>
      </c>
      <c r="H131" s="39">
        <v>5</v>
      </c>
      <c r="I131" s="4">
        <f t="shared" si="18"/>
        <v>3.2</v>
      </c>
      <c r="J131" s="4" t="str">
        <f t="shared" ref="J131:J194" si="19">IF(I131&gt;=1.25,"PASS","FAIL")</f>
        <v>PASS</v>
      </c>
      <c r="K131" s="39"/>
      <c r="L131" s="23"/>
      <c r="M131" s="15"/>
      <c r="N131" s="15"/>
    </row>
    <row r="132" spans="1:14" x14ac:dyDescent="0.3">
      <c r="A132" s="30" t="s">
        <v>674</v>
      </c>
      <c r="B132" s="39" t="str">
        <f>VLOOKUP(A132,'COMP-VS-BOM'!A:C,3,0)</f>
        <v>CAP CER 10UF 16V X6S 0603</v>
      </c>
      <c r="C132" s="39" t="str">
        <f t="shared" si="16"/>
        <v>C2438-1</v>
      </c>
      <c r="D132" s="39" t="str">
        <f t="shared" si="17"/>
        <v>C2438-2</v>
      </c>
      <c r="E132" s="14" t="str">
        <f>VLOOKUP(C132,Pin_Report!$D$3:$E$9000,2,0)</f>
        <v>CH1_+5P0V_LBPA2_SW</v>
      </c>
      <c r="F132" s="14" t="str">
        <f>VLOOKUP(D132,Pin_Report!$D$3:$E$9000,2,0)</f>
        <v>GND</v>
      </c>
      <c r="G132" s="39">
        <v>16</v>
      </c>
      <c r="H132" s="39">
        <v>5</v>
      </c>
      <c r="I132" s="4">
        <f t="shared" si="18"/>
        <v>3.2</v>
      </c>
      <c r="J132" s="4" t="str">
        <f t="shared" si="19"/>
        <v>PASS</v>
      </c>
      <c r="K132" s="39"/>
      <c r="L132" s="23"/>
      <c r="M132" s="15"/>
      <c r="N132" s="15"/>
    </row>
    <row r="133" spans="1:14" x14ac:dyDescent="0.3">
      <c r="A133" s="30" t="s">
        <v>706</v>
      </c>
      <c r="B133" s="39" t="str">
        <f>VLOOKUP(A133,'COMP-VS-BOM'!A:C,3,0)</f>
        <v>CAP CER 10UF 16V X6S 0603</v>
      </c>
      <c r="C133" s="39" t="str">
        <f t="shared" si="16"/>
        <v>C2804-1</v>
      </c>
      <c r="D133" s="39" t="str">
        <f t="shared" si="17"/>
        <v>C2804-2</v>
      </c>
      <c r="E133" s="14" t="str">
        <f>VLOOKUP(C133,Pin_Report!$D$3:$E$9000,2,0)</f>
        <v>CH2_+5P0V_HBPRE_SW</v>
      </c>
      <c r="F133" s="14" t="str">
        <f>VLOOKUP(D133,Pin_Report!$D$3:$E$9000,2,0)</f>
        <v>GND</v>
      </c>
      <c r="G133" s="39">
        <v>16</v>
      </c>
      <c r="H133" s="39">
        <v>5</v>
      </c>
      <c r="I133" s="4">
        <f t="shared" si="18"/>
        <v>3.2</v>
      </c>
      <c r="J133" s="4" t="str">
        <f t="shared" si="19"/>
        <v>PASS</v>
      </c>
      <c r="K133" s="39"/>
      <c r="L133" s="23"/>
      <c r="M133" s="15"/>
      <c r="N133" s="15"/>
    </row>
    <row r="134" spans="1:14" x14ac:dyDescent="0.3">
      <c r="A134" s="30" t="s">
        <v>725</v>
      </c>
      <c r="B134" s="39" t="str">
        <f>VLOOKUP(A134,'COMP-VS-BOM'!A:C,3,0)</f>
        <v>CAP CER 10UF 16V X6S 0603</v>
      </c>
      <c r="C134" s="39" t="str">
        <f t="shared" si="16"/>
        <v>C2822-1</v>
      </c>
      <c r="D134" s="39" t="str">
        <f t="shared" si="17"/>
        <v>C2822-2</v>
      </c>
      <c r="E134" s="14" t="str">
        <f>VLOOKUP(C134,Pin_Report!$D$3:$E$9000,2,0)</f>
        <v>CH2_+5P0V_LBPRE_SW</v>
      </c>
      <c r="F134" s="14" t="str">
        <f>VLOOKUP(D134,Pin_Report!$D$3:$E$9000,2,0)</f>
        <v>GND</v>
      </c>
      <c r="G134" s="39">
        <v>16</v>
      </c>
      <c r="H134" s="39">
        <v>5</v>
      </c>
      <c r="I134" s="4">
        <f t="shared" si="18"/>
        <v>3.2</v>
      </c>
      <c r="J134" s="4" t="str">
        <f t="shared" si="19"/>
        <v>PASS</v>
      </c>
      <c r="K134" s="39"/>
      <c r="L134" s="23"/>
      <c r="M134" s="15"/>
      <c r="N134" s="15"/>
    </row>
    <row r="135" spans="1:14" x14ac:dyDescent="0.3">
      <c r="A135" s="30" t="s">
        <v>750</v>
      </c>
      <c r="B135" s="39" t="str">
        <f>VLOOKUP(A135,'COMP-VS-BOM'!A:C,3,0)</f>
        <v>CAP CER 10UF 16V X6S 0603</v>
      </c>
      <c r="C135" s="39" t="str">
        <f t="shared" si="16"/>
        <v>C2901-1</v>
      </c>
      <c r="D135" s="39" t="str">
        <f t="shared" si="17"/>
        <v>C2901-2</v>
      </c>
      <c r="E135" s="14" t="str">
        <f>VLOOKUP(C135,Pin_Report!$D$3:$E$9000,2,0)</f>
        <v>CH2_+5P0V_HBPA1_VCTRL_FB</v>
      </c>
      <c r="F135" s="14" t="str">
        <f>VLOOKUP(D135,Pin_Report!$D$3:$E$9000,2,0)</f>
        <v>GND</v>
      </c>
      <c r="G135" s="39">
        <v>16</v>
      </c>
      <c r="H135" s="39">
        <v>5</v>
      </c>
      <c r="I135" s="4">
        <f t="shared" si="18"/>
        <v>3.2</v>
      </c>
      <c r="J135" s="4" t="str">
        <f t="shared" si="19"/>
        <v>PASS</v>
      </c>
      <c r="K135" s="39"/>
      <c r="L135" s="23"/>
      <c r="M135" s="15"/>
      <c r="N135" s="15"/>
    </row>
    <row r="136" spans="1:14" x14ac:dyDescent="0.3">
      <c r="A136" s="30" t="s">
        <v>759</v>
      </c>
      <c r="B136" s="39" t="str">
        <f>VLOOKUP(A136,'COMP-VS-BOM'!A:C,3,0)</f>
        <v>CAP CER 10UF 16V X6S 0603</v>
      </c>
      <c r="C136" s="39" t="str">
        <f t="shared" si="16"/>
        <v>C2908-1</v>
      </c>
      <c r="D136" s="39" t="str">
        <f t="shared" si="17"/>
        <v>C2908-2</v>
      </c>
      <c r="E136" s="14" t="str">
        <f>VLOOKUP(C136,Pin_Report!$D$3:$E$9000,2,0)</f>
        <v>CH2_+5P0V_HBPA1_SW</v>
      </c>
      <c r="F136" s="14" t="str">
        <f>VLOOKUP(D136,Pin_Report!$D$3:$E$9000,2,0)</f>
        <v>GND</v>
      </c>
      <c r="G136" s="39">
        <v>16</v>
      </c>
      <c r="H136" s="39">
        <v>5</v>
      </c>
      <c r="I136" s="4">
        <f t="shared" si="18"/>
        <v>3.2</v>
      </c>
      <c r="J136" s="4" t="str">
        <f t="shared" si="19"/>
        <v>PASS</v>
      </c>
      <c r="K136" s="39"/>
      <c r="L136" s="23"/>
      <c r="M136" s="15"/>
      <c r="N136" s="15"/>
    </row>
    <row r="137" spans="1:14" x14ac:dyDescent="0.3">
      <c r="A137" s="30" t="s">
        <v>771</v>
      </c>
      <c r="B137" s="39" t="str">
        <f>VLOOKUP(A137,'COMP-VS-BOM'!A:C,3,0)</f>
        <v>CAP CER 10UF 16V X6S 0603</v>
      </c>
      <c r="C137" s="39" t="str">
        <f t="shared" si="16"/>
        <v>C2918-1</v>
      </c>
      <c r="D137" s="39" t="str">
        <f t="shared" si="17"/>
        <v>C2918-2</v>
      </c>
      <c r="E137" s="14" t="str">
        <f>VLOOKUP(C137,Pin_Report!$D$3:$E$9000,2,0)</f>
        <v>CH2_+5P0V_HBPA1_SW</v>
      </c>
      <c r="F137" s="14" t="str">
        <f>VLOOKUP(D137,Pin_Report!$D$3:$E$9000,2,0)</f>
        <v>GND</v>
      </c>
      <c r="G137" s="39">
        <v>16</v>
      </c>
      <c r="H137" s="39">
        <v>5</v>
      </c>
      <c r="I137" s="4">
        <f t="shared" si="18"/>
        <v>3.2</v>
      </c>
      <c r="J137" s="4" t="str">
        <f t="shared" si="19"/>
        <v>PASS</v>
      </c>
      <c r="K137" s="39"/>
      <c r="L137" s="23"/>
      <c r="M137" s="15"/>
      <c r="N137" s="15"/>
    </row>
    <row r="138" spans="1:14" x14ac:dyDescent="0.3">
      <c r="A138" s="30" t="s">
        <v>772</v>
      </c>
      <c r="B138" s="39" t="str">
        <f>VLOOKUP(A138,'COMP-VS-BOM'!A:C,3,0)</f>
        <v>CAP CER 10UF 16V X6S 0603</v>
      </c>
      <c r="C138" s="39" t="str">
        <f t="shared" si="16"/>
        <v>C2919-1</v>
      </c>
      <c r="D138" s="39" t="str">
        <f t="shared" si="17"/>
        <v>C2919-2</v>
      </c>
      <c r="E138" s="14" t="str">
        <f>VLOOKUP(C138,Pin_Report!$D$3:$E$9000,2,0)</f>
        <v>CH2_+5P0V_HBPA2_VCTRL_FB</v>
      </c>
      <c r="F138" s="14" t="str">
        <f>VLOOKUP(D138,Pin_Report!$D$3:$E$9000,2,0)</f>
        <v>GND</v>
      </c>
      <c r="G138" s="39">
        <v>16</v>
      </c>
      <c r="H138" s="39">
        <v>5</v>
      </c>
      <c r="I138" s="4">
        <f t="shared" si="18"/>
        <v>3.2</v>
      </c>
      <c r="J138" s="4" t="str">
        <f t="shared" si="19"/>
        <v>PASS</v>
      </c>
      <c r="K138" s="39"/>
      <c r="L138" s="23"/>
      <c r="M138" s="15"/>
      <c r="N138" s="15"/>
    </row>
    <row r="139" spans="1:14" x14ac:dyDescent="0.3">
      <c r="A139" s="30" t="s">
        <v>781</v>
      </c>
      <c r="B139" s="39" t="str">
        <f>VLOOKUP(A139,'COMP-VS-BOM'!A:C,3,0)</f>
        <v>CAP CER 10UF 16V X6S 0603</v>
      </c>
      <c r="C139" s="39" t="str">
        <f t="shared" si="16"/>
        <v>C2926-1</v>
      </c>
      <c r="D139" s="39" t="str">
        <f t="shared" si="17"/>
        <v>C2926-2</v>
      </c>
      <c r="E139" s="14" t="str">
        <f>VLOOKUP(C139,Pin_Report!$D$3:$E$9000,2,0)</f>
        <v>CH2_+5P0V_HBPA2_SW</v>
      </c>
      <c r="F139" s="14" t="str">
        <f>VLOOKUP(D139,Pin_Report!$D$3:$E$9000,2,0)</f>
        <v>GND</v>
      </c>
      <c r="G139" s="39">
        <v>16</v>
      </c>
      <c r="H139" s="39">
        <v>5</v>
      </c>
      <c r="I139" s="4">
        <f t="shared" si="18"/>
        <v>3.2</v>
      </c>
      <c r="J139" s="4" t="str">
        <f t="shared" si="19"/>
        <v>PASS</v>
      </c>
      <c r="K139" s="39"/>
      <c r="L139" s="23"/>
      <c r="M139" s="15"/>
      <c r="N139" s="15"/>
    </row>
    <row r="140" spans="1:14" x14ac:dyDescent="0.3">
      <c r="A140" s="30" t="s">
        <v>793</v>
      </c>
      <c r="B140" s="39" t="str">
        <f>VLOOKUP(A140,'COMP-VS-BOM'!A:C,3,0)</f>
        <v>CAP CER 10UF 16V X6S 0603</v>
      </c>
      <c r="C140" s="39" t="str">
        <f t="shared" si="16"/>
        <v>C2938-1</v>
      </c>
      <c r="D140" s="39" t="str">
        <f t="shared" si="17"/>
        <v>C2938-2</v>
      </c>
      <c r="E140" s="14" t="str">
        <f>VLOOKUP(C140,Pin_Report!$D$3:$E$9000,2,0)</f>
        <v>CH2_+5P0V_HBPA2_SW</v>
      </c>
      <c r="F140" s="14" t="str">
        <f>VLOOKUP(D140,Pin_Report!$D$3:$E$9000,2,0)</f>
        <v>GND</v>
      </c>
      <c r="G140" s="39">
        <v>16</v>
      </c>
      <c r="H140" s="39">
        <v>5</v>
      </c>
      <c r="I140" s="4">
        <f t="shared" si="18"/>
        <v>3.2</v>
      </c>
      <c r="J140" s="4" t="str">
        <f t="shared" si="19"/>
        <v>PASS</v>
      </c>
      <c r="K140" s="39"/>
      <c r="L140" s="23"/>
      <c r="M140" s="15"/>
      <c r="N140" s="15"/>
    </row>
    <row r="141" spans="1:14" x14ac:dyDescent="0.3">
      <c r="A141" s="30" t="s">
        <v>794</v>
      </c>
      <c r="B141" s="39" t="str">
        <f>VLOOKUP(A141,'COMP-VS-BOM'!A:C,3,0)</f>
        <v>CAP CER 10UF 16V X6S 0603</v>
      </c>
      <c r="C141" s="39" t="str">
        <f t="shared" si="16"/>
        <v>C3000-1</v>
      </c>
      <c r="D141" s="39" t="str">
        <f t="shared" si="17"/>
        <v>C3000-2</v>
      </c>
      <c r="E141" s="14" t="str">
        <f>VLOOKUP(C141,Pin_Report!$D$3:$E$9000,2,0)</f>
        <v>CH2_+5P0V_LBPA1_VCTRL_FB</v>
      </c>
      <c r="F141" s="14" t="str">
        <f>VLOOKUP(D141,Pin_Report!$D$3:$E$9000,2,0)</f>
        <v>GND</v>
      </c>
      <c r="G141" s="39">
        <v>16</v>
      </c>
      <c r="H141" s="39">
        <v>5</v>
      </c>
      <c r="I141" s="4">
        <f t="shared" si="18"/>
        <v>3.2</v>
      </c>
      <c r="J141" s="4" t="str">
        <f t="shared" si="19"/>
        <v>PASS</v>
      </c>
      <c r="K141" s="39"/>
      <c r="L141" s="23"/>
      <c r="M141" s="15"/>
      <c r="N141" s="15"/>
    </row>
    <row r="142" spans="1:14" x14ac:dyDescent="0.3">
      <c r="A142" s="30" t="s">
        <v>803</v>
      </c>
      <c r="B142" s="39" t="str">
        <f>VLOOKUP(A142,'COMP-VS-BOM'!A:C,3,0)</f>
        <v>CAP CER 10UF 16V X6S 0603</v>
      </c>
      <c r="C142" s="39" t="str">
        <f t="shared" si="16"/>
        <v>C3007-1</v>
      </c>
      <c r="D142" s="39" t="str">
        <f t="shared" si="17"/>
        <v>C3007-2</v>
      </c>
      <c r="E142" s="14" t="str">
        <f>VLOOKUP(C142,Pin_Report!$D$3:$E$9000,2,0)</f>
        <v>CH2_+5P0V_LBPA1_SW</v>
      </c>
      <c r="F142" s="14" t="str">
        <f>VLOOKUP(D142,Pin_Report!$D$3:$E$9000,2,0)</f>
        <v>GND</v>
      </c>
      <c r="G142" s="39">
        <v>16</v>
      </c>
      <c r="H142" s="39">
        <v>5</v>
      </c>
      <c r="I142" s="4">
        <f t="shared" si="18"/>
        <v>3.2</v>
      </c>
      <c r="J142" s="4" t="str">
        <f t="shared" si="19"/>
        <v>PASS</v>
      </c>
      <c r="K142" s="39"/>
      <c r="L142" s="23"/>
      <c r="M142" s="15"/>
      <c r="N142" s="15"/>
    </row>
    <row r="143" spans="1:14" x14ac:dyDescent="0.3">
      <c r="A143" s="30" t="s">
        <v>813</v>
      </c>
      <c r="B143" s="39" t="str">
        <f>VLOOKUP(A143,'COMP-VS-BOM'!A:C,3,0)</f>
        <v>CAP CER 10UF 16V X6S 0603</v>
      </c>
      <c r="C143" s="39" t="str">
        <f t="shared" si="16"/>
        <v>C3018-1</v>
      </c>
      <c r="D143" s="39" t="str">
        <f t="shared" si="17"/>
        <v>C3018-2</v>
      </c>
      <c r="E143" s="14" t="str">
        <f>VLOOKUP(C143,Pin_Report!$D$3:$E$9000,2,0)</f>
        <v>CH2_+5P0V_LBPA1_SW</v>
      </c>
      <c r="F143" s="14" t="str">
        <f>VLOOKUP(D143,Pin_Report!$D$3:$E$9000,2,0)</f>
        <v>GND</v>
      </c>
      <c r="G143" s="39">
        <v>16</v>
      </c>
      <c r="H143" s="39">
        <v>5</v>
      </c>
      <c r="I143" s="4">
        <f t="shared" si="18"/>
        <v>3.2</v>
      </c>
      <c r="J143" s="4" t="str">
        <f t="shared" si="19"/>
        <v>PASS</v>
      </c>
      <c r="K143" s="39"/>
      <c r="L143" s="23"/>
      <c r="M143" s="15"/>
      <c r="N143" s="15"/>
    </row>
    <row r="144" spans="1:14" x14ac:dyDescent="0.3">
      <c r="A144" s="30" t="s">
        <v>814</v>
      </c>
      <c r="B144" s="39" t="str">
        <f>VLOOKUP(A144,'COMP-VS-BOM'!A:C,3,0)</f>
        <v>CAP CER 10UF 16V X6S 0603</v>
      </c>
      <c r="C144" s="39" t="str">
        <f t="shared" si="16"/>
        <v>C3019-1</v>
      </c>
      <c r="D144" s="39" t="str">
        <f t="shared" si="17"/>
        <v>C3019-2</v>
      </c>
      <c r="E144" s="14" t="str">
        <f>VLOOKUP(C144,Pin_Report!$D$3:$E$9000,2,0)</f>
        <v>CH2_+5P0V_LBPA2_VCTRL_FB</v>
      </c>
      <c r="F144" s="14" t="str">
        <f>VLOOKUP(D144,Pin_Report!$D$3:$E$9000,2,0)</f>
        <v>GND</v>
      </c>
      <c r="G144" s="39">
        <v>16</v>
      </c>
      <c r="H144" s="39">
        <v>5</v>
      </c>
      <c r="I144" s="4">
        <f t="shared" si="18"/>
        <v>3.2</v>
      </c>
      <c r="J144" s="4" t="str">
        <f t="shared" si="19"/>
        <v>PASS</v>
      </c>
      <c r="K144" s="39"/>
      <c r="L144" s="23"/>
      <c r="M144" s="15"/>
      <c r="N144" s="15"/>
    </row>
    <row r="145" spans="1:14" x14ac:dyDescent="0.3">
      <c r="A145" s="30" t="s">
        <v>823</v>
      </c>
      <c r="B145" s="39" t="str">
        <f>VLOOKUP(A145,'COMP-VS-BOM'!A:C,3,0)</f>
        <v>CAP CER 10UF 16V X6S 0603</v>
      </c>
      <c r="C145" s="39" t="str">
        <f t="shared" si="16"/>
        <v>C3026-1</v>
      </c>
      <c r="D145" s="39" t="str">
        <f t="shared" si="17"/>
        <v>C3026-2</v>
      </c>
      <c r="E145" s="14" t="str">
        <f>VLOOKUP(C145,Pin_Report!$D$3:$E$9000,2,0)</f>
        <v>CH2_+5P0V_LBPA2_SW</v>
      </c>
      <c r="F145" s="14" t="str">
        <f>VLOOKUP(D145,Pin_Report!$D$3:$E$9000,2,0)</f>
        <v>GND</v>
      </c>
      <c r="G145" s="39">
        <v>16</v>
      </c>
      <c r="H145" s="39">
        <v>5</v>
      </c>
      <c r="I145" s="4">
        <f t="shared" si="18"/>
        <v>3.2</v>
      </c>
      <c r="J145" s="4" t="str">
        <f t="shared" si="19"/>
        <v>PASS</v>
      </c>
      <c r="K145" s="39"/>
      <c r="L145" s="23"/>
      <c r="M145" s="15"/>
      <c r="N145" s="15"/>
    </row>
    <row r="146" spans="1:14" x14ac:dyDescent="0.3">
      <c r="A146" s="30" t="s">
        <v>833</v>
      </c>
      <c r="B146" s="39" t="str">
        <f>VLOOKUP(A146,'COMP-VS-BOM'!A:C,3,0)</f>
        <v>CAP CER 10UF 16V X6S 0603</v>
      </c>
      <c r="C146" s="39" t="str">
        <f t="shared" si="16"/>
        <v>C3038-1</v>
      </c>
      <c r="D146" s="39" t="str">
        <f t="shared" si="17"/>
        <v>C3038-2</v>
      </c>
      <c r="E146" s="14" t="str">
        <f>VLOOKUP(C146,Pin_Report!$D$3:$E$9000,2,0)</f>
        <v>CH2_+5P0V_LBPA2_SW</v>
      </c>
      <c r="F146" s="14" t="str">
        <f>VLOOKUP(D146,Pin_Report!$D$3:$E$9000,2,0)</f>
        <v>GND</v>
      </c>
      <c r="G146" s="39">
        <v>16</v>
      </c>
      <c r="H146" s="39">
        <v>5</v>
      </c>
      <c r="I146" s="4">
        <f t="shared" si="18"/>
        <v>3.2</v>
      </c>
      <c r="J146" s="4" t="str">
        <f t="shared" si="19"/>
        <v>PASS</v>
      </c>
      <c r="K146" s="39"/>
      <c r="L146" s="23"/>
      <c r="M146" s="15"/>
      <c r="N146" s="15"/>
    </row>
    <row r="147" spans="1:14" x14ac:dyDescent="0.3">
      <c r="A147" s="30" t="s">
        <v>897</v>
      </c>
      <c r="B147" s="39" t="str">
        <f>VLOOKUP(A147,'COMP-VS-BOM'!A:C,3,0)</f>
        <v>CAP CER 10UF 16V X6S 0603</v>
      </c>
      <c r="C147" s="39" t="str">
        <f t="shared" si="16"/>
        <v>C3600-1</v>
      </c>
      <c r="D147" s="39" t="str">
        <f t="shared" si="17"/>
        <v>C3600-2</v>
      </c>
      <c r="E147" s="14" t="str">
        <f>VLOOKUP(C147,Pin_Report!$D$3:$E$9000,2,0)</f>
        <v>CH1_+5P7V_HBPA1</v>
      </c>
      <c r="F147" s="14" t="str">
        <f>VLOOKUP(D147,Pin_Report!$D$3:$E$9000,2,0)</f>
        <v>GND</v>
      </c>
      <c r="G147" s="39">
        <v>16</v>
      </c>
      <c r="H147" s="39">
        <v>5.7</v>
      </c>
      <c r="I147" s="4">
        <f t="shared" si="18"/>
        <v>2.807017543859649</v>
      </c>
      <c r="J147" s="4" t="str">
        <f t="shared" si="19"/>
        <v>PASS</v>
      </c>
      <c r="K147" s="39"/>
      <c r="L147" s="23"/>
      <c r="M147" s="15"/>
      <c r="N147" s="15"/>
    </row>
    <row r="148" spans="1:14" x14ac:dyDescent="0.3">
      <c r="A148" s="30" t="s">
        <v>907</v>
      </c>
      <c r="B148" s="39" t="str">
        <f>VLOOKUP(A148,'COMP-VS-BOM'!A:C,3,0)</f>
        <v>CAP CER 10UF 16V X6S 0603</v>
      </c>
      <c r="C148" s="39" t="str">
        <f t="shared" si="16"/>
        <v>C3611-1</v>
      </c>
      <c r="D148" s="39" t="str">
        <f t="shared" si="17"/>
        <v>C3611-2</v>
      </c>
      <c r="E148" s="14" t="str">
        <f>VLOOKUP(C148,Pin_Report!$D$3:$E$9000,2,0)</f>
        <v>CH1_+5P7V_HBPA2</v>
      </c>
      <c r="F148" s="14" t="str">
        <f>VLOOKUP(D148,Pin_Report!$D$3:$E$9000,2,0)</f>
        <v>GND</v>
      </c>
      <c r="G148" s="39">
        <v>16</v>
      </c>
      <c r="H148" s="39">
        <v>5.7</v>
      </c>
      <c r="I148" s="4">
        <f t="shared" si="18"/>
        <v>2.807017543859649</v>
      </c>
      <c r="J148" s="4" t="str">
        <f t="shared" si="19"/>
        <v>PASS</v>
      </c>
      <c r="K148" s="39"/>
      <c r="L148" s="23"/>
      <c r="M148" s="15"/>
      <c r="N148" s="15"/>
    </row>
    <row r="149" spans="1:14" x14ac:dyDescent="0.3">
      <c r="A149" s="30" t="s">
        <v>917</v>
      </c>
      <c r="B149" s="39" t="str">
        <f>VLOOKUP(A149,'COMP-VS-BOM'!A:C,3,0)</f>
        <v>CAP CER 10UF 16V X6S 0603</v>
      </c>
      <c r="C149" s="39" t="str">
        <f t="shared" si="16"/>
        <v>C3800-1</v>
      </c>
      <c r="D149" s="39" t="str">
        <f t="shared" si="17"/>
        <v>C3800-2</v>
      </c>
      <c r="E149" s="14" t="str">
        <f>VLOOKUP(C149,Pin_Report!$D$3:$E$9000,2,0)</f>
        <v>CH2_+5P7V_HBPA1</v>
      </c>
      <c r="F149" s="14" t="str">
        <f>VLOOKUP(D149,Pin_Report!$D$3:$E$9000,2,0)</f>
        <v>GND</v>
      </c>
      <c r="G149" s="39">
        <v>16</v>
      </c>
      <c r="H149" s="39">
        <v>5.7</v>
      </c>
      <c r="I149" s="4">
        <f t="shared" si="18"/>
        <v>2.807017543859649</v>
      </c>
      <c r="J149" s="4" t="str">
        <f t="shared" si="19"/>
        <v>PASS</v>
      </c>
      <c r="K149" s="39"/>
      <c r="L149" s="23"/>
      <c r="M149" s="15"/>
      <c r="N149" s="15"/>
    </row>
    <row r="150" spans="1:14" x14ac:dyDescent="0.3">
      <c r="A150" s="30" t="s">
        <v>927</v>
      </c>
      <c r="B150" s="39" t="str">
        <f>VLOOKUP(A150,'COMP-VS-BOM'!A:C,3,0)</f>
        <v>CAP CER 10UF 16V X6S 0603</v>
      </c>
      <c r="C150" s="39" t="str">
        <f t="shared" si="16"/>
        <v>C3811-1</v>
      </c>
      <c r="D150" s="39" t="str">
        <f t="shared" si="17"/>
        <v>C3811-2</v>
      </c>
      <c r="E150" s="14" t="str">
        <f>VLOOKUP(C150,Pin_Report!$D$3:$E$9000,2,0)</f>
        <v>CH2_+5P7V_HBPA2</v>
      </c>
      <c r="F150" s="14" t="str">
        <f>VLOOKUP(D150,Pin_Report!$D$3:$E$9000,2,0)</f>
        <v>GND</v>
      </c>
      <c r="G150" s="39">
        <v>16</v>
      </c>
      <c r="H150" s="39">
        <v>5.7</v>
      </c>
      <c r="I150" s="4">
        <f t="shared" si="18"/>
        <v>2.807017543859649</v>
      </c>
      <c r="J150" s="4" t="str">
        <f t="shared" si="19"/>
        <v>PASS</v>
      </c>
      <c r="K150" s="39"/>
      <c r="L150" s="23"/>
      <c r="M150" s="15"/>
      <c r="N150" s="15"/>
    </row>
    <row r="151" spans="1:14" x14ac:dyDescent="0.3">
      <c r="A151" s="30" t="s">
        <v>61</v>
      </c>
      <c r="B151" s="39" t="str">
        <f>VLOOKUP(A151,'COMP-VS-BOM'!A:C,3,0)</f>
        <v>CAP CER 10UF 50V X7R 1210</v>
      </c>
      <c r="C151" s="39" t="str">
        <f t="shared" si="16"/>
        <v>C1931-1</v>
      </c>
      <c r="D151" s="39" t="str">
        <f t="shared" si="17"/>
        <v>C1931-2</v>
      </c>
      <c r="E151" s="14" t="str">
        <f>VLOOKUP(C151,Pin_Report!$D$3:$E$9000,2,0)</f>
        <v>P12V</v>
      </c>
      <c r="F151" s="14" t="str">
        <f>VLOOKUP(D151,Pin_Report!$D$3:$E$9000,2,0)</f>
        <v>GND</v>
      </c>
      <c r="G151" s="39">
        <v>50</v>
      </c>
      <c r="H151" s="39">
        <v>12</v>
      </c>
      <c r="I151" s="4">
        <f t="shared" si="18"/>
        <v>4.166666666666667</v>
      </c>
      <c r="J151" s="4" t="str">
        <f t="shared" si="19"/>
        <v>PASS</v>
      </c>
      <c r="K151" s="39"/>
      <c r="L151" s="23"/>
      <c r="M151" s="15"/>
      <c r="N151" s="15"/>
    </row>
    <row r="152" spans="1:14" x14ac:dyDescent="0.3">
      <c r="A152" s="30" t="s">
        <v>62</v>
      </c>
      <c r="B152" s="39" t="str">
        <f>VLOOKUP(A152,'COMP-VS-BOM'!A:C,3,0)</f>
        <v>CAP CER 10UF 50V X7R 1210</v>
      </c>
      <c r="C152" s="39" t="str">
        <f t="shared" si="16"/>
        <v>C1932-1</v>
      </c>
      <c r="D152" s="39" t="str">
        <f t="shared" si="17"/>
        <v>C1932-2</v>
      </c>
      <c r="E152" s="14" t="str">
        <f>VLOOKUP(C152,Pin_Report!$D$3:$E$9000,2,0)</f>
        <v>P12V</v>
      </c>
      <c r="F152" s="14" t="str">
        <f>VLOOKUP(D152,Pin_Report!$D$3:$E$9000,2,0)</f>
        <v>GND</v>
      </c>
      <c r="G152" s="39">
        <v>50</v>
      </c>
      <c r="H152" s="39">
        <v>12</v>
      </c>
      <c r="I152" s="4">
        <f t="shared" si="18"/>
        <v>4.166666666666667</v>
      </c>
      <c r="J152" s="4" t="str">
        <f t="shared" si="19"/>
        <v>PASS</v>
      </c>
      <c r="K152" s="39"/>
      <c r="L152" s="23"/>
      <c r="M152" s="15"/>
      <c r="N152" s="15"/>
    </row>
    <row r="153" spans="1:14" x14ac:dyDescent="0.3">
      <c r="A153" s="30" t="s">
        <v>63</v>
      </c>
      <c r="B153" s="39" t="str">
        <f>VLOOKUP(A153,'COMP-VS-BOM'!A:C,3,0)</f>
        <v>CAP CER 10UF 50V X7R 1210</v>
      </c>
      <c r="C153" s="39" t="str">
        <f t="shared" si="16"/>
        <v>C1976-1</v>
      </c>
      <c r="D153" s="39" t="str">
        <f t="shared" si="17"/>
        <v>C1976-2</v>
      </c>
      <c r="E153" s="14" t="str">
        <f>VLOOKUP(C153,Pin_Report!$D$3:$E$9000,2,0)</f>
        <v>2G_EXT_VDD</v>
      </c>
      <c r="F153" s="14" t="str">
        <f>VLOOKUP(D153,Pin_Report!$D$3:$E$9000,2,0)</f>
        <v>GND</v>
      </c>
      <c r="G153" s="39">
        <v>50</v>
      </c>
      <c r="H153" s="39">
        <v>2</v>
      </c>
      <c r="I153" s="4">
        <f t="shared" si="18"/>
        <v>25</v>
      </c>
      <c r="J153" s="4" t="str">
        <f t="shared" si="19"/>
        <v>PASS</v>
      </c>
      <c r="K153" s="39"/>
      <c r="L153" s="23"/>
      <c r="M153" s="15"/>
      <c r="N153" s="15"/>
    </row>
    <row r="154" spans="1:14" x14ac:dyDescent="0.3">
      <c r="A154" s="30" t="s">
        <v>34</v>
      </c>
      <c r="B154" s="39" t="str">
        <f>VLOOKUP(A154,'COMP-VS-BOM'!A:C,3,0)</f>
        <v>CAP CER 4.7UF 16V X7R 0805</v>
      </c>
      <c r="C154" s="39" t="str">
        <f t="shared" si="16"/>
        <v>C2095-1</v>
      </c>
      <c r="D154" s="39" t="str">
        <f t="shared" si="17"/>
        <v>C2095-2</v>
      </c>
      <c r="E154" s="14" t="str">
        <f>VLOOKUP(C154,Pin_Report!$D$3:$E$9000,2,0)</f>
        <v>N18611371</v>
      </c>
      <c r="F154" s="14" t="str">
        <f>VLOOKUP(D154,Pin_Report!$D$3:$E$9000,2,0)</f>
        <v>GND</v>
      </c>
      <c r="G154" s="39">
        <v>16</v>
      </c>
      <c r="H154" s="39">
        <v>3.3</v>
      </c>
      <c r="I154" s="4">
        <f t="shared" si="18"/>
        <v>4.8484848484848486</v>
      </c>
      <c r="J154" s="4" t="str">
        <f t="shared" si="19"/>
        <v>PASS</v>
      </c>
      <c r="K154" s="39"/>
      <c r="L154" s="23"/>
      <c r="M154" s="15"/>
      <c r="N154" s="15"/>
    </row>
    <row r="155" spans="1:14" x14ac:dyDescent="0.3">
      <c r="A155" s="30" t="s">
        <v>541</v>
      </c>
      <c r="B155" s="39" t="str">
        <f>VLOOKUP(A155,'COMP-VS-BOM'!A:C,3,0)</f>
        <v>CAP CER 10PF 16V NP0 0402</v>
      </c>
      <c r="C155" s="39" t="str">
        <f t="shared" si="16"/>
        <v>C2200-1</v>
      </c>
      <c r="D155" s="39" t="str">
        <f t="shared" si="17"/>
        <v>C2200-2</v>
      </c>
      <c r="E155" s="14" t="str">
        <f>VLOOKUP(C155,Pin_Report!$D$3:$E$9000,2,0)</f>
        <v>N2463246</v>
      </c>
      <c r="F155" s="14" t="str">
        <f>VLOOKUP(D155,Pin_Report!$D$3:$E$9000,2,0)</f>
        <v>GND</v>
      </c>
      <c r="G155" s="39">
        <v>16</v>
      </c>
      <c r="H155" s="39"/>
      <c r="I155" s="4"/>
      <c r="J155" s="4"/>
      <c r="K155" s="39" t="s">
        <v>506</v>
      </c>
      <c r="L155" s="23"/>
      <c r="M155" s="15"/>
      <c r="N155" s="15"/>
    </row>
    <row r="156" spans="1:14" x14ac:dyDescent="0.3">
      <c r="A156" s="30" t="s">
        <v>548</v>
      </c>
      <c r="B156" s="39" t="str">
        <f>VLOOKUP(A156,'COMP-VS-BOM'!A:C,3,0)</f>
        <v>CAP CER 10PF 16V NP0 0402</v>
      </c>
      <c r="C156" s="39" t="str">
        <f t="shared" si="16"/>
        <v>C2205-1</v>
      </c>
      <c r="D156" s="39" t="str">
        <f t="shared" si="17"/>
        <v>C2205-2</v>
      </c>
      <c r="E156" s="14" t="str">
        <f>VLOOKUP(C156,Pin_Report!$D$3:$E$9000,2,0)</f>
        <v>CH1_+5P0V_HBPRE_SW</v>
      </c>
      <c r="F156" s="14" t="str">
        <f>VLOOKUP(D156,Pin_Report!$D$3:$E$9000,2,0)</f>
        <v>GND</v>
      </c>
      <c r="G156" s="39">
        <v>16</v>
      </c>
      <c r="H156" s="39">
        <v>5</v>
      </c>
      <c r="I156" s="4">
        <f t="shared" si="18"/>
        <v>3.2</v>
      </c>
      <c r="J156" s="4" t="str">
        <f t="shared" si="19"/>
        <v>PASS</v>
      </c>
      <c r="K156" s="39"/>
      <c r="L156" s="23"/>
      <c r="M156" s="15"/>
      <c r="N156" s="15"/>
    </row>
    <row r="157" spans="1:14" x14ac:dyDescent="0.3">
      <c r="A157" s="30" t="s">
        <v>588</v>
      </c>
      <c r="B157" s="39" t="str">
        <f>VLOOKUP(A157,'COMP-VS-BOM'!A:C,3,0)</f>
        <v>CAP CER 10PF 16V NP0 0402</v>
      </c>
      <c r="C157" s="39" t="str">
        <f t="shared" si="16"/>
        <v>C2241-1</v>
      </c>
      <c r="D157" s="39" t="str">
        <f t="shared" si="17"/>
        <v>C2241-2</v>
      </c>
      <c r="E157" s="14" t="str">
        <f>VLOOKUP(C157,Pin_Report!$D$3:$E$9000,2,0)</f>
        <v>N3406525</v>
      </c>
      <c r="F157" s="14" t="str">
        <f>VLOOKUP(D157,Pin_Report!$D$3:$E$9000,2,0)</f>
        <v>GND</v>
      </c>
      <c r="G157" s="39">
        <v>16</v>
      </c>
      <c r="H157" s="39">
        <v>5</v>
      </c>
      <c r="I157" s="4">
        <f t="shared" si="18"/>
        <v>3.2</v>
      </c>
      <c r="J157" s="4" t="str">
        <f t="shared" si="19"/>
        <v>PASS</v>
      </c>
      <c r="K157" s="39"/>
      <c r="L157" s="23"/>
      <c r="M157" s="15"/>
      <c r="N157" s="15"/>
    </row>
    <row r="158" spans="1:14" x14ac:dyDescent="0.3">
      <c r="A158" s="30" t="s">
        <v>700</v>
      </c>
      <c r="B158" s="39" t="str">
        <f>VLOOKUP(A158,'COMP-VS-BOM'!A:C,3,0)</f>
        <v>CAP CER 10PF 16V NP0 0402</v>
      </c>
      <c r="C158" s="39" t="str">
        <f t="shared" si="16"/>
        <v>C2800-1</v>
      </c>
      <c r="D158" s="39" t="str">
        <f t="shared" si="17"/>
        <v>C2800-2</v>
      </c>
      <c r="E158" s="14" t="str">
        <f>VLOOKUP(C158,Pin_Report!$D$3:$E$9000,2,0)</f>
        <v>N2424334</v>
      </c>
      <c r="F158" s="14" t="str">
        <f>VLOOKUP(D158,Pin_Report!$D$3:$E$9000,2,0)</f>
        <v>GND</v>
      </c>
      <c r="G158" s="39">
        <v>16</v>
      </c>
      <c r="H158" s="39"/>
      <c r="I158" s="4"/>
      <c r="J158" s="4"/>
      <c r="K158" s="39" t="s">
        <v>506</v>
      </c>
      <c r="L158" s="23"/>
      <c r="M158" s="15"/>
      <c r="N158" s="15"/>
    </row>
    <row r="159" spans="1:14" x14ac:dyDescent="0.3">
      <c r="A159" s="30" t="s">
        <v>707</v>
      </c>
      <c r="B159" s="39" t="str">
        <f>VLOOKUP(A159,'COMP-VS-BOM'!A:C,3,0)</f>
        <v>CAP CER 10PF 16V NP0 0402</v>
      </c>
      <c r="C159" s="39" t="str">
        <f t="shared" si="16"/>
        <v>C2805-1</v>
      </c>
      <c r="D159" s="39" t="str">
        <f t="shared" si="17"/>
        <v>C2805-2</v>
      </c>
      <c r="E159" s="14" t="str">
        <f>VLOOKUP(C159,Pin_Report!$D$3:$E$9000,2,0)</f>
        <v>CH2_+5P0V_HBPRE_SW</v>
      </c>
      <c r="F159" s="14" t="str">
        <f>VLOOKUP(D159,Pin_Report!$D$3:$E$9000,2,0)</f>
        <v>GND</v>
      </c>
      <c r="G159" s="39">
        <v>16</v>
      </c>
      <c r="H159" s="39">
        <v>5</v>
      </c>
      <c r="I159" s="4">
        <f t="shared" si="18"/>
        <v>3.2</v>
      </c>
      <c r="J159" s="4" t="str">
        <f t="shared" si="19"/>
        <v>PASS</v>
      </c>
      <c r="K159" s="39"/>
      <c r="L159" s="23"/>
      <c r="M159" s="15"/>
      <c r="N159" s="15"/>
    </row>
    <row r="160" spans="1:14" x14ac:dyDescent="0.3">
      <c r="A160" s="30" t="s">
        <v>747</v>
      </c>
      <c r="B160" s="39" t="str">
        <f>VLOOKUP(A160,'COMP-VS-BOM'!A:C,3,0)</f>
        <v>CAP CER 10PF 16V NP0 0402</v>
      </c>
      <c r="C160" s="39" t="str">
        <f t="shared" si="16"/>
        <v>C2841-1</v>
      </c>
      <c r="D160" s="39" t="str">
        <f t="shared" si="17"/>
        <v>C2841-2</v>
      </c>
      <c r="E160" s="14" t="str">
        <f>VLOOKUP(C160,Pin_Report!$D$3:$E$9000,2,0)</f>
        <v>N3417242</v>
      </c>
      <c r="F160" s="14" t="str">
        <f>VLOOKUP(D160,Pin_Report!$D$3:$E$9000,2,0)</f>
        <v>GND</v>
      </c>
      <c r="G160" s="39">
        <v>16</v>
      </c>
      <c r="H160" s="39">
        <v>5</v>
      </c>
      <c r="I160" s="4">
        <f t="shared" si="18"/>
        <v>3.2</v>
      </c>
      <c r="J160" s="4" t="str">
        <f t="shared" si="19"/>
        <v>PASS</v>
      </c>
      <c r="K160" s="39"/>
      <c r="L160" s="23"/>
      <c r="M160" s="15"/>
      <c r="N160" s="15"/>
    </row>
    <row r="161" spans="1:14" x14ac:dyDescent="0.3">
      <c r="A161" s="30" t="s">
        <v>546</v>
      </c>
      <c r="B161" s="39" t="str">
        <f>VLOOKUP(A161,'COMP-VS-BOM'!A:C,3,0)</f>
        <v>CAP CER 33PF 50V X7R 0402</v>
      </c>
      <c r="C161" s="39" t="str">
        <f t="shared" si="16"/>
        <v>C2203-1</v>
      </c>
      <c r="D161" s="39" t="str">
        <f t="shared" si="17"/>
        <v>C2203-2</v>
      </c>
      <c r="E161" s="14" t="str">
        <f>VLOOKUP(C161,Pin_Report!$D$3:$E$9000,2,0)</f>
        <v>CH1_+5P0V_HBPRE_SW</v>
      </c>
      <c r="F161" s="14" t="str">
        <f>VLOOKUP(D161,Pin_Report!$D$3:$E$9000,2,0)</f>
        <v>GND</v>
      </c>
      <c r="G161" s="39">
        <v>50</v>
      </c>
      <c r="H161" s="39">
        <v>5</v>
      </c>
      <c r="I161" s="4">
        <f t="shared" si="18"/>
        <v>10</v>
      </c>
      <c r="J161" s="4" t="str">
        <f t="shared" si="19"/>
        <v>PASS</v>
      </c>
      <c r="K161" s="39"/>
      <c r="L161" s="23"/>
      <c r="M161" s="15"/>
      <c r="N161" s="15"/>
    </row>
    <row r="162" spans="1:14" x14ac:dyDescent="0.3">
      <c r="A162" s="30" t="s">
        <v>562</v>
      </c>
      <c r="B162" s="39" t="str">
        <f>VLOOKUP(A162,'COMP-VS-BOM'!A:C,3,0)</f>
        <v>CAP CER 33PF 50V X7R 0402</v>
      </c>
      <c r="C162" s="39" t="str">
        <f t="shared" si="16"/>
        <v>C2219-1</v>
      </c>
      <c r="D162" s="39" t="str">
        <f t="shared" si="17"/>
        <v>C2219-2</v>
      </c>
      <c r="E162" s="14" t="str">
        <f>VLOOKUP(C162,Pin_Report!$D$3:$E$9000,2,0)</f>
        <v>CH1_+5P0V_LBPRE_SW</v>
      </c>
      <c r="F162" s="14" t="str">
        <f>VLOOKUP(D162,Pin_Report!$D$3:$E$9000,2,0)</f>
        <v>GND</v>
      </c>
      <c r="G162" s="39">
        <v>50</v>
      </c>
      <c r="H162" s="39">
        <v>5</v>
      </c>
      <c r="I162" s="4">
        <f t="shared" si="18"/>
        <v>10</v>
      </c>
      <c r="J162" s="4" t="str">
        <f t="shared" si="19"/>
        <v>PASS</v>
      </c>
      <c r="K162" s="39"/>
      <c r="L162" s="23"/>
      <c r="M162" s="15"/>
      <c r="N162" s="15"/>
    </row>
    <row r="163" spans="1:14" x14ac:dyDescent="0.3">
      <c r="A163" s="30" t="s">
        <v>595</v>
      </c>
      <c r="B163" s="39" t="str">
        <f>VLOOKUP(A163,'COMP-VS-BOM'!A:C,3,0)</f>
        <v>CAP CER 33PF 50V X7R 0402</v>
      </c>
      <c r="C163" s="39" t="str">
        <f t="shared" si="16"/>
        <v>C2304-1</v>
      </c>
      <c r="D163" s="39" t="str">
        <f t="shared" si="17"/>
        <v>C2304-2</v>
      </c>
      <c r="E163" s="14" t="str">
        <f>VLOOKUP(C163,Pin_Report!$D$3:$E$9000,2,0)</f>
        <v>CH1_+5P0V_HBPA1_VCTRL_FB</v>
      </c>
      <c r="F163" s="14" t="str">
        <f>VLOOKUP(D163,Pin_Report!$D$3:$E$9000,2,0)</f>
        <v>GND</v>
      </c>
      <c r="G163" s="39">
        <v>50</v>
      </c>
      <c r="H163" s="39">
        <v>5</v>
      </c>
      <c r="I163" s="4">
        <f t="shared" si="18"/>
        <v>10</v>
      </c>
      <c r="J163" s="4" t="str">
        <f t="shared" si="19"/>
        <v>PASS</v>
      </c>
      <c r="K163" s="39"/>
      <c r="L163" s="23"/>
      <c r="M163" s="15"/>
      <c r="N163" s="15"/>
    </row>
    <row r="164" spans="1:14" x14ac:dyDescent="0.3">
      <c r="A164" s="30" t="s">
        <v>596</v>
      </c>
      <c r="B164" s="39" t="str">
        <f>VLOOKUP(A164,'COMP-VS-BOM'!A:C,3,0)</f>
        <v>CAP CER 33PF 50V X7R 0402</v>
      </c>
      <c r="C164" s="39" t="str">
        <f t="shared" si="16"/>
        <v>C2305-1</v>
      </c>
      <c r="D164" s="39" t="str">
        <f t="shared" si="17"/>
        <v>C2305-2</v>
      </c>
      <c r="E164" s="14" t="str">
        <f>VLOOKUP(C164,Pin_Report!$D$3:$E$9000,2,0)</f>
        <v>CH1_+5P0V_HBPA1_SW</v>
      </c>
      <c r="F164" s="14" t="str">
        <f>VLOOKUP(D164,Pin_Report!$D$3:$E$9000,2,0)</f>
        <v>GND</v>
      </c>
      <c r="G164" s="39">
        <v>50</v>
      </c>
      <c r="H164" s="39">
        <v>5</v>
      </c>
      <c r="I164" s="4">
        <f t="shared" si="18"/>
        <v>10</v>
      </c>
      <c r="J164" s="4" t="str">
        <f t="shared" si="19"/>
        <v>PASS</v>
      </c>
      <c r="K164" s="39"/>
      <c r="L164" s="23"/>
      <c r="M164" s="15"/>
      <c r="N164" s="15"/>
    </row>
    <row r="165" spans="1:14" x14ac:dyDescent="0.3">
      <c r="A165" s="30" t="s">
        <v>601</v>
      </c>
      <c r="B165" s="39" t="str">
        <f>VLOOKUP(A165,'COMP-VS-BOM'!A:C,3,0)</f>
        <v>CAP CER 33PF 50V X7R 0402</v>
      </c>
      <c r="C165" s="39" t="str">
        <f t="shared" si="16"/>
        <v>C2310-1</v>
      </c>
      <c r="D165" s="39" t="str">
        <f t="shared" si="17"/>
        <v>C2310-2</v>
      </c>
      <c r="E165" s="14" t="str">
        <f>VLOOKUP(C165,Pin_Report!$D$3:$E$9000,2,0)</f>
        <v>N2438200</v>
      </c>
      <c r="F165" s="14" t="str">
        <f>VLOOKUP(D165,Pin_Report!$D$3:$E$9000,2,0)</f>
        <v>N2438198</v>
      </c>
      <c r="G165" s="39">
        <v>50</v>
      </c>
      <c r="H165" s="39">
        <v>10</v>
      </c>
      <c r="I165" s="4">
        <f t="shared" si="18"/>
        <v>5</v>
      </c>
      <c r="J165" s="4" t="str">
        <f t="shared" si="19"/>
        <v>PASS</v>
      </c>
      <c r="K165" s="39"/>
      <c r="L165" s="23"/>
      <c r="M165" s="15"/>
      <c r="N165" s="15"/>
    </row>
    <row r="166" spans="1:14" x14ac:dyDescent="0.3">
      <c r="A166" s="30" t="s">
        <v>609</v>
      </c>
      <c r="B166" s="39" t="str">
        <f>VLOOKUP(A166,'COMP-VS-BOM'!A:C,3,0)</f>
        <v>CAP CER 33PF 50V X7R 0402</v>
      </c>
      <c r="C166" s="39" t="str">
        <f t="shared" si="16"/>
        <v>C2315-1</v>
      </c>
      <c r="D166" s="39" t="str">
        <f t="shared" si="17"/>
        <v>C2315-2</v>
      </c>
      <c r="E166" s="14" t="str">
        <f>VLOOKUP(C166,Pin_Report!$D$3:$E$9000,2,0)</f>
        <v>CH1_+5P0V_HBPA1_SW</v>
      </c>
      <c r="F166" s="14" t="str">
        <f>VLOOKUP(D166,Pin_Report!$D$3:$E$9000,2,0)</f>
        <v>GND</v>
      </c>
      <c r="G166" s="39">
        <v>50</v>
      </c>
      <c r="H166" s="39">
        <v>5</v>
      </c>
      <c r="I166" s="4">
        <f t="shared" si="18"/>
        <v>10</v>
      </c>
      <c r="J166" s="4" t="str">
        <f t="shared" si="19"/>
        <v>PASS</v>
      </c>
      <c r="K166" s="39"/>
      <c r="L166" s="23"/>
      <c r="M166" s="15"/>
      <c r="N166" s="15"/>
    </row>
    <row r="167" spans="1:14" x14ac:dyDescent="0.3">
      <c r="A167" s="30" t="s">
        <v>617</v>
      </c>
      <c r="B167" s="39" t="str">
        <f>VLOOKUP(A167,'COMP-VS-BOM'!A:C,3,0)</f>
        <v>CAP CER 33PF 50V X7R 0402</v>
      </c>
      <c r="C167" s="39" t="str">
        <f t="shared" si="16"/>
        <v>C2322-1</v>
      </c>
      <c r="D167" s="39" t="str">
        <f t="shared" si="17"/>
        <v>C2322-2</v>
      </c>
      <c r="E167" s="14" t="str">
        <f>VLOOKUP(C167,Pin_Report!$D$3:$E$9000,2,0)</f>
        <v>CH1_+5P0V_HBPA2_VCTRL_FB</v>
      </c>
      <c r="F167" s="14" t="str">
        <f>VLOOKUP(D167,Pin_Report!$D$3:$E$9000,2,0)</f>
        <v>GND</v>
      </c>
      <c r="G167" s="39">
        <v>50</v>
      </c>
      <c r="H167" s="39">
        <v>5</v>
      </c>
      <c r="I167" s="4">
        <f t="shared" si="18"/>
        <v>10</v>
      </c>
      <c r="J167" s="4" t="str">
        <f t="shared" si="19"/>
        <v>PASS</v>
      </c>
      <c r="K167" s="39"/>
      <c r="L167" s="27"/>
      <c r="M167" s="15"/>
      <c r="N167" s="15"/>
    </row>
    <row r="168" spans="1:14" x14ac:dyDescent="0.3">
      <c r="A168" s="30" t="s">
        <v>618</v>
      </c>
      <c r="B168" s="39" t="str">
        <f>VLOOKUP(A168,'COMP-VS-BOM'!A:C,3,0)</f>
        <v>CAP CER 33PF 50V X7R 0402</v>
      </c>
      <c r="C168" s="39" t="str">
        <f t="shared" si="16"/>
        <v>C2323-1</v>
      </c>
      <c r="D168" s="39" t="str">
        <f t="shared" si="17"/>
        <v>C2323-2</v>
      </c>
      <c r="E168" s="14" t="str">
        <f>VLOOKUP(C168,Pin_Report!$D$3:$E$9000,2,0)</f>
        <v>CH1_+5P0V_HBPA2_SW</v>
      </c>
      <c r="F168" s="14" t="str">
        <f>VLOOKUP(D168,Pin_Report!$D$3:$E$9000,2,0)</f>
        <v>GND</v>
      </c>
      <c r="G168" s="39">
        <v>50</v>
      </c>
      <c r="H168" s="39">
        <v>5</v>
      </c>
      <c r="I168" s="4">
        <f t="shared" si="18"/>
        <v>10</v>
      </c>
      <c r="J168" s="4" t="str">
        <f t="shared" si="19"/>
        <v>PASS</v>
      </c>
      <c r="K168" s="39"/>
      <c r="L168" s="27"/>
      <c r="M168" s="15"/>
      <c r="N168" s="15"/>
    </row>
    <row r="169" spans="1:14" x14ac:dyDescent="0.3">
      <c r="A169" s="30" t="s">
        <v>626</v>
      </c>
      <c r="B169" s="39" t="str">
        <f>VLOOKUP(A169,'COMP-VS-BOM'!A:C,3,0)</f>
        <v>CAP CER 33PF 50V X7R 0402</v>
      </c>
      <c r="C169" s="39" t="str">
        <f t="shared" si="16"/>
        <v>C2330-1</v>
      </c>
      <c r="D169" s="39" t="str">
        <f t="shared" si="17"/>
        <v>C2330-2</v>
      </c>
      <c r="E169" s="14" t="str">
        <f>VLOOKUP(C169,Pin_Report!$D$3:$E$9000,2,0)</f>
        <v>N2438268</v>
      </c>
      <c r="F169" s="14" t="str">
        <f>VLOOKUP(D169,Pin_Report!$D$3:$E$9000,2,0)</f>
        <v>N2438262</v>
      </c>
      <c r="G169" s="39">
        <v>50</v>
      </c>
      <c r="H169" s="39">
        <v>10</v>
      </c>
      <c r="I169" s="4">
        <f t="shared" si="18"/>
        <v>5</v>
      </c>
      <c r="J169" s="4" t="str">
        <f t="shared" si="19"/>
        <v>PASS</v>
      </c>
      <c r="K169" s="39"/>
      <c r="L169" s="23"/>
      <c r="M169" s="15"/>
      <c r="N169" s="15"/>
    </row>
    <row r="170" spans="1:14" x14ac:dyDescent="0.3">
      <c r="A170" s="30" t="s">
        <v>631</v>
      </c>
      <c r="B170" s="39" t="str">
        <f>VLOOKUP(A170,'COMP-VS-BOM'!A:C,3,0)</f>
        <v>CAP CER 33PF 50V X7R 0402</v>
      </c>
      <c r="C170" s="39" t="str">
        <f t="shared" si="16"/>
        <v>C2335-1</v>
      </c>
      <c r="D170" s="39" t="str">
        <f t="shared" si="17"/>
        <v>C2335-2</v>
      </c>
      <c r="E170" s="14" t="str">
        <f>VLOOKUP(C170,Pin_Report!$D$3:$E$9000,2,0)</f>
        <v>CH1_+5P0V_HBPA2_SW</v>
      </c>
      <c r="F170" s="14" t="str">
        <f>VLOOKUP(D170,Pin_Report!$D$3:$E$9000,2,0)</f>
        <v>GND</v>
      </c>
      <c r="G170" s="39">
        <v>50</v>
      </c>
      <c r="H170" s="39">
        <v>5</v>
      </c>
      <c r="I170" s="4">
        <f t="shared" si="18"/>
        <v>10</v>
      </c>
      <c r="J170" s="4" t="str">
        <f t="shared" si="19"/>
        <v>PASS</v>
      </c>
      <c r="K170" s="39"/>
      <c r="L170" s="27"/>
      <c r="M170" s="15"/>
      <c r="N170" s="15"/>
    </row>
    <row r="171" spans="1:14" x14ac:dyDescent="0.3">
      <c r="A171" s="30" t="s">
        <v>639</v>
      </c>
      <c r="B171" s="39" t="str">
        <f>VLOOKUP(A171,'COMP-VS-BOM'!A:C,3,0)</f>
        <v>CAP CER 33PF 50V X7R 0402</v>
      </c>
      <c r="C171" s="39" t="str">
        <f t="shared" si="16"/>
        <v>C2403-1</v>
      </c>
      <c r="D171" s="39" t="str">
        <f t="shared" si="17"/>
        <v>C2403-2</v>
      </c>
      <c r="E171" s="14" t="str">
        <f>VLOOKUP(C171,Pin_Report!$D$3:$E$9000,2,0)</f>
        <v>CH1_+5P0V_LBPA1_VCTRL_FB</v>
      </c>
      <c r="F171" s="14" t="str">
        <f>VLOOKUP(D171,Pin_Report!$D$3:$E$9000,2,0)</f>
        <v>GND</v>
      </c>
      <c r="G171" s="39">
        <v>50</v>
      </c>
      <c r="H171" s="39">
        <v>5</v>
      </c>
      <c r="I171" s="4">
        <f t="shared" si="18"/>
        <v>10</v>
      </c>
      <c r="J171" s="4" t="str">
        <f t="shared" si="19"/>
        <v>PASS</v>
      </c>
      <c r="K171" s="39"/>
      <c r="L171" s="27"/>
      <c r="M171" s="15"/>
      <c r="N171" s="15"/>
    </row>
    <row r="172" spans="1:14" x14ac:dyDescent="0.3">
      <c r="A172" s="30" t="s">
        <v>640</v>
      </c>
      <c r="B172" s="39" t="str">
        <f>VLOOKUP(A172,'COMP-VS-BOM'!A:C,3,0)</f>
        <v>CAP CER 33PF 50V X7R 0402</v>
      </c>
      <c r="C172" s="39" t="str">
        <f t="shared" si="16"/>
        <v>C2404-1</v>
      </c>
      <c r="D172" s="39" t="str">
        <f t="shared" si="17"/>
        <v>C2404-2</v>
      </c>
      <c r="E172" s="14" t="str">
        <f>VLOOKUP(C172,Pin_Report!$D$3:$E$9000,2,0)</f>
        <v>CH1_+5P0V_LBPA1_SW</v>
      </c>
      <c r="F172" s="14" t="str">
        <f>VLOOKUP(D172,Pin_Report!$D$3:$E$9000,2,0)</f>
        <v>GND</v>
      </c>
      <c r="G172" s="39">
        <v>50</v>
      </c>
      <c r="H172" s="39">
        <v>5</v>
      </c>
      <c r="I172" s="4">
        <f t="shared" si="18"/>
        <v>10</v>
      </c>
      <c r="J172" s="4" t="str">
        <f t="shared" si="19"/>
        <v>PASS</v>
      </c>
      <c r="K172" s="39"/>
      <c r="L172" s="27"/>
      <c r="M172" s="15"/>
      <c r="N172" s="15"/>
    </row>
    <row r="173" spans="1:14" x14ac:dyDescent="0.3">
      <c r="A173" s="30" t="s">
        <v>653</v>
      </c>
      <c r="B173" s="39" t="str">
        <f>VLOOKUP(A173,'COMP-VS-BOM'!A:C,3,0)</f>
        <v>CAP CER 33PF 50V X7R 0402</v>
      </c>
      <c r="C173" s="39" t="str">
        <f t="shared" si="16"/>
        <v>C2415-1</v>
      </c>
      <c r="D173" s="39" t="str">
        <f t="shared" si="17"/>
        <v>C2415-2</v>
      </c>
      <c r="E173" s="14" t="str">
        <f>VLOOKUP(C173,Pin_Report!$D$3:$E$9000,2,0)</f>
        <v>CH1_+5P0V_LBPA1_SW</v>
      </c>
      <c r="F173" s="14" t="str">
        <f>VLOOKUP(D173,Pin_Report!$D$3:$E$9000,2,0)</f>
        <v>GND</v>
      </c>
      <c r="G173" s="39">
        <v>50</v>
      </c>
      <c r="H173" s="39">
        <v>5</v>
      </c>
      <c r="I173" s="4">
        <f t="shared" si="18"/>
        <v>10</v>
      </c>
      <c r="J173" s="4" t="str">
        <f t="shared" si="19"/>
        <v>PASS</v>
      </c>
      <c r="K173" s="39"/>
      <c r="L173" s="27"/>
      <c r="M173" s="15"/>
      <c r="N173" s="15"/>
    </row>
    <row r="174" spans="1:14" x14ac:dyDescent="0.3">
      <c r="A174" s="30" t="s">
        <v>661</v>
      </c>
      <c r="B174" s="39" t="str">
        <f>VLOOKUP(A174,'COMP-VS-BOM'!A:C,3,0)</f>
        <v>CAP CER 33PF 50V X7R 0402</v>
      </c>
      <c r="C174" s="39" t="str">
        <f t="shared" si="16"/>
        <v>C2422-1</v>
      </c>
      <c r="D174" s="39" t="str">
        <f t="shared" si="17"/>
        <v>C2422-2</v>
      </c>
      <c r="E174" s="14" t="str">
        <f>VLOOKUP(C174,Pin_Report!$D$3:$E$9000,2,0)</f>
        <v>CH1_+5P0V_LBPA2_VCTRL_FB</v>
      </c>
      <c r="F174" s="14" t="str">
        <f>VLOOKUP(D174,Pin_Report!$D$3:$E$9000,2,0)</f>
        <v>GND</v>
      </c>
      <c r="G174" s="39">
        <v>50</v>
      </c>
      <c r="H174" s="39">
        <v>5</v>
      </c>
      <c r="I174" s="4">
        <f t="shared" si="18"/>
        <v>10</v>
      </c>
      <c r="J174" s="4" t="str">
        <f t="shared" si="19"/>
        <v>PASS</v>
      </c>
      <c r="K174" s="39"/>
      <c r="L174" s="27"/>
      <c r="M174" s="15"/>
      <c r="N174" s="15"/>
    </row>
    <row r="175" spans="1:14" x14ac:dyDescent="0.3">
      <c r="A175" s="30" t="s">
        <v>662</v>
      </c>
      <c r="B175" s="39" t="str">
        <f>VLOOKUP(A175,'COMP-VS-BOM'!A:C,3,0)</f>
        <v>CAP CER 33PF 50V X7R 0402</v>
      </c>
      <c r="C175" s="39" t="str">
        <f t="shared" si="16"/>
        <v>C2423-1</v>
      </c>
      <c r="D175" s="39" t="str">
        <f t="shared" si="17"/>
        <v>C2423-2</v>
      </c>
      <c r="E175" s="14" t="str">
        <f>VLOOKUP(C175,Pin_Report!$D$3:$E$9000,2,0)</f>
        <v>CH1_+5P0V_LBPA2_SW</v>
      </c>
      <c r="F175" s="14" t="str">
        <f>VLOOKUP(D175,Pin_Report!$D$3:$E$9000,2,0)</f>
        <v>GND</v>
      </c>
      <c r="G175" s="39">
        <v>50</v>
      </c>
      <c r="H175" s="39">
        <v>5</v>
      </c>
      <c r="I175" s="4">
        <f t="shared" si="18"/>
        <v>10</v>
      </c>
      <c r="J175" s="4" t="str">
        <f t="shared" si="19"/>
        <v>PASS</v>
      </c>
      <c r="K175" s="39"/>
      <c r="L175" s="27"/>
      <c r="M175" s="15"/>
      <c r="N175" s="15"/>
    </row>
    <row r="176" spans="1:14" x14ac:dyDescent="0.3">
      <c r="A176" s="30" t="s">
        <v>671</v>
      </c>
      <c r="B176" s="39" t="str">
        <f>VLOOKUP(A176,'COMP-VS-BOM'!A:C,3,0)</f>
        <v>CAP CER 33PF 50V X7R 0402</v>
      </c>
      <c r="C176" s="39" t="str">
        <f t="shared" si="16"/>
        <v>C2435-1</v>
      </c>
      <c r="D176" s="39" t="str">
        <f t="shared" si="17"/>
        <v>C2435-2</v>
      </c>
      <c r="E176" s="14" t="str">
        <f>VLOOKUP(C176,Pin_Report!$D$3:$E$9000,2,0)</f>
        <v>CH1_+5P0V_LBPA2_SW</v>
      </c>
      <c r="F176" s="14" t="str">
        <f>VLOOKUP(D176,Pin_Report!$D$3:$E$9000,2,0)</f>
        <v>GND</v>
      </c>
      <c r="G176" s="39">
        <v>50</v>
      </c>
      <c r="H176" s="39">
        <v>5</v>
      </c>
      <c r="I176" s="4">
        <f t="shared" si="18"/>
        <v>10</v>
      </c>
      <c r="J176" s="4" t="str">
        <f t="shared" si="19"/>
        <v>PASS</v>
      </c>
      <c r="K176" s="39"/>
      <c r="L176" s="27"/>
      <c r="M176" s="15"/>
      <c r="N176" s="15"/>
    </row>
    <row r="177" spans="1:14" x14ac:dyDescent="0.3">
      <c r="A177" s="30" t="s">
        <v>684</v>
      </c>
      <c r="B177" s="39" t="str">
        <f>VLOOKUP(A177,'COMP-VS-BOM'!A:C,3,0)</f>
        <v>CAP CER 33PF 50V X7R 0402</v>
      </c>
      <c r="C177" s="39" t="str">
        <f t="shared" si="16"/>
        <v>C2601-1</v>
      </c>
      <c r="D177" s="39" t="str">
        <f t="shared" si="17"/>
        <v>C2601-2</v>
      </c>
      <c r="E177" s="14" t="str">
        <f>VLOOKUP(C177,Pin_Report!$D$3:$E$9000,2,0)</f>
        <v>CH1_3P3V_HB_PD1</v>
      </c>
      <c r="F177" s="14" t="str">
        <f>VLOOKUP(D177,Pin_Report!$D$3:$E$9000,2,0)</f>
        <v>GND</v>
      </c>
      <c r="G177" s="39">
        <v>50</v>
      </c>
      <c r="H177" s="39">
        <v>3.3</v>
      </c>
      <c r="I177" s="4">
        <f t="shared" si="18"/>
        <v>15.151515151515152</v>
      </c>
      <c r="J177" s="4" t="str">
        <f t="shared" si="19"/>
        <v>PASS</v>
      </c>
      <c r="K177" s="39"/>
      <c r="L177" s="27"/>
      <c r="M177" s="15"/>
      <c r="N177" s="15"/>
    </row>
    <row r="178" spans="1:14" x14ac:dyDescent="0.3">
      <c r="A178" s="30" t="s">
        <v>686</v>
      </c>
      <c r="B178" s="39" t="str">
        <f>VLOOKUP(A178,'COMP-VS-BOM'!A:C,3,0)</f>
        <v>CAP CER 33PF 50V X7R 0402</v>
      </c>
      <c r="C178" s="39" t="str">
        <f t="shared" si="16"/>
        <v>C2603-1</v>
      </c>
      <c r="D178" s="39" t="str">
        <f t="shared" si="17"/>
        <v>C2603-2</v>
      </c>
      <c r="E178" s="14" t="str">
        <f>VLOOKUP(C178,Pin_Report!$D$3:$E$9000,2,0)</f>
        <v>CH1_RF_DET_HB_R_DET_OUT</v>
      </c>
      <c r="F178" s="14" t="str">
        <f>VLOOKUP(D178,Pin_Report!$D$3:$E$9000,2,0)</f>
        <v>GND</v>
      </c>
      <c r="G178" s="39">
        <v>50</v>
      </c>
      <c r="H178" s="39">
        <v>3.3</v>
      </c>
      <c r="I178" s="4">
        <f t="shared" si="18"/>
        <v>15.151515151515152</v>
      </c>
      <c r="J178" s="4" t="str">
        <f t="shared" si="19"/>
        <v>PASS</v>
      </c>
      <c r="K178" s="39"/>
      <c r="L178" s="27"/>
      <c r="M178" s="15"/>
      <c r="N178" s="15"/>
    </row>
    <row r="179" spans="1:14" x14ac:dyDescent="0.3">
      <c r="A179" s="30" t="s">
        <v>688</v>
      </c>
      <c r="B179" s="39" t="str">
        <f>VLOOKUP(A179,'COMP-VS-BOM'!A:C,3,0)</f>
        <v>CAP CER 33PF 50V X7R 0402</v>
      </c>
      <c r="C179" s="39" t="str">
        <f t="shared" si="16"/>
        <v>C2606-1</v>
      </c>
      <c r="D179" s="39" t="str">
        <f t="shared" si="17"/>
        <v>C2606-2</v>
      </c>
      <c r="E179" s="14" t="str">
        <f>VLOOKUP(C179,Pin_Report!$D$3:$E$9000,2,0)</f>
        <v>CH1_3P3V_HB_PD2</v>
      </c>
      <c r="F179" s="14" t="str">
        <f>VLOOKUP(D179,Pin_Report!$D$3:$E$9000,2,0)</f>
        <v>GND</v>
      </c>
      <c r="G179" s="39">
        <v>50</v>
      </c>
      <c r="H179" s="39">
        <v>3.3</v>
      </c>
      <c r="I179" s="4">
        <f t="shared" si="18"/>
        <v>15.151515151515152</v>
      </c>
      <c r="J179" s="4" t="str">
        <f t="shared" si="19"/>
        <v>PASS</v>
      </c>
      <c r="K179" s="39"/>
      <c r="L179" s="27"/>
      <c r="M179" s="15"/>
      <c r="N179" s="15"/>
    </row>
    <row r="180" spans="1:14" x14ac:dyDescent="0.3">
      <c r="A180" s="30" t="s">
        <v>690</v>
      </c>
      <c r="B180" s="39" t="str">
        <f>VLOOKUP(A180,'COMP-VS-BOM'!A:C,3,0)</f>
        <v>CAP CER 33PF 50V X7R 0402</v>
      </c>
      <c r="C180" s="39" t="str">
        <f t="shared" si="16"/>
        <v>C2608-1</v>
      </c>
      <c r="D180" s="39" t="str">
        <f t="shared" si="17"/>
        <v>C2608-2</v>
      </c>
      <c r="E180" s="14" t="str">
        <f>VLOOKUP(C180,Pin_Report!$D$3:$E$9000,2,0)</f>
        <v>CH1_RF_DET_HB_F_DET_OUT</v>
      </c>
      <c r="F180" s="14" t="str">
        <f>VLOOKUP(D180,Pin_Report!$D$3:$E$9000,2,0)</f>
        <v>GND</v>
      </c>
      <c r="G180" s="39">
        <v>50</v>
      </c>
      <c r="H180" s="39">
        <v>3.3</v>
      </c>
      <c r="I180" s="4">
        <f t="shared" si="18"/>
        <v>15.151515151515152</v>
      </c>
      <c r="J180" s="4" t="str">
        <f t="shared" si="19"/>
        <v>PASS</v>
      </c>
      <c r="K180" s="39"/>
      <c r="L180" s="27"/>
      <c r="M180" s="15"/>
      <c r="N180" s="15"/>
    </row>
    <row r="181" spans="1:14" x14ac:dyDescent="0.3">
      <c r="A181" s="30" t="s">
        <v>692</v>
      </c>
      <c r="B181" s="39" t="str">
        <f>VLOOKUP(A181,'COMP-VS-BOM'!A:C,3,0)</f>
        <v>CAP CER 33PF 50V X7R 0402</v>
      </c>
      <c r="C181" s="39" t="str">
        <f t="shared" si="16"/>
        <v>C2610-1</v>
      </c>
      <c r="D181" s="39" t="str">
        <f t="shared" si="17"/>
        <v>C2610-2</v>
      </c>
      <c r="E181" s="14" t="str">
        <f>VLOOKUP(C181,Pin_Report!$D$3:$E$9000,2,0)</f>
        <v>CH1_3P3V_LB_PD1</v>
      </c>
      <c r="F181" s="14" t="str">
        <f>VLOOKUP(D181,Pin_Report!$D$3:$E$9000,2,0)</f>
        <v>GND</v>
      </c>
      <c r="G181" s="39">
        <v>50</v>
      </c>
      <c r="H181" s="39">
        <v>3.3</v>
      </c>
      <c r="I181" s="4">
        <f t="shared" si="18"/>
        <v>15.151515151515152</v>
      </c>
      <c r="J181" s="4" t="str">
        <f t="shared" si="19"/>
        <v>PASS</v>
      </c>
      <c r="K181" s="39"/>
      <c r="L181" s="27"/>
      <c r="M181" s="15"/>
      <c r="N181" s="15"/>
    </row>
    <row r="182" spans="1:14" x14ac:dyDescent="0.3">
      <c r="A182" s="30" t="s">
        <v>694</v>
      </c>
      <c r="B182" s="39" t="str">
        <f>VLOOKUP(A182,'COMP-VS-BOM'!A:C,3,0)</f>
        <v>CAP CER 33PF 50V X7R 0402</v>
      </c>
      <c r="C182" s="39" t="str">
        <f t="shared" si="16"/>
        <v>C2612-1</v>
      </c>
      <c r="D182" s="39" t="str">
        <f t="shared" si="17"/>
        <v>C2612-2</v>
      </c>
      <c r="E182" s="14" t="str">
        <f>VLOOKUP(C182,Pin_Report!$D$3:$E$9000,2,0)</f>
        <v>CH1_RF_DET_LB_R_DET_OUT</v>
      </c>
      <c r="F182" s="14" t="str">
        <f>VLOOKUP(D182,Pin_Report!$D$3:$E$9000,2,0)</f>
        <v>GND</v>
      </c>
      <c r="G182" s="39">
        <v>50</v>
      </c>
      <c r="H182" s="39">
        <v>3.3</v>
      </c>
      <c r="I182" s="4">
        <f t="shared" si="18"/>
        <v>15.151515151515152</v>
      </c>
      <c r="J182" s="4" t="str">
        <f t="shared" si="19"/>
        <v>PASS</v>
      </c>
      <c r="K182" s="39"/>
      <c r="L182" s="27"/>
      <c r="M182" s="15"/>
      <c r="N182" s="15"/>
    </row>
    <row r="183" spans="1:14" x14ac:dyDescent="0.3">
      <c r="A183" s="30" t="s">
        <v>696</v>
      </c>
      <c r="B183" s="39" t="str">
        <f>VLOOKUP(A183,'COMP-VS-BOM'!A:C,3,0)</f>
        <v>CAP CER 33PF 50V X7R 0402</v>
      </c>
      <c r="C183" s="39" t="str">
        <f t="shared" si="16"/>
        <v>C2613-1</v>
      </c>
      <c r="D183" s="39" t="str">
        <f t="shared" si="17"/>
        <v>C2613-2</v>
      </c>
      <c r="E183" s="14" t="str">
        <f>VLOOKUP(C183,Pin_Report!$D$3:$E$9000,2,0)</f>
        <v>CH1_3P3V_LB_PD2</v>
      </c>
      <c r="F183" s="14" t="str">
        <f>VLOOKUP(D183,Pin_Report!$D$3:$E$9000,2,0)</f>
        <v>GND</v>
      </c>
      <c r="G183" s="39">
        <v>50</v>
      </c>
      <c r="H183" s="39">
        <v>3.3</v>
      </c>
      <c r="I183" s="4">
        <f t="shared" si="18"/>
        <v>15.151515151515152</v>
      </c>
      <c r="J183" s="4" t="str">
        <f t="shared" si="19"/>
        <v>PASS</v>
      </c>
      <c r="K183" s="39"/>
      <c r="L183" s="27"/>
      <c r="M183" s="15"/>
      <c r="N183" s="15"/>
    </row>
    <row r="184" spans="1:14" x14ac:dyDescent="0.3">
      <c r="A184" s="30" t="s">
        <v>698</v>
      </c>
      <c r="B184" s="39" t="str">
        <f>VLOOKUP(A184,'COMP-VS-BOM'!A:C,3,0)</f>
        <v>CAP CER 33PF 50V X7R 0402</v>
      </c>
      <c r="C184" s="39" t="str">
        <f t="shared" si="16"/>
        <v>C2615-1</v>
      </c>
      <c r="D184" s="39" t="str">
        <f t="shared" si="17"/>
        <v>C2615-2</v>
      </c>
      <c r="E184" s="14" t="str">
        <f>VLOOKUP(C184,Pin_Report!$D$3:$E$9000,2,0)</f>
        <v>CH1_RF_DET_LB_F_DET_OUT</v>
      </c>
      <c r="F184" s="14" t="str">
        <f>VLOOKUP(D184,Pin_Report!$D$3:$E$9000,2,0)</f>
        <v>GND</v>
      </c>
      <c r="G184" s="39">
        <v>50</v>
      </c>
      <c r="H184" s="39">
        <v>3.3</v>
      </c>
      <c r="I184" s="4">
        <f t="shared" si="18"/>
        <v>15.151515151515152</v>
      </c>
      <c r="J184" s="4" t="str">
        <f t="shared" si="19"/>
        <v>PASS</v>
      </c>
      <c r="K184" s="39"/>
      <c r="L184" s="27"/>
      <c r="M184" s="15"/>
      <c r="N184" s="15"/>
    </row>
    <row r="185" spans="1:14" x14ac:dyDescent="0.3">
      <c r="A185" s="30" t="s">
        <v>702</v>
      </c>
      <c r="B185" s="39" t="str">
        <f>VLOOKUP(A185,'COMP-VS-BOM'!A:C,3,0)</f>
        <v>CAP CER 33PF 50V X7R 0402</v>
      </c>
      <c r="C185" s="39" t="str">
        <f t="shared" si="16"/>
        <v>C2801-1</v>
      </c>
      <c r="D185" s="39" t="str">
        <f t="shared" si="17"/>
        <v>C2801-2</v>
      </c>
      <c r="E185" s="14" t="str">
        <f>VLOOKUP(C185,Pin_Report!$D$3:$E$9000,2,0)</f>
        <v>CH2_+5P0V_HBPRE_SW</v>
      </c>
      <c r="F185" s="14" t="str">
        <f>VLOOKUP(D185,Pin_Report!$D$3:$E$9000,2,0)</f>
        <v>GND</v>
      </c>
      <c r="G185" s="39">
        <v>50</v>
      </c>
      <c r="H185" s="39">
        <v>5</v>
      </c>
      <c r="I185" s="4">
        <f t="shared" si="18"/>
        <v>10</v>
      </c>
      <c r="J185" s="4" t="str">
        <f t="shared" si="19"/>
        <v>PASS</v>
      </c>
      <c r="K185" s="39"/>
      <c r="L185" s="27"/>
      <c r="M185" s="15"/>
      <c r="N185" s="15"/>
    </row>
    <row r="186" spans="1:14" x14ac:dyDescent="0.3">
      <c r="A186" s="30" t="s">
        <v>721</v>
      </c>
      <c r="B186" s="39" t="str">
        <f>VLOOKUP(A186,'COMP-VS-BOM'!A:C,3,0)</f>
        <v>CAP CER 33PF 50V X7R 0402</v>
      </c>
      <c r="C186" s="39" t="str">
        <f t="shared" ref="C186:C243" si="20">CONCATENATE(A186,"-",1)</f>
        <v>C2819-1</v>
      </c>
      <c r="D186" s="39" t="str">
        <f t="shared" ref="D186:D243" si="21">CONCATENATE(A186,"-",2)</f>
        <v>C2819-2</v>
      </c>
      <c r="E186" s="14" t="str">
        <f>VLOOKUP(C186,Pin_Report!$D$3:$E$9000,2,0)</f>
        <v>CH2_+5P0V_LBPRE_SW</v>
      </c>
      <c r="F186" s="14" t="str">
        <f>VLOOKUP(D186,Pin_Report!$D$3:$E$9000,2,0)</f>
        <v>GND</v>
      </c>
      <c r="G186" s="39">
        <v>50</v>
      </c>
      <c r="H186" s="39">
        <v>5</v>
      </c>
      <c r="I186" s="4">
        <f t="shared" ref="I186:I249" si="22">G186/H186</f>
        <v>10</v>
      </c>
      <c r="J186" s="4" t="str">
        <f t="shared" si="19"/>
        <v>PASS</v>
      </c>
      <c r="K186" s="39"/>
      <c r="L186" s="27"/>
      <c r="M186" s="15"/>
      <c r="N186" s="15"/>
    </row>
    <row r="187" spans="1:14" x14ac:dyDescent="0.3">
      <c r="A187" s="30" t="s">
        <v>754</v>
      </c>
      <c r="B187" s="39" t="str">
        <f>VLOOKUP(A187,'COMP-VS-BOM'!A:C,3,0)</f>
        <v>CAP CER 33PF 50V X7R 0402</v>
      </c>
      <c r="C187" s="39" t="str">
        <f t="shared" si="20"/>
        <v>C2904-1</v>
      </c>
      <c r="D187" s="39" t="str">
        <f t="shared" si="21"/>
        <v>C2904-2</v>
      </c>
      <c r="E187" s="14" t="str">
        <f>VLOOKUP(C187,Pin_Report!$D$3:$E$9000,2,0)</f>
        <v>CH2_+5P0V_HBPA1_VCTRL_FB</v>
      </c>
      <c r="F187" s="14" t="str">
        <f>VLOOKUP(D187,Pin_Report!$D$3:$E$9000,2,0)</f>
        <v>GND</v>
      </c>
      <c r="G187" s="39">
        <v>50</v>
      </c>
      <c r="H187" s="39">
        <v>5</v>
      </c>
      <c r="I187" s="4">
        <f t="shared" si="22"/>
        <v>10</v>
      </c>
      <c r="J187" s="4" t="str">
        <f t="shared" si="19"/>
        <v>PASS</v>
      </c>
      <c r="K187" s="39"/>
      <c r="L187" s="27"/>
      <c r="M187" s="15"/>
      <c r="N187" s="15"/>
    </row>
    <row r="188" spans="1:14" x14ac:dyDescent="0.3">
      <c r="A188" s="30" t="s">
        <v>755</v>
      </c>
      <c r="B188" s="39" t="str">
        <f>VLOOKUP(A188,'COMP-VS-BOM'!A:C,3,0)</f>
        <v>CAP CER 33PF 50V X7R 0402</v>
      </c>
      <c r="C188" s="39" t="str">
        <f t="shared" si="20"/>
        <v>C2905-1</v>
      </c>
      <c r="D188" s="39" t="str">
        <f t="shared" si="21"/>
        <v>C2905-2</v>
      </c>
      <c r="E188" s="14" t="str">
        <f>VLOOKUP(C188,Pin_Report!$D$3:$E$9000,2,0)</f>
        <v>CH2_+5P0V_HBPA1_SW</v>
      </c>
      <c r="F188" s="14" t="str">
        <f>VLOOKUP(D188,Pin_Report!$D$3:$E$9000,2,0)</f>
        <v>GND</v>
      </c>
      <c r="G188" s="39">
        <v>50</v>
      </c>
      <c r="H188" s="39">
        <v>5</v>
      </c>
      <c r="I188" s="4">
        <f t="shared" si="22"/>
        <v>10</v>
      </c>
      <c r="J188" s="4" t="str">
        <f t="shared" si="19"/>
        <v>PASS</v>
      </c>
      <c r="K188" s="39"/>
      <c r="L188" s="27"/>
      <c r="M188" s="15"/>
      <c r="N188" s="15"/>
    </row>
    <row r="189" spans="1:14" x14ac:dyDescent="0.3">
      <c r="A189" s="30" t="s">
        <v>760</v>
      </c>
      <c r="B189" s="39" t="str">
        <f>VLOOKUP(A189,'COMP-VS-BOM'!A:C,3,0)</f>
        <v>CAP CER 33PF 50V X7R 0402</v>
      </c>
      <c r="C189" s="39" t="str">
        <f t="shared" si="20"/>
        <v>C2910-1</v>
      </c>
      <c r="D189" s="39" t="str">
        <f t="shared" si="21"/>
        <v>C2910-2</v>
      </c>
      <c r="E189" s="14" t="str">
        <f>VLOOKUP(C189,Pin_Report!$D$3:$E$9000,2,0)</f>
        <v>N96732</v>
      </c>
      <c r="F189" s="14" t="str">
        <f>VLOOKUP(D189,Pin_Report!$D$3:$E$9000,2,0)</f>
        <v>N96728</v>
      </c>
      <c r="G189" s="39">
        <v>50</v>
      </c>
      <c r="H189" s="39">
        <v>10</v>
      </c>
      <c r="I189" s="4">
        <f t="shared" si="22"/>
        <v>5</v>
      </c>
      <c r="J189" s="4" t="str">
        <f t="shared" si="19"/>
        <v>PASS</v>
      </c>
      <c r="K189" s="39"/>
      <c r="L189" s="23"/>
      <c r="M189" s="15"/>
      <c r="N189" s="15"/>
    </row>
    <row r="190" spans="1:14" x14ac:dyDescent="0.3">
      <c r="A190" s="30" t="s">
        <v>768</v>
      </c>
      <c r="B190" s="39" t="str">
        <f>VLOOKUP(A190,'COMP-VS-BOM'!A:C,3,0)</f>
        <v>CAP CER 33PF 50V X7R 0402</v>
      </c>
      <c r="C190" s="39" t="str">
        <f t="shared" si="20"/>
        <v>C2915-1</v>
      </c>
      <c r="D190" s="39" t="str">
        <f t="shared" si="21"/>
        <v>C2915-2</v>
      </c>
      <c r="E190" s="14" t="str">
        <f>VLOOKUP(C190,Pin_Report!$D$3:$E$9000,2,0)</f>
        <v>CH2_+5P0V_HBPA1_SW</v>
      </c>
      <c r="F190" s="14" t="str">
        <f>VLOOKUP(D190,Pin_Report!$D$3:$E$9000,2,0)</f>
        <v>GND</v>
      </c>
      <c r="G190" s="39">
        <v>50</v>
      </c>
      <c r="H190" s="39">
        <v>5</v>
      </c>
      <c r="I190" s="4">
        <f t="shared" si="22"/>
        <v>10</v>
      </c>
      <c r="J190" s="4" t="str">
        <f t="shared" si="19"/>
        <v>PASS</v>
      </c>
      <c r="K190" s="39"/>
      <c r="L190" s="27"/>
      <c r="M190" s="15"/>
      <c r="N190" s="15"/>
    </row>
    <row r="191" spans="1:14" x14ac:dyDescent="0.3">
      <c r="A191" s="30" t="s">
        <v>776</v>
      </c>
      <c r="B191" s="39" t="str">
        <f>VLOOKUP(A191,'COMP-VS-BOM'!A:C,3,0)</f>
        <v>CAP CER 33PF 50V X7R 0402</v>
      </c>
      <c r="C191" s="39" t="str">
        <f t="shared" si="20"/>
        <v>C2922-1</v>
      </c>
      <c r="D191" s="39" t="str">
        <f t="shared" si="21"/>
        <v>C2922-2</v>
      </c>
      <c r="E191" s="14" t="str">
        <f>VLOOKUP(C191,Pin_Report!$D$3:$E$9000,2,0)</f>
        <v>CH2_+5P0V_HBPA2_VCTRL_FB</v>
      </c>
      <c r="F191" s="14" t="str">
        <f>VLOOKUP(D191,Pin_Report!$D$3:$E$9000,2,0)</f>
        <v>GND</v>
      </c>
      <c r="G191" s="39">
        <v>50</v>
      </c>
      <c r="H191" s="39">
        <v>5</v>
      </c>
      <c r="I191" s="4">
        <f t="shared" si="22"/>
        <v>10</v>
      </c>
      <c r="J191" s="4" t="str">
        <f t="shared" si="19"/>
        <v>PASS</v>
      </c>
      <c r="K191" s="39"/>
      <c r="L191" s="27"/>
      <c r="M191" s="15"/>
      <c r="N191" s="15"/>
    </row>
    <row r="192" spans="1:14" x14ac:dyDescent="0.3">
      <c r="A192" s="30" t="s">
        <v>777</v>
      </c>
      <c r="B192" s="39" t="str">
        <f>VLOOKUP(A192,'COMP-VS-BOM'!A:C,3,0)</f>
        <v>CAP CER 33PF 50V X7R 0402</v>
      </c>
      <c r="C192" s="39" t="str">
        <f t="shared" si="20"/>
        <v>C2923-1</v>
      </c>
      <c r="D192" s="39" t="str">
        <f t="shared" si="21"/>
        <v>C2923-2</v>
      </c>
      <c r="E192" s="14" t="str">
        <f>VLOOKUP(C192,Pin_Report!$D$3:$E$9000,2,0)</f>
        <v>CH2_+5P0V_HBPA2_SW</v>
      </c>
      <c r="F192" s="14" t="str">
        <f>VLOOKUP(D192,Pin_Report!$D$3:$E$9000,2,0)</f>
        <v>GND</v>
      </c>
      <c r="G192" s="39">
        <v>50</v>
      </c>
      <c r="H192" s="39">
        <v>5</v>
      </c>
      <c r="I192" s="4">
        <f t="shared" si="22"/>
        <v>10</v>
      </c>
      <c r="J192" s="4" t="str">
        <f t="shared" si="19"/>
        <v>PASS</v>
      </c>
      <c r="K192" s="39"/>
      <c r="L192" s="27"/>
      <c r="M192" s="15"/>
      <c r="N192" s="15"/>
    </row>
    <row r="193" spans="1:14" x14ac:dyDescent="0.3">
      <c r="A193" s="30" t="s">
        <v>782</v>
      </c>
      <c r="B193" s="39" t="str">
        <f>VLOOKUP(A193,'COMP-VS-BOM'!A:C,3,0)</f>
        <v>CAP CER 33PF 50V X7R 0402</v>
      </c>
      <c r="C193" s="39" t="str">
        <f t="shared" si="20"/>
        <v>C2929-1</v>
      </c>
      <c r="D193" s="39" t="str">
        <f t="shared" si="21"/>
        <v>C2929-2</v>
      </c>
      <c r="E193" s="14" t="str">
        <f>VLOOKUP(C193,Pin_Report!$D$3:$E$9000,2,0)</f>
        <v>N96834</v>
      </c>
      <c r="F193" s="14" t="str">
        <f>VLOOKUP(D193,Pin_Report!$D$3:$E$9000,2,0)</f>
        <v>N96832</v>
      </c>
      <c r="G193" s="39">
        <v>50</v>
      </c>
      <c r="H193" s="39">
        <v>10</v>
      </c>
      <c r="I193" s="4">
        <f t="shared" si="22"/>
        <v>5</v>
      </c>
      <c r="J193" s="4" t="str">
        <f t="shared" si="19"/>
        <v>PASS</v>
      </c>
      <c r="K193" s="39"/>
      <c r="L193" s="23"/>
      <c r="M193" s="15"/>
      <c r="N193" s="15"/>
    </row>
    <row r="194" spans="1:14" x14ac:dyDescent="0.3">
      <c r="A194" s="30" t="s">
        <v>790</v>
      </c>
      <c r="B194" s="39" t="str">
        <f>VLOOKUP(A194,'COMP-VS-BOM'!A:C,3,0)</f>
        <v>CAP CER 33PF 50V X7R 0402</v>
      </c>
      <c r="C194" s="39" t="str">
        <f t="shared" si="20"/>
        <v>C2935-1</v>
      </c>
      <c r="D194" s="39" t="str">
        <f t="shared" si="21"/>
        <v>C2935-2</v>
      </c>
      <c r="E194" s="14" t="str">
        <f>VLOOKUP(C194,Pin_Report!$D$3:$E$9000,2,0)</f>
        <v>CH2_+5P0V_HBPA2_SW</v>
      </c>
      <c r="F194" s="14" t="str">
        <f>VLOOKUP(D194,Pin_Report!$D$3:$E$9000,2,0)</f>
        <v>GND</v>
      </c>
      <c r="G194" s="39">
        <v>50</v>
      </c>
      <c r="H194" s="39">
        <v>5</v>
      </c>
      <c r="I194" s="4">
        <f t="shared" si="22"/>
        <v>10</v>
      </c>
      <c r="J194" s="4" t="str">
        <f t="shared" si="19"/>
        <v>PASS</v>
      </c>
      <c r="K194" s="39"/>
      <c r="L194" s="27"/>
      <c r="M194" s="15"/>
      <c r="N194" s="15"/>
    </row>
    <row r="195" spans="1:14" x14ac:dyDescent="0.3">
      <c r="A195" s="30" t="s">
        <v>798</v>
      </c>
      <c r="B195" s="39" t="str">
        <f>VLOOKUP(A195,'COMP-VS-BOM'!A:C,3,0)</f>
        <v>CAP CER 33PF 50V X7R 0402</v>
      </c>
      <c r="C195" s="39" t="str">
        <f t="shared" si="20"/>
        <v>C3003-1</v>
      </c>
      <c r="D195" s="39" t="str">
        <f t="shared" si="21"/>
        <v>C3003-2</v>
      </c>
      <c r="E195" s="14" t="str">
        <f>VLOOKUP(C195,Pin_Report!$D$3:$E$9000,2,0)</f>
        <v>CH2_+5P0V_LBPA1_VCTRL_FB</v>
      </c>
      <c r="F195" s="14" t="str">
        <f>VLOOKUP(D195,Pin_Report!$D$3:$E$9000,2,0)</f>
        <v>GND</v>
      </c>
      <c r="G195" s="39">
        <v>50</v>
      </c>
      <c r="H195" s="39">
        <v>5</v>
      </c>
      <c r="I195" s="4">
        <f t="shared" si="22"/>
        <v>10</v>
      </c>
      <c r="J195" s="4" t="str">
        <f t="shared" ref="J195:J258" si="23">IF(I195&gt;=1.25,"PASS","FAIL")</f>
        <v>PASS</v>
      </c>
      <c r="K195" s="39"/>
      <c r="L195" s="27"/>
      <c r="M195" s="15"/>
      <c r="N195" s="15"/>
    </row>
    <row r="196" spans="1:14" x14ac:dyDescent="0.3">
      <c r="A196" s="30" t="s">
        <v>799</v>
      </c>
      <c r="B196" s="39" t="str">
        <f>VLOOKUP(A196,'COMP-VS-BOM'!A:C,3,0)</f>
        <v>CAP CER 33PF 50V X7R 0402</v>
      </c>
      <c r="C196" s="39" t="str">
        <f t="shared" si="20"/>
        <v>C3004-1</v>
      </c>
      <c r="D196" s="39" t="str">
        <f t="shared" si="21"/>
        <v>C3004-2</v>
      </c>
      <c r="E196" s="14" t="str">
        <f>VLOOKUP(C196,Pin_Report!$D$3:$E$9000,2,0)</f>
        <v>CH2_+5P0V_LBPA1_SW</v>
      </c>
      <c r="F196" s="14" t="str">
        <f>VLOOKUP(D196,Pin_Report!$D$3:$E$9000,2,0)</f>
        <v>GND</v>
      </c>
      <c r="G196" s="39">
        <v>50</v>
      </c>
      <c r="H196" s="39">
        <v>5</v>
      </c>
      <c r="I196" s="4">
        <f t="shared" si="22"/>
        <v>10</v>
      </c>
      <c r="J196" s="4" t="str">
        <f t="shared" si="23"/>
        <v>PASS</v>
      </c>
      <c r="K196" s="39"/>
      <c r="L196" s="27"/>
      <c r="M196" s="15"/>
      <c r="N196" s="15"/>
    </row>
    <row r="197" spans="1:14" x14ac:dyDescent="0.3">
      <c r="A197" s="30" t="s">
        <v>810</v>
      </c>
      <c r="B197" s="39" t="str">
        <f>VLOOKUP(A197,'COMP-VS-BOM'!A:C,3,0)</f>
        <v>CAP CER 33PF 50V X7R 0402</v>
      </c>
      <c r="C197" s="39" t="str">
        <f t="shared" si="20"/>
        <v>C3015-1</v>
      </c>
      <c r="D197" s="39" t="str">
        <f t="shared" si="21"/>
        <v>C3015-2</v>
      </c>
      <c r="E197" s="14" t="str">
        <f>VLOOKUP(C197,Pin_Report!$D$3:$E$9000,2,0)</f>
        <v>CH2_+5P0V_LBPA1_SW</v>
      </c>
      <c r="F197" s="14" t="str">
        <f>VLOOKUP(D197,Pin_Report!$D$3:$E$9000,2,0)</f>
        <v>GND</v>
      </c>
      <c r="G197" s="39">
        <v>50</v>
      </c>
      <c r="H197" s="39">
        <v>5</v>
      </c>
      <c r="I197" s="4">
        <f t="shared" si="22"/>
        <v>10</v>
      </c>
      <c r="J197" s="4" t="str">
        <f t="shared" si="23"/>
        <v>PASS</v>
      </c>
      <c r="K197" s="39"/>
      <c r="L197" s="27"/>
      <c r="M197" s="15"/>
      <c r="N197" s="15"/>
    </row>
    <row r="198" spans="1:14" x14ac:dyDescent="0.3">
      <c r="A198" s="30" t="s">
        <v>818</v>
      </c>
      <c r="B198" s="39" t="str">
        <f>VLOOKUP(A198,'COMP-VS-BOM'!A:C,3,0)</f>
        <v>CAP CER 33PF 50V X7R 0402</v>
      </c>
      <c r="C198" s="39" t="str">
        <f t="shared" si="20"/>
        <v>C3022-1</v>
      </c>
      <c r="D198" s="39" t="str">
        <f t="shared" si="21"/>
        <v>C3022-2</v>
      </c>
      <c r="E198" s="14" t="str">
        <f>VLOOKUP(C198,Pin_Report!$D$3:$E$9000,2,0)</f>
        <v>CH2_+5P0V_LBPA2_VCTRL_FB</v>
      </c>
      <c r="F198" s="14" t="str">
        <f>VLOOKUP(D198,Pin_Report!$D$3:$E$9000,2,0)</f>
        <v>GND</v>
      </c>
      <c r="G198" s="39">
        <v>50</v>
      </c>
      <c r="H198" s="39">
        <v>5</v>
      </c>
      <c r="I198" s="4">
        <f t="shared" si="22"/>
        <v>10</v>
      </c>
      <c r="J198" s="4" t="str">
        <f t="shared" si="23"/>
        <v>PASS</v>
      </c>
      <c r="K198" s="39"/>
      <c r="L198" s="27"/>
      <c r="M198" s="15"/>
      <c r="N198" s="15"/>
    </row>
    <row r="199" spans="1:14" x14ac:dyDescent="0.3">
      <c r="A199" s="30" t="s">
        <v>819</v>
      </c>
      <c r="B199" s="39" t="str">
        <f>VLOOKUP(A199,'COMP-VS-BOM'!A:C,3,0)</f>
        <v>CAP CER 33PF 50V X7R 0402</v>
      </c>
      <c r="C199" s="39" t="str">
        <f t="shared" si="20"/>
        <v>C3023-1</v>
      </c>
      <c r="D199" s="39" t="str">
        <f t="shared" si="21"/>
        <v>C3023-2</v>
      </c>
      <c r="E199" s="14" t="str">
        <f>VLOOKUP(C199,Pin_Report!$D$3:$E$9000,2,0)</f>
        <v>CH2_+5P0V_LBPA2_SW</v>
      </c>
      <c r="F199" s="14" t="str">
        <f>VLOOKUP(D199,Pin_Report!$D$3:$E$9000,2,0)</f>
        <v>GND</v>
      </c>
      <c r="G199" s="39">
        <v>50</v>
      </c>
      <c r="H199" s="39">
        <v>5</v>
      </c>
      <c r="I199" s="4">
        <f t="shared" si="22"/>
        <v>10</v>
      </c>
      <c r="J199" s="4" t="str">
        <f t="shared" si="23"/>
        <v>PASS</v>
      </c>
      <c r="K199" s="39"/>
      <c r="L199" s="27"/>
      <c r="M199" s="15"/>
      <c r="N199" s="15"/>
    </row>
    <row r="200" spans="1:14" x14ac:dyDescent="0.3">
      <c r="A200" s="30" t="s">
        <v>830</v>
      </c>
      <c r="B200" s="39" t="str">
        <f>VLOOKUP(A200,'COMP-VS-BOM'!A:C,3,0)</f>
        <v>CAP CER 33PF 50V X7R 0402</v>
      </c>
      <c r="C200" s="39" t="str">
        <f t="shared" si="20"/>
        <v>C3035-1</v>
      </c>
      <c r="D200" s="39" t="str">
        <f t="shared" si="21"/>
        <v>C3035-2</v>
      </c>
      <c r="E200" s="14" t="str">
        <f>VLOOKUP(C200,Pin_Report!$D$3:$E$9000,2,0)</f>
        <v>CH2_+5P0V_LBPA2_SW</v>
      </c>
      <c r="F200" s="14" t="str">
        <f>VLOOKUP(D200,Pin_Report!$D$3:$E$9000,2,0)</f>
        <v>GND</v>
      </c>
      <c r="G200" s="39">
        <v>50</v>
      </c>
      <c r="H200" s="39">
        <v>5</v>
      </c>
      <c r="I200" s="4">
        <f t="shared" si="22"/>
        <v>10</v>
      </c>
      <c r="J200" s="4" t="str">
        <f t="shared" si="23"/>
        <v>PASS</v>
      </c>
      <c r="K200" s="39"/>
      <c r="L200" s="27"/>
      <c r="M200" s="15"/>
      <c r="N200" s="15"/>
    </row>
    <row r="201" spans="1:14" x14ac:dyDescent="0.3">
      <c r="A201" s="30" t="s">
        <v>841</v>
      </c>
      <c r="B201" s="39" t="str">
        <f>VLOOKUP(A201,'COMP-VS-BOM'!A:C,3,0)</f>
        <v>CAP CER 33PF 50V X7R 0402</v>
      </c>
      <c r="C201" s="39" t="str">
        <f t="shared" si="20"/>
        <v>C3201-1</v>
      </c>
      <c r="D201" s="39" t="str">
        <f t="shared" si="21"/>
        <v>C3201-2</v>
      </c>
      <c r="E201" s="14" t="str">
        <f>VLOOKUP(C201,Pin_Report!$D$3:$E$9000,2,0)</f>
        <v>CH2_3P3V_HB_PD1</v>
      </c>
      <c r="F201" s="14" t="str">
        <f>VLOOKUP(D201,Pin_Report!$D$3:$E$9000,2,0)</f>
        <v>GND</v>
      </c>
      <c r="G201" s="39">
        <v>50</v>
      </c>
      <c r="H201" s="39">
        <v>3.3</v>
      </c>
      <c r="I201" s="4">
        <f t="shared" si="22"/>
        <v>15.151515151515152</v>
      </c>
      <c r="J201" s="4" t="str">
        <f t="shared" si="23"/>
        <v>PASS</v>
      </c>
      <c r="K201" s="39"/>
      <c r="L201" s="27"/>
      <c r="M201" s="15"/>
      <c r="N201" s="15"/>
    </row>
    <row r="202" spans="1:14" x14ac:dyDescent="0.3">
      <c r="A202" s="30" t="s">
        <v>843</v>
      </c>
      <c r="B202" s="39" t="str">
        <f>VLOOKUP(A202,'COMP-VS-BOM'!A:C,3,0)</f>
        <v>CAP CER 33PF 50V X7R 0402</v>
      </c>
      <c r="C202" s="39" t="str">
        <f t="shared" si="20"/>
        <v>C3203-1</v>
      </c>
      <c r="D202" s="39" t="str">
        <f t="shared" si="21"/>
        <v>C3203-2</v>
      </c>
      <c r="E202" s="14" t="str">
        <f>VLOOKUP(C202,Pin_Report!$D$3:$E$9000,2,0)</f>
        <v>CH2_RF_DET_HB_R_DET_OUT</v>
      </c>
      <c r="F202" s="14" t="str">
        <f>VLOOKUP(D202,Pin_Report!$D$3:$E$9000,2,0)</f>
        <v>GND</v>
      </c>
      <c r="G202" s="39">
        <v>50</v>
      </c>
      <c r="H202" s="39">
        <v>3.3</v>
      </c>
      <c r="I202" s="4">
        <f t="shared" si="22"/>
        <v>15.151515151515152</v>
      </c>
      <c r="J202" s="4" t="str">
        <f t="shared" si="23"/>
        <v>PASS</v>
      </c>
      <c r="K202" s="39"/>
      <c r="L202" s="27"/>
      <c r="M202" s="15"/>
      <c r="N202" s="15"/>
    </row>
    <row r="203" spans="1:14" x14ac:dyDescent="0.3">
      <c r="A203" s="30" t="s">
        <v>845</v>
      </c>
      <c r="B203" s="39" t="str">
        <f>VLOOKUP(A203,'COMP-VS-BOM'!A:C,3,0)</f>
        <v>CAP CER 33PF 50V X7R 0402</v>
      </c>
      <c r="C203" s="39" t="str">
        <f t="shared" si="20"/>
        <v>C3206-1</v>
      </c>
      <c r="D203" s="39" t="str">
        <f t="shared" si="21"/>
        <v>C3206-2</v>
      </c>
      <c r="E203" s="14" t="str">
        <f>VLOOKUP(C203,Pin_Report!$D$3:$E$9000,2,0)</f>
        <v>CH2_3P3V_HB_PD2</v>
      </c>
      <c r="F203" s="14" t="str">
        <f>VLOOKUP(D203,Pin_Report!$D$3:$E$9000,2,0)</f>
        <v>GND</v>
      </c>
      <c r="G203" s="39">
        <v>50</v>
      </c>
      <c r="H203" s="39">
        <v>3.3</v>
      </c>
      <c r="I203" s="4">
        <f t="shared" si="22"/>
        <v>15.151515151515152</v>
      </c>
      <c r="J203" s="4" t="str">
        <f t="shared" si="23"/>
        <v>PASS</v>
      </c>
      <c r="K203" s="39"/>
      <c r="L203" s="27"/>
      <c r="M203" s="15"/>
      <c r="N203" s="15"/>
    </row>
    <row r="204" spans="1:14" x14ac:dyDescent="0.3">
      <c r="A204" s="30" t="s">
        <v>847</v>
      </c>
      <c r="B204" s="39" t="str">
        <f>VLOOKUP(A204,'COMP-VS-BOM'!A:C,3,0)</f>
        <v>CAP CER 33PF 50V X7R 0402</v>
      </c>
      <c r="C204" s="39" t="str">
        <f t="shared" si="20"/>
        <v>C3208-1</v>
      </c>
      <c r="D204" s="39" t="str">
        <f t="shared" si="21"/>
        <v>C3208-2</v>
      </c>
      <c r="E204" s="14" t="str">
        <f>VLOOKUP(C204,Pin_Report!$D$3:$E$9000,2,0)</f>
        <v>CH2_RF_DET_HB_F_DET_OUT</v>
      </c>
      <c r="F204" s="14" t="str">
        <f>VLOOKUP(D204,Pin_Report!$D$3:$E$9000,2,0)</f>
        <v>GND</v>
      </c>
      <c r="G204" s="39">
        <v>50</v>
      </c>
      <c r="H204" s="39">
        <v>3.3</v>
      </c>
      <c r="I204" s="4">
        <f t="shared" si="22"/>
        <v>15.151515151515152</v>
      </c>
      <c r="J204" s="4" t="str">
        <f t="shared" si="23"/>
        <v>PASS</v>
      </c>
      <c r="K204" s="39"/>
      <c r="L204" s="27"/>
      <c r="M204" s="15"/>
      <c r="N204" s="15"/>
    </row>
    <row r="205" spans="1:14" x14ac:dyDescent="0.3">
      <c r="A205" s="30" t="s">
        <v>851</v>
      </c>
      <c r="B205" s="39" t="str">
        <f>VLOOKUP(A205,'COMP-VS-BOM'!A:C,3,0)</f>
        <v>CAP CER 33PF 50V X7R 0402</v>
      </c>
      <c r="C205" s="39" t="str">
        <f t="shared" si="20"/>
        <v>C3210-1</v>
      </c>
      <c r="D205" s="39" t="str">
        <f t="shared" si="21"/>
        <v>C3210-2</v>
      </c>
      <c r="E205" s="14" t="str">
        <f>VLOOKUP(C205,Pin_Report!$D$3:$E$9000,2,0)</f>
        <v>CH2_3P3V_LB_PD1</v>
      </c>
      <c r="F205" s="14" t="str">
        <f>VLOOKUP(D205,Pin_Report!$D$3:$E$9000,2,0)</f>
        <v>GND</v>
      </c>
      <c r="G205" s="39">
        <v>50</v>
      </c>
      <c r="H205" s="39">
        <v>3.3</v>
      </c>
      <c r="I205" s="4">
        <f t="shared" si="22"/>
        <v>15.151515151515152</v>
      </c>
      <c r="J205" s="4" t="str">
        <f t="shared" si="23"/>
        <v>PASS</v>
      </c>
      <c r="K205" s="39"/>
      <c r="L205" s="27"/>
      <c r="M205" s="15"/>
      <c r="N205" s="15"/>
    </row>
    <row r="206" spans="1:14" x14ac:dyDescent="0.3">
      <c r="A206" s="30" t="s">
        <v>853</v>
      </c>
      <c r="B206" s="39" t="str">
        <f>VLOOKUP(A206,'COMP-VS-BOM'!A:C,3,0)</f>
        <v>CAP CER 33PF 50V X7R 0402</v>
      </c>
      <c r="C206" s="39" t="str">
        <f t="shared" si="20"/>
        <v>C3212-1</v>
      </c>
      <c r="D206" s="39" t="str">
        <f t="shared" si="21"/>
        <v>C3212-2</v>
      </c>
      <c r="E206" s="14" t="str">
        <f>VLOOKUP(C206,Pin_Report!$D$3:$E$9000,2,0)</f>
        <v>CH2_RF_DET_LB_R_DET_OUT</v>
      </c>
      <c r="F206" s="14" t="str">
        <f>VLOOKUP(D206,Pin_Report!$D$3:$E$9000,2,0)</f>
        <v>GND</v>
      </c>
      <c r="G206" s="39">
        <v>50</v>
      </c>
      <c r="H206" s="39">
        <v>3.3</v>
      </c>
      <c r="I206" s="4">
        <f t="shared" si="22"/>
        <v>15.151515151515152</v>
      </c>
      <c r="J206" s="4" t="str">
        <f t="shared" si="23"/>
        <v>PASS</v>
      </c>
      <c r="K206" s="39"/>
      <c r="L206" s="27"/>
      <c r="M206" s="15"/>
      <c r="N206" s="15"/>
    </row>
    <row r="207" spans="1:14" x14ac:dyDescent="0.3">
      <c r="A207" s="30" t="s">
        <v>855</v>
      </c>
      <c r="B207" s="39" t="str">
        <f>VLOOKUP(A207,'COMP-VS-BOM'!A:C,3,0)</f>
        <v>CAP CER 33PF 50V X7R 0402</v>
      </c>
      <c r="C207" s="39" t="str">
        <f t="shared" si="20"/>
        <v>C3213-1</v>
      </c>
      <c r="D207" s="39" t="str">
        <f t="shared" si="21"/>
        <v>C3213-2</v>
      </c>
      <c r="E207" s="14" t="str">
        <f>VLOOKUP(C207,Pin_Report!$D$3:$E$9000,2,0)</f>
        <v>CH2_3P3V_LB_PD2</v>
      </c>
      <c r="F207" s="14" t="str">
        <f>VLOOKUP(D207,Pin_Report!$D$3:$E$9000,2,0)</f>
        <v>GND</v>
      </c>
      <c r="G207" s="39">
        <v>50</v>
      </c>
      <c r="H207" s="39">
        <v>3.3</v>
      </c>
      <c r="I207" s="4">
        <f t="shared" si="22"/>
        <v>15.151515151515152</v>
      </c>
      <c r="J207" s="4" t="str">
        <f t="shared" si="23"/>
        <v>PASS</v>
      </c>
      <c r="K207" s="39"/>
      <c r="L207" s="27"/>
      <c r="M207" s="15"/>
      <c r="N207" s="15"/>
    </row>
    <row r="208" spans="1:14" x14ac:dyDescent="0.3">
      <c r="A208" s="30" t="s">
        <v>857</v>
      </c>
      <c r="B208" s="39" t="str">
        <f>VLOOKUP(A208,'COMP-VS-BOM'!A:C,3,0)</f>
        <v>CAP CER 33PF 50V X7R 0402</v>
      </c>
      <c r="C208" s="39" t="str">
        <f t="shared" si="20"/>
        <v>C3215-1</v>
      </c>
      <c r="D208" s="39" t="str">
        <f t="shared" si="21"/>
        <v>C3215-2</v>
      </c>
      <c r="E208" s="14" t="str">
        <f>VLOOKUP(C208,Pin_Report!$D$3:$E$9000,2,0)</f>
        <v>CH2_RF_DET_LB_F_DET_OUT</v>
      </c>
      <c r="F208" s="14" t="str">
        <f>VLOOKUP(D208,Pin_Report!$D$3:$E$9000,2,0)</f>
        <v>GND</v>
      </c>
      <c r="G208" s="39">
        <v>50</v>
      </c>
      <c r="H208" s="39">
        <v>3.3</v>
      </c>
      <c r="I208" s="4">
        <f t="shared" si="22"/>
        <v>15.151515151515152</v>
      </c>
      <c r="J208" s="4" t="str">
        <f t="shared" si="23"/>
        <v>PASS</v>
      </c>
      <c r="K208" s="39"/>
      <c r="L208" s="27"/>
      <c r="M208" s="15"/>
      <c r="N208" s="15"/>
    </row>
    <row r="209" spans="1:14" x14ac:dyDescent="0.3">
      <c r="A209" s="30" t="s">
        <v>547</v>
      </c>
      <c r="B209" s="39" t="str">
        <f>VLOOKUP(A209,'COMP-VS-BOM'!A:C,3,0)</f>
        <v>2.2µF 16V Ceramic Capacitor X6S 0402 (1005 Metric) 0.039" L x 0.020" W (1.00mm x 0.50mm)</v>
      </c>
      <c r="C209" s="39" t="str">
        <f t="shared" si="20"/>
        <v>C2204-1</v>
      </c>
      <c r="D209" s="39" t="str">
        <f t="shared" si="21"/>
        <v>C2204-2</v>
      </c>
      <c r="E209" s="14" t="str">
        <f>VLOOKUP(C209,Pin_Report!$D$3:$E$9000,2,0)</f>
        <v>CH1_+5P0V_HBPRE_SW</v>
      </c>
      <c r="F209" s="14" t="str">
        <f>VLOOKUP(D209,Pin_Report!$D$3:$E$9000,2,0)</f>
        <v>GND</v>
      </c>
      <c r="G209" s="39">
        <v>16</v>
      </c>
      <c r="H209" s="39">
        <v>5</v>
      </c>
      <c r="I209" s="4">
        <f t="shared" si="22"/>
        <v>3.2</v>
      </c>
      <c r="J209" s="4" t="str">
        <f t="shared" si="23"/>
        <v>PASS</v>
      </c>
      <c r="K209" s="39"/>
      <c r="L209" s="27"/>
      <c r="M209" s="15"/>
      <c r="N209" s="15"/>
    </row>
    <row r="210" spans="1:14" x14ac:dyDescent="0.3">
      <c r="A210" s="30" t="s">
        <v>567</v>
      </c>
      <c r="B210" s="39" t="str">
        <f>VLOOKUP(A210,'COMP-VS-BOM'!A:C,3,0)</f>
        <v>2.2µF 16V Ceramic Capacitor X6S 0402 (1005 Metric) 0.039" L x 0.020" W (1.00mm x 0.50mm)</v>
      </c>
      <c r="C210" s="39" t="str">
        <f t="shared" si="20"/>
        <v>C2222-1</v>
      </c>
      <c r="D210" s="39" t="str">
        <f t="shared" si="21"/>
        <v>C2222-2</v>
      </c>
      <c r="E210" s="14" t="str">
        <f>VLOOKUP(C210,Pin_Report!$D$3:$E$9000,2,0)</f>
        <v>CH1_+5P0V_LBPRE_SW</v>
      </c>
      <c r="F210" s="14" t="str">
        <f>VLOOKUP(D210,Pin_Report!$D$3:$E$9000,2,0)</f>
        <v>GND</v>
      </c>
      <c r="G210" s="39">
        <v>16</v>
      </c>
      <c r="H210" s="39">
        <v>5</v>
      </c>
      <c r="I210" s="4">
        <f t="shared" si="22"/>
        <v>3.2</v>
      </c>
      <c r="J210" s="4" t="str">
        <f t="shared" si="23"/>
        <v>PASS</v>
      </c>
      <c r="K210" s="39"/>
      <c r="L210" s="27"/>
      <c r="M210" s="15"/>
      <c r="N210" s="15"/>
    </row>
    <row r="211" spans="1:14" x14ac:dyDescent="0.3">
      <c r="A211" s="30" t="s">
        <v>593</v>
      </c>
      <c r="B211" s="39" t="str">
        <f>VLOOKUP(A211,'COMP-VS-BOM'!A:C,3,0)</f>
        <v>2.2µF 16V Ceramic Capacitor X6S 0402 (1005 Metric) 0.039" L x 0.020" W (1.00mm x 0.50mm)</v>
      </c>
      <c r="C211" s="39" t="str">
        <f t="shared" si="20"/>
        <v>C2302-1</v>
      </c>
      <c r="D211" s="39" t="str">
        <f t="shared" si="21"/>
        <v>C2302-2</v>
      </c>
      <c r="E211" s="14" t="str">
        <f>VLOOKUP(C211,Pin_Report!$D$3:$E$9000,2,0)</f>
        <v>CH1_+5P0V_HBPA1_VCTRL_FB</v>
      </c>
      <c r="F211" s="14" t="str">
        <f>VLOOKUP(D211,Pin_Report!$D$3:$E$9000,2,0)</f>
        <v>GND</v>
      </c>
      <c r="G211" s="39">
        <v>16</v>
      </c>
      <c r="H211" s="39">
        <v>5</v>
      </c>
      <c r="I211" s="4">
        <f t="shared" si="22"/>
        <v>3.2</v>
      </c>
      <c r="J211" s="4" t="str">
        <f t="shared" si="23"/>
        <v>PASS</v>
      </c>
      <c r="K211" s="39"/>
      <c r="L211" s="27"/>
      <c r="M211" s="15"/>
      <c r="N211" s="15"/>
    </row>
    <row r="212" spans="1:14" x14ac:dyDescent="0.3">
      <c r="A212" s="30" t="s">
        <v>599</v>
      </c>
      <c r="B212" s="39" t="str">
        <f>VLOOKUP(A212,'COMP-VS-BOM'!A:C,3,0)</f>
        <v>2.2µF 16V Ceramic Capacitor X6S 0402 (1005 Metric) 0.039" L x 0.020" W (1.00mm x 0.50mm)</v>
      </c>
      <c r="C212" s="39" t="str">
        <f t="shared" si="20"/>
        <v>C2307-1</v>
      </c>
      <c r="D212" s="39" t="str">
        <f t="shared" si="21"/>
        <v>C2307-2</v>
      </c>
      <c r="E212" s="14" t="str">
        <f>VLOOKUP(C212,Pin_Report!$D$3:$E$9000,2,0)</f>
        <v>CH1_+5P0V_HBPA1_SW</v>
      </c>
      <c r="F212" s="14" t="str">
        <f>VLOOKUP(D212,Pin_Report!$D$3:$E$9000,2,0)</f>
        <v>GND</v>
      </c>
      <c r="G212" s="39">
        <v>16</v>
      </c>
      <c r="H212" s="39">
        <v>5</v>
      </c>
      <c r="I212" s="4">
        <f t="shared" si="22"/>
        <v>3.2</v>
      </c>
      <c r="J212" s="4" t="str">
        <f t="shared" si="23"/>
        <v>PASS</v>
      </c>
      <c r="K212" s="39"/>
      <c r="L212" s="27"/>
      <c r="M212" s="15"/>
      <c r="N212" s="15"/>
    </row>
    <row r="213" spans="1:14" x14ac:dyDescent="0.3">
      <c r="A213" s="30" t="s">
        <v>611</v>
      </c>
      <c r="B213" s="39" t="str">
        <f>VLOOKUP(A213,'COMP-VS-BOM'!A:C,3,0)</f>
        <v>2.2µF 16V Ceramic Capacitor X6S 0402 (1005 Metric) 0.039" L x 0.020" W (1.00mm x 0.50mm)</v>
      </c>
      <c r="C213" s="39" t="str">
        <f t="shared" si="20"/>
        <v>C2317-1</v>
      </c>
      <c r="D213" s="39" t="str">
        <f t="shared" si="21"/>
        <v>C2317-2</v>
      </c>
      <c r="E213" s="14" t="str">
        <f>VLOOKUP(C213,Pin_Report!$D$3:$E$9000,2,0)</f>
        <v>CH1_+5P0V_HBPA1_SW</v>
      </c>
      <c r="F213" s="14" t="str">
        <f>VLOOKUP(D213,Pin_Report!$D$3:$E$9000,2,0)</f>
        <v>GND</v>
      </c>
      <c r="G213" s="39">
        <v>16</v>
      </c>
      <c r="H213" s="39">
        <v>5</v>
      </c>
      <c r="I213" s="4">
        <f t="shared" si="22"/>
        <v>3.2</v>
      </c>
      <c r="J213" s="4" t="str">
        <f t="shared" si="23"/>
        <v>PASS</v>
      </c>
      <c r="K213" s="39"/>
      <c r="L213" s="27"/>
      <c r="M213" s="15"/>
      <c r="N213" s="15"/>
    </row>
    <row r="214" spans="1:14" x14ac:dyDescent="0.3">
      <c r="A214" s="30" t="s">
        <v>615</v>
      </c>
      <c r="B214" s="39" t="str">
        <f>VLOOKUP(A214,'COMP-VS-BOM'!A:C,3,0)</f>
        <v>2.2µF 16V Ceramic Capacitor X6S 0402 (1005 Metric) 0.039" L x 0.020" W (1.00mm x 0.50mm)</v>
      </c>
      <c r="C214" s="39" t="str">
        <f t="shared" si="20"/>
        <v>C2320-1</v>
      </c>
      <c r="D214" s="39" t="str">
        <f t="shared" si="21"/>
        <v>C2320-2</v>
      </c>
      <c r="E214" s="14" t="str">
        <f>VLOOKUP(C214,Pin_Report!$D$3:$E$9000,2,0)</f>
        <v>CH1_+5P0V_HBPA2_VCTRL_FB</v>
      </c>
      <c r="F214" s="14" t="str">
        <f>VLOOKUP(D214,Pin_Report!$D$3:$E$9000,2,0)</f>
        <v>GND</v>
      </c>
      <c r="G214" s="39">
        <v>16</v>
      </c>
      <c r="H214" s="39">
        <v>5</v>
      </c>
      <c r="I214" s="4">
        <f t="shared" si="22"/>
        <v>3.2</v>
      </c>
      <c r="J214" s="4" t="str">
        <f t="shared" si="23"/>
        <v>PASS</v>
      </c>
      <c r="K214" s="39"/>
      <c r="L214" s="27"/>
      <c r="M214" s="15"/>
      <c r="N214" s="15"/>
    </row>
    <row r="215" spans="1:14" x14ac:dyDescent="0.3">
      <c r="A215" s="30" t="s">
        <v>621</v>
      </c>
      <c r="B215" s="39" t="str">
        <f>VLOOKUP(A215,'COMP-VS-BOM'!A:C,3,0)</f>
        <v>2.2µF 16V Ceramic Capacitor X6S 0402 (1005 Metric) 0.039" L x 0.020" W (1.00mm x 0.50mm)</v>
      </c>
      <c r="C215" s="39" t="str">
        <f t="shared" si="20"/>
        <v>C2325-1</v>
      </c>
      <c r="D215" s="39" t="str">
        <f t="shared" si="21"/>
        <v>C2325-2</v>
      </c>
      <c r="E215" s="14" t="str">
        <f>VLOOKUP(C215,Pin_Report!$D$3:$E$9000,2,0)</f>
        <v>CH1_+5P0V_HBPA2_SW</v>
      </c>
      <c r="F215" s="14" t="str">
        <f>VLOOKUP(D215,Pin_Report!$D$3:$E$9000,2,0)</f>
        <v>GND</v>
      </c>
      <c r="G215" s="39">
        <v>16</v>
      </c>
      <c r="H215" s="39">
        <v>5</v>
      </c>
      <c r="I215" s="4">
        <f t="shared" si="22"/>
        <v>3.2</v>
      </c>
      <c r="J215" s="4" t="str">
        <f t="shared" si="23"/>
        <v>PASS</v>
      </c>
      <c r="K215" s="39"/>
      <c r="L215" s="27"/>
      <c r="M215" s="15"/>
      <c r="N215" s="15"/>
    </row>
    <row r="216" spans="1:14" x14ac:dyDescent="0.3">
      <c r="A216" s="30" t="s">
        <v>633</v>
      </c>
      <c r="B216" s="39" t="str">
        <f>VLOOKUP(A216,'COMP-VS-BOM'!A:C,3,0)</f>
        <v>2.2µF 16V Ceramic Capacitor X6S 0402 (1005 Metric) 0.039" L x 0.020" W (1.00mm x 0.50mm)</v>
      </c>
      <c r="C216" s="39" t="str">
        <f t="shared" si="20"/>
        <v>C2337-1</v>
      </c>
      <c r="D216" s="39" t="str">
        <f t="shared" si="21"/>
        <v>C2337-2</v>
      </c>
      <c r="E216" s="14" t="str">
        <f>VLOOKUP(C216,Pin_Report!$D$3:$E$9000,2,0)</f>
        <v>CH1_+5P0V_HBPA2_SW</v>
      </c>
      <c r="F216" s="14" t="str">
        <f>VLOOKUP(D216,Pin_Report!$D$3:$E$9000,2,0)</f>
        <v>GND</v>
      </c>
      <c r="G216" s="39">
        <v>16</v>
      </c>
      <c r="H216" s="39">
        <v>5</v>
      </c>
      <c r="I216" s="4">
        <f t="shared" si="22"/>
        <v>3.2</v>
      </c>
      <c r="J216" s="4" t="str">
        <f t="shared" si="23"/>
        <v>PASS</v>
      </c>
      <c r="K216" s="39"/>
      <c r="L216" s="27"/>
      <c r="M216" s="15"/>
      <c r="N216" s="15"/>
    </row>
    <row r="217" spans="1:14" x14ac:dyDescent="0.3">
      <c r="A217" s="30" t="s">
        <v>637</v>
      </c>
      <c r="B217" s="39" t="str">
        <f>VLOOKUP(A217,'COMP-VS-BOM'!A:C,3,0)</f>
        <v>2.2µF 16V Ceramic Capacitor X6S 0402 (1005 Metric) 0.039" L x 0.020" W (1.00mm x 0.50mm)</v>
      </c>
      <c r="C217" s="39" t="str">
        <f t="shared" si="20"/>
        <v>C2401-1</v>
      </c>
      <c r="D217" s="39" t="str">
        <f t="shared" si="21"/>
        <v>C2401-2</v>
      </c>
      <c r="E217" s="14" t="str">
        <f>VLOOKUP(C217,Pin_Report!$D$3:$E$9000,2,0)</f>
        <v>CH1_+5P0V_LBPA1_VCTRL_FB</v>
      </c>
      <c r="F217" s="14" t="str">
        <f>VLOOKUP(D217,Pin_Report!$D$3:$E$9000,2,0)</f>
        <v>GND</v>
      </c>
      <c r="G217" s="39">
        <v>16</v>
      </c>
      <c r="H217" s="39">
        <v>5</v>
      </c>
      <c r="I217" s="4">
        <f t="shared" si="22"/>
        <v>3.2</v>
      </c>
      <c r="J217" s="4" t="str">
        <f t="shared" si="23"/>
        <v>PASS</v>
      </c>
      <c r="K217" s="39"/>
      <c r="L217" s="27"/>
      <c r="M217" s="15"/>
      <c r="N217" s="15"/>
    </row>
    <row r="218" spans="1:14" x14ac:dyDescent="0.3">
      <c r="A218" s="30" t="s">
        <v>643</v>
      </c>
      <c r="B218" s="39" t="str">
        <f>VLOOKUP(A218,'COMP-VS-BOM'!A:C,3,0)</f>
        <v>2.2µF 16V Ceramic Capacitor X6S 0402 (1005 Metric) 0.039" L x 0.020" W (1.00mm x 0.50mm)</v>
      </c>
      <c r="C218" s="39" t="str">
        <f t="shared" si="20"/>
        <v>C2406-1</v>
      </c>
      <c r="D218" s="39" t="str">
        <f t="shared" si="21"/>
        <v>C2406-2</v>
      </c>
      <c r="E218" s="14" t="str">
        <f>VLOOKUP(C218,Pin_Report!$D$3:$E$9000,2,0)</f>
        <v>CH1_+5P0V_LBPA1_SW</v>
      </c>
      <c r="F218" s="14" t="str">
        <f>VLOOKUP(D218,Pin_Report!$D$3:$E$9000,2,0)</f>
        <v>GND</v>
      </c>
      <c r="G218" s="39">
        <v>16</v>
      </c>
      <c r="H218" s="39">
        <v>5</v>
      </c>
      <c r="I218" s="4">
        <f t="shared" si="22"/>
        <v>3.2</v>
      </c>
      <c r="J218" s="4" t="str">
        <f t="shared" si="23"/>
        <v>PASS</v>
      </c>
      <c r="K218" s="39"/>
      <c r="L218" s="27"/>
      <c r="M218" s="15"/>
      <c r="N218" s="15"/>
    </row>
    <row r="219" spans="1:14" x14ac:dyDescent="0.3">
      <c r="A219" s="30" t="s">
        <v>655</v>
      </c>
      <c r="B219" s="39" t="str">
        <f>VLOOKUP(A219,'COMP-VS-BOM'!A:C,3,0)</f>
        <v>2.2µF 16V Ceramic Capacitor X6S 0402 (1005 Metric) 0.039" L x 0.020" W (1.00mm x 0.50mm)</v>
      </c>
      <c r="C219" s="39" t="str">
        <f t="shared" si="20"/>
        <v>C2417-1</v>
      </c>
      <c r="D219" s="39" t="str">
        <f t="shared" si="21"/>
        <v>C2417-2</v>
      </c>
      <c r="E219" s="14" t="str">
        <f>VLOOKUP(C219,Pin_Report!$D$3:$E$9000,2,0)</f>
        <v>CH1_+5P0V_LBPA1_SW</v>
      </c>
      <c r="F219" s="14" t="str">
        <f>VLOOKUP(D219,Pin_Report!$D$3:$E$9000,2,0)</f>
        <v>GND</v>
      </c>
      <c r="G219" s="39">
        <v>16</v>
      </c>
      <c r="H219" s="39">
        <v>5</v>
      </c>
      <c r="I219" s="4">
        <f t="shared" si="22"/>
        <v>3.2</v>
      </c>
      <c r="J219" s="4" t="str">
        <f t="shared" si="23"/>
        <v>PASS</v>
      </c>
      <c r="K219" s="39"/>
      <c r="L219" s="27"/>
      <c r="M219" s="15"/>
      <c r="N219" s="15"/>
    </row>
    <row r="220" spans="1:14" x14ac:dyDescent="0.3">
      <c r="A220" s="30" t="s">
        <v>659</v>
      </c>
      <c r="B220" s="39" t="str">
        <f>VLOOKUP(A220,'COMP-VS-BOM'!A:C,3,0)</f>
        <v>2.2µF 16V Ceramic Capacitor X6S 0402 (1005 Metric) 0.039" L x 0.020" W (1.00mm x 0.50mm)</v>
      </c>
      <c r="C220" s="39" t="str">
        <f t="shared" si="20"/>
        <v>C2420-1</v>
      </c>
      <c r="D220" s="39" t="str">
        <f t="shared" si="21"/>
        <v>C2420-2</v>
      </c>
      <c r="E220" s="14" t="str">
        <f>VLOOKUP(C220,Pin_Report!$D$3:$E$9000,2,0)</f>
        <v>CH1_+5P0V_LBPA2_VCTRL_FB</v>
      </c>
      <c r="F220" s="14" t="str">
        <f>VLOOKUP(D220,Pin_Report!$D$3:$E$9000,2,0)</f>
        <v>GND</v>
      </c>
      <c r="G220" s="39">
        <v>16</v>
      </c>
      <c r="H220" s="39">
        <v>5</v>
      </c>
      <c r="I220" s="4">
        <f t="shared" si="22"/>
        <v>3.2</v>
      </c>
      <c r="J220" s="4" t="str">
        <f t="shared" si="23"/>
        <v>PASS</v>
      </c>
      <c r="K220" s="39"/>
      <c r="L220" s="27"/>
      <c r="M220" s="15"/>
      <c r="N220" s="15"/>
    </row>
    <row r="221" spans="1:14" x14ac:dyDescent="0.3">
      <c r="A221" s="30" t="s">
        <v>665</v>
      </c>
      <c r="B221" s="39" t="str">
        <f>VLOOKUP(A221,'COMP-VS-BOM'!A:C,3,0)</f>
        <v>2.2µF 16V Ceramic Capacitor X6S 0402 (1005 Metric) 0.039" L x 0.020" W (1.00mm x 0.50mm)</v>
      </c>
      <c r="C221" s="39" t="str">
        <f t="shared" si="20"/>
        <v>C2425-1</v>
      </c>
      <c r="D221" s="39" t="str">
        <f t="shared" si="21"/>
        <v>C2425-2</v>
      </c>
      <c r="E221" s="14" t="str">
        <f>VLOOKUP(C221,Pin_Report!$D$3:$E$9000,2,0)</f>
        <v>CH1_+5P0V_LBPA2_SW</v>
      </c>
      <c r="F221" s="14" t="str">
        <f>VLOOKUP(D221,Pin_Report!$D$3:$E$9000,2,0)</f>
        <v>GND</v>
      </c>
      <c r="G221" s="39">
        <v>16</v>
      </c>
      <c r="H221" s="39">
        <v>5</v>
      </c>
      <c r="I221" s="4">
        <f t="shared" si="22"/>
        <v>3.2</v>
      </c>
      <c r="J221" s="4" t="str">
        <f t="shared" si="23"/>
        <v>PASS</v>
      </c>
      <c r="K221" s="39"/>
      <c r="L221" s="27"/>
      <c r="M221" s="15"/>
      <c r="N221" s="15"/>
    </row>
    <row r="222" spans="1:14" x14ac:dyDescent="0.3">
      <c r="A222" s="30" t="s">
        <v>673</v>
      </c>
      <c r="B222" s="39" t="str">
        <f>VLOOKUP(A222,'COMP-VS-BOM'!A:C,3,0)</f>
        <v>2.2µF 16V Ceramic Capacitor X6S 0402 (1005 Metric) 0.039" L x 0.020" W (1.00mm x 0.50mm)</v>
      </c>
      <c r="C222" s="39" t="str">
        <f t="shared" si="20"/>
        <v>C2437-1</v>
      </c>
      <c r="D222" s="39" t="str">
        <f t="shared" si="21"/>
        <v>C2437-2</v>
      </c>
      <c r="E222" s="14" t="str">
        <f>VLOOKUP(C222,Pin_Report!$D$3:$E$9000,2,0)</f>
        <v>CH1_+5P0V_LBPA2_SW</v>
      </c>
      <c r="F222" s="14" t="str">
        <f>VLOOKUP(D222,Pin_Report!$D$3:$E$9000,2,0)</f>
        <v>GND</v>
      </c>
      <c r="G222" s="39">
        <v>16</v>
      </c>
      <c r="H222" s="39">
        <v>5</v>
      </c>
      <c r="I222" s="4">
        <f t="shared" si="22"/>
        <v>3.2</v>
      </c>
      <c r="J222" s="4" t="str">
        <f t="shared" si="23"/>
        <v>PASS</v>
      </c>
      <c r="K222" s="39"/>
      <c r="L222" s="27"/>
      <c r="M222" s="15"/>
      <c r="N222" s="15"/>
    </row>
    <row r="223" spans="1:14" x14ac:dyDescent="0.3">
      <c r="A223" s="30" t="s">
        <v>705</v>
      </c>
      <c r="B223" s="39" t="str">
        <f>VLOOKUP(A223,'COMP-VS-BOM'!A:C,3,0)</f>
        <v>2.2µF 16V Ceramic Capacitor X6S 0402 (1005 Metric) 0.039" L x 0.020" W (1.00mm x 0.50mm)</v>
      </c>
      <c r="C223" s="39" t="str">
        <f t="shared" si="20"/>
        <v>C2803-1</v>
      </c>
      <c r="D223" s="39" t="str">
        <f t="shared" si="21"/>
        <v>C2803-2</v>
      </c>
      <c r="E223" s="14" t="str">
        <f>VLOOKUP(C223,Pin_Report!$D$3:$E$9000,2,0)</f>
        <v>CH2_+5P0V_HBPRE_SW</v>
      </c>
      <c r="F223" s="14" t="str">
        <f>VLOOKUP(D223,Pin_Report!$D$3:$E$9000,2,0)</f>
        <v>GND</v>
      </c>
      <c r="G223" s="39">
        <v>16</v>
      </c>
      <c r="H223" s="39">
        <v>5</v>
      </c>
      <c r="I223" s="4">
        <f t="shared" si="22"/>
        <v>3.2</v>
      </c>
      <c r="J223" s="4" t="str">
        <f t="shared" si="23"/>
        <v>PASS</v>
      </c>
      <c r="K223" s="39"/>
      <c r="L223" s="27"/>
      <c r="M223" s="15"/>
      <c r="N223" s="15"/>
    </row>
    <row r="224" spans="1:14" x14ac:dyDescent="0.3">
      <c r="A224" s="30" t="s">
        <v>724</v>
      </c>
      <c r="B224" s="39" t="str">
        <f>VLOOKUP(A224,'COMP-VS-BOM'!A:C,3,0)</f>
        <v>2.2µF 16V Ceramic Capacitor X6S 0402 (1005 Metric) 0.039" L x 0.020" W (1.00mm x 0.50mm)</v>
      </c>
      <c r="C224" s="39" t="str">
        <f t="shared" si="20"/>
        <v>C2821-1</v>
      </c>
      <c r="D224" s="39" t="str">
        <f t="shared" si="21"/>
        <v>C2821-2</v>
      </c>
      <c r="E224" s="14" t="str">
        <f>VLOOKUP(C224,Pin_Report!$D$3:$E$9000,2,0)</f>
        <v>CH2_+5P0V_LBPRE_SW</v>
      </c>
      <c r="F224" s="14" t="str">
        <f>VLOOKUP(D224,Pin_Report!$D$3:$E$9000,2,0)</f>
        <v>GND</v>
      </c>
      <c r="G224" s="39">
        <v>16</v>
      </c>
      <c r="H224" s="39">
        <v>5</v>
      </c>
      <c r="I224" s="4">
        <f t="shared" si="22"/>
        <v>3.2</v>
      </c>
      <c r="J224" s="4" t="str">
        <f t="shared" si="23"/>
        <v>PASS</v>
      </c>
      <c r="K224" s="39"/>
      <c r="L224" s="27"/>
      <c r="M224" s="15"/>
      <c r="N224" s="15"/>
    </row>
    <row r="225" spans="1:14" x14ac:dyDescent="0.3">
      <c r="A225" s="30" t="s">
        <v>752</v>
      </c>
      <c r="B225" s="39" t="str">
        <f>VLOOKUP(A225,'COMP-VS-BOM'!A:C,3,0)</f>
        <v>2.2µF 16V Ceramic Capacitor X6S 0402 (1005 Metric) 0.039" L x 0.020" W (1.00mm x 0.50mm)</v>
      </c>
      <c r="C225" s="39" t="str">
        <f t="shared" si="20"/>
        <v>C2902-1</v>
      </c>
      <c r="D225" s="39" t="str">
        <f t="shared" si="21"/>
        <v>C2902-2</v>
      </c>
      <c r="E225" s="14" t="str">
        <f>VLOOKUP(C225,Pin_Report!$D$3:$E$9000,2,0)</f>
        <v>CH2_+5P0V_HBPA1_VCTRL_FB</v>
      </c>
      <c r="F225" s="14" t="str">
        <f>VLOOKUP(D225,Pin_Report!$D$3:$E$9000,2,0)</f>
        <v>GND</v>
      </c>
      <c r="G225" s="39">
        <v>16</v>
      </c>
      <c r="H225" s="39">
        <v>5</v>
      </c>
      <c r="I225" s="4">
        <f t="shared" si="22"/>
        <v>3.2</v>
      </c>
      <c r="J225" s="4" t="str">
        <f t="shared" si="23"/>
        <v>PASS</v>
      </c>
      <c r="K225" s="39"/>
      <c r="L225" s="27"/>
      <c r="M225" s="15"/>
      <c r="N225" s="15"/>
    </row>
    <row r="226" spans="1:14" x14ac:dyDescent="0.3">
      <c r="A226" s="30" t="s">
        <v>758</v>
      </c>
      <c r="B226" s="39" t="str">
        <f>VLOOKUP(A226,'COMP-VS-BOM'!A:C,3,0)</f>
        <v>2.2µF 16V Ceramic Capacitor X6S 0402 (1005 Metric) 0.039" L x 0.020" W (1.00mm x 0.50mm)</v>
      </c>
      <c r="C226" s="39" t="str">
        <f t="shared" si="20"/>
        <v>C2907-1</v>
      </c>
      <c r="D226" s="39" t="str">
        <f t="shared" si="21"/>
        <v>C2907-2</v>
      </c>
      <c r="E226" s="14" t="str">
        <f>VLOOKUP(C226,Pin_Report!$D$3:$E$9000,2,0)</f>
        <v>CH2_+5P0V_HBPA1_SW</v>
      </c>
      <c r="F226" s="14" t="str">
        <f>VLOOKUP(D226,Pin_Report!$D$3:$E$9000,2,0)</f>
        <v>GND</v>
      </c>
      <c r="G226" s="39">
        <v>16</v>
      </c>
      <c r="H226" s="39">
        <v>5</v>
      </c>
      <c r="I226" s="4">
        <f t="shared" si="22"/>
        <v>3.2</v>
      </c>
      <c r="J226" s="4" t="str">
        <f t="shared" si="23"/>
        <v>PASS</v>
      </c>
      <c r="K226" s="39"/>
      <c r="L226" s="27"/>
      <c r="M226" s="15"/>
      <c r="N226" s="15"/>
    </row>
    <row r="227" spans="1:14" x14ac:dyDescent="0.3">
      <c r="A227" s="30" t="s">
        <v>770</v>
      </c>
      <c r="B227" s="39" t="str">
        <f>VLOOKUP(A227,'COMP-VS-BOM'!A:C,3,0)</f>
        <v>2.2µF 16V Ceramic Capacitor X6S 0402 (1005 Metric) 0.039" L x 0.020" W (1.00mm x 0.50mm)</v>
      </c>
      <c r="C227" s="39" t="str">
        <f t="shared" si="20"/>
        <v>C2917-1</v>
      </c>
      <c r="D227" s="39" t="str">
        <f t="shared" si="21"/>
        <v>C2917-2</v>
      </c>
      <c r="E227" s="14" t="str">
        <f>VLOOKUP(C227,Pin_Report!$D$3:$E$9000,2,0)</f>
        <v>CH2_+5P0V_HBPA1_SW</v>
      </c>
      <c r="F227" s="14" t="str">
        <f>VLOOKUP(D227,Pin_Report!$D$3:$E$9000,2,0)</f>
        <v>GND</v>
      </c>
      <c r="G227" s="39">
        <v>16</v>
      </c>
      <c r="H227" s="39">
        <v>5</v>
      </c>
      <c r="I227" s="4">
        <f t="shared" si="22"/>
        <v>3.2</v>
      </c>
      <c r="J227" s="4" t="str">
        <f t="shared" si="23"/>
        <v>PASS</v>
      </c>
      <c r="K227" s="39"/>
      <c r="L227" s="27"/>
      <c r="M227" s="15"/>
      <c r="N227" s="15"/>
    </row>
    <row r="228" spans="1:14" x14ac:dyDescent="0.3">
      <c r="A228" s="30" t="s">
        <v>774</v>
      </c>
      <c r="B228" s="39" t="str">
        <f>VLOOKUP(A228,'COMP-VS-BOM'!A:C,3,0)</f>
        <v>2.2µF 16V Ceramic Capacitor X6S 0402 (1005 Metric) 0.039" L x 0.020" W (1.00mm x 0.50mm)</v>
      </c>
      <c r="C228" s="39" t="str">
        <f t="shared" si="20"/>
        <v>C2920-1</v>
      </c>
      <c r="D228" s="39" t="str">
        <f t="shared" si="21"/>
        <v>C2920-2</v>
      </c>
      <c r="E228" s="14" t="str">
        <f>VLOOKUP(C228,Pin_Report!$D$3:$E$9000,2,0)</f>
        <v>CH2_+5P0V_HBPA2_VCTRL_FB</v>
      </c>
      <c r="F228" s="14" t="str">
        <f>VLOOKUP(D228,Pin_Report!$D$3:$E$9000,2,0)</f>
        <v>GND</v>
      </c>
      <c r="G228" s="39">
        <v>16</v>
      </c>
      <c r="H228" s="39">
        <v>5</v>
      </c>
      <c r="I228" s="4">
        <f t="shared" si="22"/>
        <v>3.2</v>
      </c>
      <c r="J228" s="4" t="str">
        <f t="shared" si="23"/>
        <v>PASS</v>
      </c>
      <c r="K228" s="39"/>
      <c r="L228" s="27"/>
      <c r="M228" s="15"/>
      <c r="N228" s="15"/>
    </row>
    <row r="229" spans="1:14" x14ac:dyDescent="0.3">
      <c r="A229" s="30" t="s">
        <v>780</v>
      </c>
      <c r="B229" s="39" t="str">
        <f>VLOOKUP(A229,'COMP-VS-BOM'!A:C,3,0)</f>
        <v>2.2µF 16V Ceramic Capacitor X6S 0402 (1005 Metric) 0.039" L x 0.020" W (1.00mm x 0.50mm)</v>
      </c>
      <c r="C229" s="39" t="str">
        <f t="shared" si="20"/>
        <v>C2925-1</v>
      </c>
      <c r="D229" s="39" t="str">
        <f t="shared" si="21"/>
        <v>C2925-2</v>
      </c>
      <c r="E229" s="14" t="str">
        <f>VLOOKUP(C229,Pin_Report!$D$3:$E$9000,2,0)</f>
        <v>CH2_+5P0V_HBPA2_SW</v>
      </c>
      <c r="F229" s="14" t="str">
        <f>VLOOKUP(D229,Pin_Report!$D$3:$E$9000,2,0)</f>
        <v>GND</v>
      </c>
      <c r="G229" s="39">
        <v>16</v>
      </c>
      <c r="H229" s="39">
        <v>5</v>
      </c>
      <c r="I229" s="4">
        <f t="shared" si="22"/>
        <v>3.2</v>
      </c>
      <c r="J229" s="4" t="str">
        <f t="shared" si="23"/>
        <v>PASS</v>
      </c>
      <c r="K229" s="39"/>
      <c r="L229" s="27"/>
      <c r="M229" s="15"/>
      <c r="N229" s="15"/>
    </row>
    <row r="230" spans="1:14" x14ac:dyDescent="0.3">
      <c r="A230" s="30" t="s">
        <v>792</v>
      </c>
      <c r="B230" s="39" t="str">
        <f>VLOOKUP(A230,'COMP-VS-BOM'!A:C,3,0)</f>
        <v>2.2µF 16V Ceramic Capacitor X6S 0402 (1005 Metric) 0.039" L x 0.020" W (1.00mm x 0.50mm)</v>
      </c>
      <c r="C230" s="39" t="str">
        <f t="shared" si="20"/>
        <v>C2937-1</v>
      </c>
      <c r="D230" s="39" t="str">
        <f t="shared" si="21"/>
        <v>C2937-2</v>
      </c>
      <c r="E230" s="14" t="str">
        <f>VLOOKUP(C230,Pin_Report!$D$3:$E$9000,2,0)</f>
        <v>CH2_+5P0V_HBPA2_SW</v>
      </c>
      <c r="F230" s="14" t="str">
        <f>VLOOKUP(D230,Pin_Report!$D$3:$E$9000,2,0)</f>
        <v>GND</v>
      </c>
      <c r="G230" s="39">
        <v>16</v>
      </c>
      <c r="H230" s="39">
        <v>5</v>
      </c>
      <c r="I230" s="4">
        <f t="shared" si="22"/>
        <v>3.2</v>
      </c>
      <c r="J230" s="4" t="str">
        <f t="shared" si="23"/>
        <v>PASS</v>
      </c>
      <c r="K230" s="39"/>
      <c r="L230" s="27"/>
      <c r="M230" s="15"/>
      <c r="N230" s="15"/>
    </row>
    <row r="231" spans="1:14" x14ac:dyDescent="0.3">
      <c r="A231" s="30" t="s">
        <v>796</v>
      </c>
      <c r="B231" s="39" t="str">
        <f>VLOOKUP(A231,'COMP-VS-BOM'!A:C,3,0)</f>
        <v>2.2µF 16V Ceramic Capacitor X6S 0402 (1005 Metric) 0.039" L x 0.020" W (1.00mm x 0.50mm)</v>
      </c>
      <c r="C231" s="39" t="str">
        <f t="shared" si="20"/>
        <v>C3001-1</v>
      </c>
      <c r="D231" s="39" t="str">
        <f t="shared" si="21"/>
        <v>C3001-2</v>
      </c>
      <c r="E231" s="14" t="str">
        <f>VLOOKUP(C231,Pin_Report!$D$3:$E$9000,2,0)</f>
        <v>CH2_+5P0V_LBPA1_VCTRL_FB</v>
      </c>
      <c r="F231" s="14" t="str">
        <f>VLOOKUP(D231,Pin_Report!$D$3:$E$9000,2,0)</f>
        <v>GND</v>
      </c>
      <c r="G231" s="39">
        <v>16</v>
      </c>
      <c r="H231" s="39">
        <v>5</v>
      </c>
      <c r="I231" s="4">
        <f t="shared" si="22"/>
        <v>3.2</v>
      </c>
      <c r="J231" s="4" t="str">
        <f t="shared" si="23"/>
        <v>PASS</v>
      </c>
      <c r="K231" s="39"/>
      <c r="L231" s="27"/>
      <c r="M231" s="15"/>
      <c r="N231" s="15"/>
    </row>
    <row r="232" spans="1:14" x14ac:dyDescent="0.3">
      <c r="A232" s="30" t="s">
        <v>802</v>
      </c>
      <c r="B232" s="39" t="str">
        <f>VLOOKUP(A232,'COMP-VS-BOM'!A:C,3,0)</f>
        <v>2.2µF 16V Ceramic Capacitor X6S 0402 (1005 Metric) 0.039" L x 0.020" W (1.00mm x 0.50mm)</v>
      </c>
      <c r="C232" s="39" t="str">
        <f t="shared" si="20"/>
        <v>C3006-1</v>
      </c>
      <c r="D232" s="39" t="str">
        <f t="shared" si="21"/>
        <v>C3006-2</v>
      </c>
      <c r="E232" s="14" t="str">
        <f>VLOOKUP(C232,Pin_Report!$D$3:$E$9000,2,0)</f>
        <v>CH2_+5P0V_LBPA1_SW</v>
      </c>
      <c r="F232" s="14" t="str">
        <f>VLOOKUP(D232,Pin_Report!$D$3:$E$9000,2,0)</f>
        <v>GND</v>
      </c>
      <c r="G232" s="39">
        <v>16</v>
      </c>
      <c r="H232" s="39">
        <v>5</v>
      </c>
      <c r="I232" s="4">
        <f t="shared" si="22"/>
        <v>3.2</v>
      </c>
      <c r="J232" s="4" t="str">
        <f t="shared" si="23"/>
        <v>PASS</v>
      </c>
      <c r="K232" s="39"/>
      <c r="L232" s="27"/>
      <c r="M232" s="15"/>
      <c r="N232" s="15"/>
    </row>
    <row r="233" spans="1:14" x14ac:dyDescent="0.3">
      <c r="A233" s="30" t="s">
        <v>812</v>
      </c>
      <c r="B233" s="39" t="str">
        <f>VLOOKUP(A233,'COMP-VS-BOM'!A:C,3,0)</f>
        <v>2.2µF 16V Ceramic Capacitor X6S 0402 (1005 Metric) 0.039" L x 0.020" W (1.00mm x 0.50mm)</v>
      </c>
      <c r="C233" s="39" t="str">
        <f t="shared" si="20"/>
        <v>C3017-1</v>
      </c>
      <c r="D233" s="39" t="str">
        <f t="shared" si="21"/>
        <v>C3017-2</v>
      </c>
      <c r="E233" s="14" t="str">
        <f>VLOOKUP(C233,Pin_Report!$D$3:$E$9000,2,0)</f>
        <v>CH2_+5P0V_LBPA1_SW</v>
      </c>
      <c r="F233" s="14" t="str">
        <f>VLOOKUP(D233,Pin_Report!$D$3:$E$9000,2,0)</f>
        <v>GND</v>
      </c>
      <c r="G233" s="39">
        <v>16</v>
      </c>
      <c r="H233" s="39">
        <v>5</v>
      </c>
      <c r="I233" s="4">
        <f t="shared" si="22"/>
        <v>3.2</v>
      </c>
      <c r="J233" s="4" t="str">
        <f t="shared" si="23"/>
        <v>PASS</v>
      </c>
      <c r="K233" s="39"/>
      <c r="L233" s="27"/>
      <c r="M233" s="15"/>
      <c r="N233" s="15"/>
    </row>
    <row r="234" spans="1:14" x14ac:dyDescent="0.3">
      <c r="A234" s="30" t="s">
        <v>816</v>
      </c>
      <c r="B234" s="39" t="str">
        <f>VLOOKUP(A234,'COMP-VS-BOM'!A:C,3,0)</f>
        <v>2.2µF 16V Ceramic Capacitor X6S 0402 (1005 Metric) 0.039" L x 0.020" W (1.00mm x 0.50mm)</v>
      </c>
      <c r="C234" s="39" t="str">
        <f t="shared" si="20"/>
        <v>C3020-1</v>
      </c>
      <c r="D234" s="39" t="str">
        <f t="shared" si="21"/>
        <v>C3020-2</v>
      </c>
      <c r="E234" s="14" t="str">
        <f>VLOOKUP(C234,Pin_Report!$D$3:$E$9000,2,0)</f>
        <v>CH2_+5P0V_LBPA2_VCTRL_FB</v>
      </c>
      <c r="F234" s="14" t="str">
        <f>VLOOKUP(D234,Pin_Report!$D$3:$E$9000,2,0)</f>
        <v>GND</v>
      </c>
      <c r="G234" s="39">
        <v>16</v>
      </c>
      <c r="H234" s="39">
        <v>5</v>
      </c>
      <c r="I234" s="4">
        <f t="shared" si="22"/>
        <v>3.2</v>
      </c>
      <c r="J234" s="4" t="str">
        <f t="shared" si="23"/>
        <v>PASS</v>
      </c>
      <c r="K234" s="39"/>
      <c r="L234" s="27"/>
      <c r="M234" s="15"/>
      <c r="N234" s="15"/>
    </row>
    <row r="235" spans="1:14" x14ac:dyDescent="0.3">
      <c r="A235" s="30" t="s">
        <v>822</v>
      </c>
      <c r="B235" s="39" t="str">
        <f>VLOOKUP(A235,'COMP-VS-BOM'!A:C,3,0)</f>
        <v>2.2µF 16V Ceramic Capacitor X6S 0402 (1005 Metric) 0.039" L x 0.020" W (1.00mm x 0.50mm)</v>
      </c>
      <c r="C235" s="39" t="str">
        <f t="shared" si="20"/>
        <v>C3025-1</v>
      </c>
      <c r="D235" s="39" t="str">
        <f t="shared" si="21"/>
        <v>C3025-2</v>
      </c>
      <c r="E235" s="14" t="str">
        <f>VLOOKUP(C235,Pin_Report!$D$3:$E$9000,2,0)</f>
        <v>CH2_+5P0V_LBPA2_SW</v>
      </c>
      <c r="F235" s="14" t="str">
        <f>VLOOKUP(D235,Pin_Report!$D$3:$E$9000,2,0)</f>
        <v>GND</v>
      </c>
      <c r="G235" s="39">
        <v>16</v>
      </c>
      <c r="H235" s="39">
        <v>5</v>
      </c>
      <c r="I235" s="4">
        <f t="shared" si="22"/>
        <v>3.2</v>
      </c>
      <c r="J235" s="4" t="str">
        <f t="shared" si="23"/>
        <v>PASS</v>
      </c>
      <c r="K235" s="39"/>
      <c r="L235" s="27"/>
      <c r="M235" s="15"/>
      <c r="N235" s="15"/>
    </row>
    <row r="236" spans="1:14" x14ac:dyDescent="0.3">
      <c r="A236" s="30" t="s">
        <v>832</v>
      </c>
      <c r="B236" s="39" t="str">
        <f>VLOOKUP(A236,'COMP-VS-BOM'!A:C,3,0)</f>
        <v>2.2µF 16V Ceramic Capacitor X6S 0402 (1005 Metric) 0.039" L x 0.020" W (1.00mm x 0.50mm)</v>
      </c>
      <c r="C236" s="39" t="str">
        <f t="shared" si="20"/>
        <v>C3037-1</v>
      </c>
      <c r="D236" s="39" t="str">
        <f t="shared" si="21"/>
        <v>C3037-2</v>
      </c>
      <c r="E236" s="14" t="str">
        <f>VLOOKUP(C236,Pin_Report!$D$3:$E$9000,2,0)</f>
        <v>CH2_+5P0V_LBPA2_SW</v>
      </c>
      <c r="F236" s="14" t="str">
        <f>VLOOKUP(D236,Pin_Report!$D$3:$E$9000,2,0)</f>
        <v>GND</v>
      </c>
      <c r="G236" s="39">
        <v>16</v>
      </c>
      <c r="H236" s="39">
        <v>5</v>
      </c>
      <c r="I236" s="4">
        <f t="shared" si="22"/>
        <v>3.2</v>
      </c>
      <c r="J236" s="4" t="str">
        <f t="shared" si="23"/>
        <v>PASS</v>
      </c>
      <c r="K236" s="39"/>
      <c r="L236" s="27"/>
      <c r="M236" s="15"/>
      <c r="N236" s="15"/>
    </row>
    <row r="237" spans="1:14" x14ac:dyDescent="0.3">
      <c r="A237" s="30" t="s">
        <v>549</v>
      </c>
      <c r="B237" s="39" t="str">
        <f>VLOOKUP(A237,'COMP-VS-BOM'!A:C,3,0)</f>
        <v>CAP CER 10PF 16V NP0 0402</v>
      </c>
      <c r="C237" s="39" t="str">
        <f t="shared" si="20"/>
        <v>C2206-1</v>
      </c>
      <c r="D237" s="39" t="str">
        <f t="shared" si="21"/>
        <v>C2206-2</v>
      </c>
      <c r="E237" s="14" t="str">
        <f>VLOOKUP(C237,Pin_Report!$D$3:$E$9000,2,0)</f>
        <v>N2463128</v>
      </c>
      <c r="F237" s="14" t="str">
        <f>VLOOKUP(D237,Pin_Report!$D$3:$E$9000,2,0)</f>
        <v>N2463126</v>
      </c>
      <c r="G237" s="39">
        <v>16</v>
      </c>
      <c r="H237" s="39">
        <v>10</v>
      </c>
      <c r="I237" s="4">
        <f t="shared" si="22"/>
        <v>1.6</v>
      </c>
      <c r="J237" s="4" t="str">
        <f t="shared" si="23"/>
        <v>PASS</v>
      </c>
      <c r="K237" s="39"/>
      <c r="L237" s="23"/>
      <c r="M237" s="15"/>
      <c r="N237" s="15"/>
    </row>
    <row r="238" spans="1:14" x14ac:dyDescent="0.3">
      <c r="A238" s="30" t="s">
        <v>552</v>
      </c>
      <c r="B238" s="39" t="str">
        <f>VLOOKUP(A238,'COMP-VS-BOM'!A:C,3,0)</f>
        <v>CAP CER 10PF 16V NP0 0402</v>
      </c>
      <c r="C238" s="39" t="str">
        <f t="shared" si="20"/>
        <v>C2207-1</v>
      </c>
      <c r="D238" s="39" t="str">
        <f t="shared" si="21"/>
        <v>C2207-2</v>
      </c>
      <c r="E238" s="14" t="str">
        <f>VLOOKUP(C238,Pin_Report!$D$3:$E$9000,2,0)</f>
        <v>N2463126</v>
      </c>
      <c r="F238" s="14" t="str">
        <f>VLOOKUP(D238,Pin_Report!$D$3:$E$9000,2,0)</f>
        <v>N2463138</v>
      </c>
      <c r="G238" s="39">
        <v>16</v>
      </c>
      <c r="H238" s="39">
        <v>10</v>
      </c>
      <c r="I238" s="4">
        <f t="shared" si="22"/>
        <v>1.6</v>
      </c>
      <c r="J238" s="4" t="str">
        <f t="shared" si="23"/>
        <v>PASS</v>
      </c>
      <c r="K238" s="39"/>
      <c r="L238" s="23"/>
      <c r="M238" s="15"/>
      <c r="N238" s="15"/>
    </row>
    <row r="239" spans="1:14" x14ac:dyDescent="0.3">
      <c r="A239" s="30" t="s">
        <v>581</v>
      </c>
      <c r="B239" s="39" t="str">
        <f>VLOOKUP(A239,'COMP-VS-BOM'!A:C,3,0)</f>
        <v>CAP CER 10PF 16V NP0 0402</v>
      </c>
      <c r="C239" s="39" t="str">
        <f t="shared" si="20"/>
        <v>C2236-1</v>
      </c>
      <c r="D239" s="39" t="str">
        <f t="shared" si="21"/>
        <v>C2236-2</v>
      </c>
      <c r="E239" s="14" t="str">
        <f>VLOOKUP(C239,Pin_Report!$D$3:$E$9000,2,0)</f>
        <v>CH1_HB_LB_SEL</v>
      </c>
      <c r="F239" s="14" t="str">
        <f>VLOOKUP(D239,Pin_Report!$D$3:$E$9000,2,0)</f>
        <v>N3948020</v>
      </c>
      <c r="G239" s="39">
        <v>16</v>
      </c>
      <c r="H239" s="39">
        <v>10</v>
      </c>
      <c r="I239" s="4">
        <f t="shared" si="22"/>
        <v>1.6</v>
      </c>
      <c r="J239" s="4" t="str">
        <f t="shared" si="23"/>
        <v>PASS</v>
      </c>
      <c r="K239" s="39"/>
      <c r="L239" s="23"/>
      <c r="M239" s="15"/>
      <c r="N239" s="15"/>
    </row>
    <row r="240" spans="1:14" x14ac:dyDescent="0.3">
      <c r="A240" s="30" t="s">
        <v>604</v>
      </c>
      <c r="B240" s="39" t="str">
        <f>VLOOKUP(A240,'COMP-VS-BOM'!A:C,3,0)</f>
        <v>CAP CER 10PF 16V NP0 0402</v>
      </c>
      <c r="C240" s="39" t="str">
        <f t="shared" si="20"/>
        <v>C2311-1</v>
      </c>
      <c r="D240" s="39" t="str">
        <f t="shared" si="21"/>
        <v>C2311-2</v>
      </c>
      <c r="E240" s="14" t="str">
        <f>VLOOKUP(C240,Pin_Report!$D$3:$E$9000,2,0)</f>
        <v>CH1_HBPA_RF_PATH1_OUT</v>
      </c>
      <c r="F240" s="14" t="str">
        <f>VLOOKUP(D240,Pin_Report!$D$3:$E$9000,2,0)</f>
        <v>N2438224</v>
      </c>
      <c r="G240" s="39">
        <v>16</v>
      </c>
      <c r="H240" s="39">
        <v>10</v>
      </c>
      <c r="I240" s="4">
        <f t="shared" si="22"/>
        <v>1.6</v>
      </c>
      <c r="J240" s="4" t="str">
        <f t="shared" si="23"/>
        <v>PASS</v>
      </c>
      <c r="K240" s="39"/>
      <c r="L240" s="23"/>
      <c r="M240" s="15"/>
      <c r="N240" s="15"/>
    </row>
    <row r="241" spans="1:14" x14ac:dyDescent="0.3">
      <c r="A241" s="30" t="s">
        <v>623</v>
      </c>
      <c r="B241" s="39" t="str">
        <f>VLOOKUP(A241,'COMP-VS-BOM'!A:C,3,0)</f>
        <v>CAP CER 10PF 16V NP0 0402</v>
      </c>
      <c r="C241" s="39" t="str">
        <f t="shared" si="20"/>
        <v>C2329-1</v>
      </c>
      <c r="D241" s="39" t="str">
        <f t="shared" si="21"/>
        <v>C2329-2</v>
      </c>
      <c r="E241" s="14" t="str">
        <f>VLOOKUP(C241,Pin_Report!$D$3:$E$9000,2,0)</f>
        <v>N2438278</v>
      </c>
      <c r="F241" s="14" t="str">
        <f>VLOOKUP(D241,Pin_Report!$D$3:$E$9000,2,0)</f>
        <v>CH1_HBPA_RF_PATH2_OUT</v>
      </c>
      <c r="G241" s="39">
        <v>16</v>
      </c>
      <c r="H241" s="39">
        <v>10</v>
      </c>
      <c r="I241" s="4">
        <f t="shared" si="22"/>
        <v>1.6</v>
      </c>
      <c r="J241" s="4" t="str">
        <f t="shared" si="23"/>
        <v>PASS</v>
      </c>
      <c r="K241" s="39"/>
      <c r="L241" s="23"/>
      <c r="M241" s="15"/>
      <c r="N241" s="15"/>
    </row>
    <row r="242" spans="1:14" x14ac:dyDescent="0.3">
      <c r="A242" s="30" t="s">
        <v>763</v>
      </c>
      <c r="B242" s="39" t="str">
        <f>VLOOKUP(A242,'COMP-VS-BOM'!A:C,3,0)</f>
        <v>CAP CER 10PF 16V NP0 0402</v>
      </c>
      <c r="C242" s="39" t="str">
        <f t="shared" si="20"/>
        <v>C2911-1</v>
      </c>
      <c r="D242" s="39" t="str">
        <f t="shared" si="21"/>
        <v>C2911-2</v>
      </c>
      <c r="E242" s="14" t="str">
        <f>VLOOKUP(C242,Pin_Report!$D$3:$E$9000,2,0)</f>
        <v>CH2_HBPA_RF_PATH1_OUT</v>
      </c>
      <c r="F242" s="14" t="str">
        <f>VLOOKUP(D242,Pin_Report!$D$3:$E$9000,2,0)</f>
        <v>N96754</v>
      </c>
      <c r="G242" s="39">
        <v>16</v>
      </c>
      <c r="H242" s="39">
        <v>10</v>
      </c>
      <c r="I242" s="4">
        <f t="shared" si="22"/>
        <v>1.6</v>
      </c>
      <c r="J242" s="4" t="str">
        <f t="shared" si="23"/>
        <v>PASS</v>
      </c>
      <c r="K242" s="39"/>
      <c r="L242" s="23"/>
      <c r="M242" s="15"/>
      <c r="N242" s="15"/>
    </row>
    <row r="243" spans="1:14" x14ac:dyDescent="0.3">
      <c r="A243" s="30" t="s">
        <v>785</v>
      </c>
      <c r="B243" s="39" t="str">
        <f>VLOOKUP(A243,'COMP-VS-BOM'!A:C,3,0)</f>
        <v>CAP CER 10PF 16V NP0 0402</v>
      </c>
      <c r="C243" s="39" t="str">
        <f t="shared" si="20"/>
        <v>C2930-1</v>
      </c>
      <c r="D243" s="39" t="str">
        <f t="shared" si="21"/>
        <v>C2930-2</v>
      </c>
      <c r="E243" s="14" t="str">
        <f>VLOOKUP(C243,Pin_Report!$D$3:$E$9000,2,0)</f>
        <v>N96850</v>
      </c>
      <c r="F243" s="14" t="str">
        <f>VLOOKUP(D243,Pin_Report!$D$3:$E$9000,2,0)</f>
        <v>CH2_HBPA_RF_PATH2_OUT</v>
      </c>
      <c r="G243" s="39">
        <v>16</v>
      </c>
      <c r="H243" s="39">
        <v>10</v>
      </c>
      <c r="I243" s="4">
        <f t="shared" si="22"/>
        <v>1.6</v>
      </c>
      <c r="J243" s="4" t="str">
        <f t="shared" si="23"/>
        <v>PASS</v>
      </c>
      <c r="K243" s="39"/>
      <c r="L243" s="23"/>
      <c r="M243" s="15"/>
      <c r="N243" s="15"/>
    </row>
    <row r="244" spans="1:14" x14ac:dyDescent="0.3">
      <c r="A244" s="30" t="s">
        <v>991</v>
      </c>
      <c r="B244" s="39" t="str">
        <f>VLOOKUP(A244,'COMP-VS-BOM'!A:C,3,0)</f>
        <v>CAP CER 10PF 16V NP0 0402</v>
      </c>
      <c r="C244" s="39" t="str">
        <f t="shared" ref="C244:C307" si="24">CONCATENATE(A244,"-",1)</f>
        <v>C4411-1</v>
      </c>
      <c r="D244" s="39" t="str">
        <f t="shared" ref="D244:D307" si="25">CONCATENATE(A244,"-",2)</f>
        <v>C4411-2</v>
      </c>
      <c r="E244" s="14" t="str">
        <f>VLOOKUP(C244,Pin_Report!$D$3:$E$9000,2,0)</f>
        <v>N97090</v>
      </c>
      <c r="F244" s="14" t="str">
        <f>VLOOKUP(D244,Pin_Report!$D$3:$E$9000,2,0)</f>
        <v>N19675791</v>
      </c>
      <c r="G244" s="39">
        <v>16</v>
      </c>
      <c r="H244" s="39">
        <v>10</v>
      </c>
      <c r="I244" s="4">
        <f t="shared" si="22"/>
        <v>1.6</v>
      </c>
      <c r="J244" s="4" t="str">
        <f t="shared" si="23"/>
        <v>PASS</v>
      </c>
      <c r="K244" s="39"/>
      <c r="L244" s="23"/>
      <c r="M244" s="15"/>
      <c r="N244" s="15"/>
    </row>
    <row r="245" spans="1:14" x14ac:dyDescent="0.3">
      <c r="A245" s="30" t="s">
        <v>994</v>
      </c>
      <c r="B245" s="39" t="str">
        <f>VLOOKUP(A245,'COMP-VS-BOM'!A:C,3,0)</f>
        <v>CAP CER 10PF 16V NP0 0402</v>
      </c>
      <c r="C245" s="39" t="str">
        <f t="shared" si="24"/>
        <v>C4413-1</v>
      </c>
      <c r="D245" s="39" t="str">
        <f t="shared" si="25"/>
        <v>C4413-2</v>
      </c>
      <c r="E245" s="14" t="str">
        <f>VLOOKUP(C245,Pin_Report!$D$3:$E$9000,2,0)</f>
        <v>N17646554</v>
      </c>
      <c r="F245" s="14" t="str">
        <f>VLOOKUP(D245,Pin_Report!$D$3:$E$9000,2,0)</f>
        <v>N19674332</v>
      </c>
      <c r="G245" s="39">
        <v>16</v>
      </c>
      <c r="H245" s="39">
        <v>10</v>
      </c>
      <c r="I245" s="4">
        <f t="shared" si="22"/>
        <v>1.6</v>
      </c>
      <c r="J245" s="4" t="str">
        <f t="shared" si="23"/>
        <v>PASS</v>
      </c>
      <c r="K245" s="39"/>
      <c r="L245" s="23"/>
      <c r="M245" s="15"/>
      <c r="N245" s="15"/>
    </row>
    <row r="246" spans="1:14" x14ac:dyDescent="0.3">
      <c r="A246" s="30" t="s">
        <v>997</v>
      </c>
      <c r="B246" s="39" t="str">
        <f>VLOOKUP(A246,'COMP-VS-BOM'!A:C,3,0)</f>
        <v>CAP CER 10PF 16V NP0 0402</v>
      </c>
      <c r="C246" s="39" t="str">
        <f t="shared" si="24"/>
        <v>C4414-1</v>
      </c>
      <c r="D246" s="39" t="str">
        <f t="shared" si="25"/>
        <v>C4414-2</v>
      </c>
      <c r="E246" s="14" t="str">
        <f>VLOOKUP(C246,Pin_Report!$D$3:$E$9000,2,0)</f>
        <v>N2442977</v>
      </c>
      <c r="F246" s="14" t="str">
        <f>VLOOKUP(D246,Pin_Report!$D$3:$E$9000,2,0)</f>
        <v>N19674512</v>
      </c>
      <c r="G246" s="39">
        <v>16</v>
      </c>
      <c r="H246" s="39">
        <v>10</v>
      </c>
      <c r="I246" s="4">
        <f t="shared" si="22"/>
        <v>1.6</v>
      </c>
      <c r="J246" s="4" t="str">
        <f t="shared" si="23"/>
        <v>PASS</v>
      </c>
      <c r="K246" s="39"/>
      <c r="L246" s="23"/>
      <c r="M246" s="15"/>
      <c r="N246" s="15"/>
    </row>
    <row r="247" spans="1:14" x14ac:dyDescent="0.3">
      <c r="A247" s="30" t="s">
        <v>1000</v>
      </c>
      <c r="B247" s="39" t="str">
        <f>VLOOKUP(A247,'COMP-VS-BOM'!A:C,3,0)</f>
        <v>CAP CER 10PF 16V NP0 0402</v>
      </c>
      <c r="C247" s="39" t="str">
        <f t="shared" si="24"/>
        <v>C4415-1</v>
      </c>
      <c r="D247" s="39" t="str">
        <f t="shared" si="25"/>
        <v>C4415-2</v>
      </c>
      <c r="E247" s="14" t="str">
        <f>VLOOKUP(C247,Pin_Report!$D$3:$E$9000,2,0)</f>
        <v>N2438754</v>
      </c>
      <c r="F247" s="14" t="str">
        <f>VLOOKUP(D247,Pin_Report!$D$3:$E$9000,2,0)</f>
        <v>N19674692</v>
      </c>
      <c r="G247" s="39">
        <v>16</v>
      </c>
      <c r="H247" s="39">
        <v>10</v>
      </c>
      <c r="I247" s="4">
        <f t="shared" si="22"/>
        <v>1.6</v>
      </c>
      <c r="J247" s="4" t="str">
        <f t="shared" si="23"/>
        <v>PASS</v>
      </c>
      <c r="K247" s="39"/>
      <c r="L247" s="23"/>
      <c r="M247" s="15"/>
      <c r="N247" s="15"/>
    </row>
    <row r="248" spans="1:14" x14ac:dyDescent="0.3">
      <c r="A248" s="30" t="s">
        <v>1003</v>
      </c>
      <c r="B248" s="39" t="str">
        <f>VLOOKUP(A248,'COMP-VS-BOM'!A:C,3,0)</f>
        <v>CAP CER 10PF 16V NP0 0402</v>
      </c>
      <c r="C248" s="39" t="str">
        <f t="shared" si="24"/>
        <v>C4416-1</v>
      </c>
      <c r="D248" s="39" t="str">
        <f t="shared" si="25"/>
        <v>C4416-2</v>
      </c>
      <c r="E248" s="14" t="str">
        <f>VLOOKUP(C248,Pin_Report!$D$3:$E$9000,2,0)</f>
        <v>N2438478</v>
      </c>
      <c r="F248" s="14" t="str">
        <f>VLOOKUP(D248,Pin_Report!$D$3:$E$9000,2,0)</f>
        <v>N19674872</v>
      </c>
      <c r="G248" s="39">
        <v>16</v>
      </c>
      <c r="H248" s="39">
        <v>10</v>
      </c>
      <c r="I248" s="4">
        <f t="shared" si="22"/>
        <v>1.6</v>
      </c>
      <c r="J248" s="4" t="str">
        <f t="shared" si="23"/>
        <v>PASS</v>
      </c>
      <c r="K248" s="39"/>
      <c r="L248" s="23"/>
      <c r="M248" s="15"/>
      <c r="N248" s="15"/>
    </row>
    <row r="249" spans="1:14" x14ac:dyDescent="0.3">
      <c r="A249" s="30" t="s">
        <v>1018</v>
      </c>
      <c r="B249" s="39" t="str">
        <f>VLOOKUP(A249,'COMP-VS-BOM'!A:C,3,0)</f>
        <v>CAP CER 10PF 16V NP0 0402</v>
      </c>
      <c r="C249" s="39" t="str">
        <f t="shared" si="24"/>
        <v>C4425-1</v>
      </c>
      <c r="D249" s="39" t="str">
        <f t="shared" si="25"/>
        <v>C4425-2</v>
      </c>
      <c r="E249" s="14" t="str">
        <f>VLOOKUP(C249,Pin_Report!$D$3:$E$9000,2,0)</f>
        <v>CH1_TX_RF_IN</v>
      </c>
      <c r="F249" s="14" t="str">
        <f>VLOOKUP(D249,Pin_Report!$D$3:$E$9000,2,0)</f>
        <v>CH1_TX_RF_IN_C</v>
      </c>
      <c r="G249" s="39">
        <v>16</v>
      </c>
      <c r="H249" s="39">
        <v>10</v>
      </c>
      <c r="I249" s="4">
        <f t="shared" si="22"/>
        <v>1.6</v>
      </c>
      <c r="J249" s="4" t="str">
        <f t="shared" si="23"/>
        <v>PASS</v>
      </c>
      <c r="K249" s="39"/>
      <c r="L249" s="23"/>
      <c r="M249" s="15"/>
      <c r="N249" s="15"/>
    </row>
    <row r="250" spans="1:14" x14ac:dyDescent="0.3">
      <c r="A250" s="30" t="s">
        <v>1021</v>
      </c>
      <c r="B250" s="39" t="str">
        <f>VLOOKUP(A250,'COMP-VS-BOM'!A:C,3,0)</f>
        <v>CAP CER 10PF 16V NP0 0402</v>
      </c>
      <c r="C250" s="39" t="str">
        <f t="shared" si="24"/>
        <v>C4426-1</v>
      </c>
      <c r="D250" s="39" t="str">
        <f t="shared" si="25"/>
        <v>C4426-2</v>
      </c>
      <c r="E250" s="14" t="str">
        <f>VLOOKUP(C250,Pin_Report!$D$3:$E$9000,2,0)</f>
        <v>CH2_TX_RF_IN_C</v>
      </c>
      <c r="F250" s="14" t="str">
        <f>VLOOKUP(D250,Pin_Report!$D$3:$E$9000,2,0)</f>
        <v>CH2_TX_RF_IN</v>
      </c>
      <c r="G250" s="39">
        <v>16</v>
      </c>
      <c r="H250" s="39">
        <v>10</v>
      </c>
      <c r="I250" s="4">
        <f t="shared" ref="I250:I278" si="26">G250/H250</f>
        <v>1.6</v>
      </c>
      <c r="J250" s="4" t="str">
        <f t="shared" si="23"/>
        <v>PASS</v>
      </c>
      <c r="K250" s="39"/>
      <c r="L250" s="23"/>
      <c r="M250" s="15"/>
      <c r="N250" s="15"/>
    </row>
    <row r="251" spans="1:14" x14ac:dyDescent="0.3">
      <c r="A251" s="30" t="s">
        <v>1044</v>
      </c>
      <c r="B251" s="39" t="str">
        <f>VLOOKUP(A251,'COMP-VS-BOM'!A:C,3,0)</f>
        <v>CAP CER 10PF 16V NP0 0402</v>
      </c>
      <c r="C251" s="39" t="str">
        <f t="shared" si="24"/>
        <v>C4450-1</v>
      </c>
      <c r="D251" s="39" t="str">
        <f t="shared" si="25"/>
        <v>C4450-2</v>
      </c>
      <c r="E251" s="14" t="str">
        <f>VLOOKUP(C251,Pin_Report!$D$3:$E$9000,2,0)</f>
        <v>CH1_HBPA_RF_IN</v>
      </c>
      <c r="F251" s="14" t="str">
        <f>VLOOKUP(D251,Pin_Report!$D$3:$E$9000,2,0)</f>
        <v>N2438754</v>
      </c>
      <c r="G251" s="39">
        <v>16</v>
      </c>
      <c r="H251" s="39">
        <v>10</v>
      </c>
      <c r="I251" s="4">
        <f t="shared" si="26"/>
        <v>1.6</v>
      </c>
      <c r="J251" s="4" t="str">
        <f t="shared" si="23"/>
        <v>PASS</v>
      </c>
      <c r="K251" s="39"/>
      <c r="L251" s="23"/>
      <c r="M251" s="15"/>
      <c r="N251" s="15"/>
    </row>
    <row r="252" spans="1:14" x14ac:dyDescent="0.3">
      <c r="A252" s="30" t="s">
        <v>1046</v>
      </c>
      <c r="B252" s="39" t="str">
        <f>VLOOKUP(A252,'COMP-VS-BOM'!A:C,3,0)</f>
        <v>CAP CER 10PF 16V NP0 0402</v>
      </c>
      <c r="C252" s="39" t="str">
        <f t="shared" si="24"/>
        <v>C4452-1</v>
      </c>
      <c r="D252" s="39" t="str">
        <f t="shared" si="25"/>
        <v>C4452-2</v>
      </c>
      <c r="E252" s="14" t="str">
        <f>VLOOKUP(C252,Pin_Report!$D$3:$E$9000,2,0)</f>
        <v>N19180279</v>
      </c>
      <c r="F252" s="14" t="str">
        <f>VLOOKUP(D252,Pin_Report!$D$3:$E$9000,2,0)</f>
        <v>CH1_RF_HB_PA_OUT</v>
      </c>
      <c r="G252" s="39">
        <v>16</v>
      </c>
      <c r="H252" s="39">
        <v>10</v>
      </c>
      <c r="I252" s="4">
        <f t="shared" si="26"/>
        <v>1.6</v>
      </c>
      <c r="J252" s="4" t="str">
        <f t="shared" si="23"/>
        <v>PASS</v>
      </c>
      <c r="K252" s="39"/>
      <c r="L252" s="23"/>
      <c r="M252" s="15"/>
      <c r="N252" s="15"/>
    </row>
    <row r="253" spans="1:14" x14ac:dyDescent="0.3">
      <c r="A253" s="30" t="s">
        <v>1049</v>
      </c>
      <c r="B253" s="39" t="str">
        <f>VLOOKUP(A253,'COMP-VS-BOM'!A:C,3,0)</f>
        <v>CAP CER 10PF 16V NP0 0402</v>
      </c>
      <c r="C253" s="39" t="str">
        <f t="shared" si="24"/>
        <v>C4453-1</v>
      </c>
      <c r="D253" s="39" t="str">
        <f t="shared" si="25"/>
        <v>C4453-2</v>
      </c>
      <c r="E253" s="14" t="str">
        <f>VLOOKUP(C253,Pin_Report!$D$3:$E$9000,2,0)</f>
        <v>N17649550</v>
      </c>
      <c r="F253" s="14" t="str">
        <f>VLOOKUP(D253,Pin_Report!$D$3:$E$9000,2,0)</f>
        <v>N19675251</v>
      </c>
      <c r="G253" s="39">
        <v>16</v>
      </c>
      <c r="H253" s="39">
        <v>10</v>
      </c>
      <c r="I253" s="4">
        <f t="shared" si="26"/>
        <v>1.6</v>
      </c>
      <c r="J253" s="4" t="str">
        <f t="shared" si="23"/>
        <v>PASS</v>
      </c>
      <c r="K253" s="39"/>
      <c r="L253" s="23"/>
      <c r="M253" s="15"/>
      <c r="N253" s="15"/>
    </row>
    <row r="254" spans="1:14" x14ac:dyDescent="0.3">
      <c r="A254" s="30" t="s">
        <v>1052</v>
      </c>
      <c r="B254" s="39" t="str">
        <f>VLOOKUP(A254,'COMP-VS-BOM'!A:C,3,0)</f>
        <v>CAP CER 10PF 16V NP0 0402</v>
      </c>
      <c r="C254" s="39" t="str">
        <f t="shared" si="24"/>
        <v>C4454-1</v>
      </c>
      <c r="D254" s="39" t="str">
        <f t="shared" si="25"/>
        <v>C4454-2</v>
      </c>
      <c r="E254" s="14" t="str">
        <f>VLOOKUP(C254,Pin_Report!$D$3:$E$9000,2,0)</f>
        <v>N12237</v>
      </c>
      <c r="F254" s="14" t="str">
        <f>VLOOKUP(D254,Pin_Report!$D$3:$E$9000,2,0)</f>
        <v>N19675433</v>
      </c>
      <c r="G254" s="39">
        <v>16</v>
      </c>
      <c r="H254" s="39">
        <v>10</v>
      </c>
      <c r="I254" s="4">
        <f t="shared" si="26"/>
        <v>1.6</v>
      </c>
      <c r="J254" s="4" t="str">
        <f t="shared" si="23"/>
        <v>PASS</v>
      </c>
      <c r="K254" s="39"/>
      <c r="L254" s="23"/>
      <c r="M254" s="15"/>
      <c r="N254" s="15"/>
    </row>
    <row r="255" spans="1:14" x14ac:dyDescent="0.3">
      <c r="A255" s="30" t="s">
        <v>1055</v>
      </c>
      <c r="B255" s="39" t="str">
        <f>VLOOKUP(A255,'COMP-VS-BOM'!A:C,3,0)</f>
        <v>CAP CER 10PF 16V NP0 0402</v>
      </c>
      <c r="C255" s="39" t="str">
        <f t="shared" si="24"/>
        <v>C4455-1</v>
      </c>
      <c r="D255" s="39" t="str">
        <f t="shared" si="25"/>
        <v>C4455-2</v>
      </c>
      <c r="E255" s="14" t="str">
        <f>VLOOKUP(C255,Pin_Report!$D$3:$E$9000,2,0)</f>
        <v>CH2_LBPA_RF_IN</v>
      </c>
      <c r="F255" s="14" t="str">
        <f>VLOOKUP(D255,Pin_Report!$D$3:$E$9000,2,0)</f>
        <v>N17649550</v>
      </c>
      <c r="G255" s="39">
        <v>16</v>
      </c>
      <c r="H255" s="39">
        <v>10</v>
      </c>
      <c r="I255" s="4">
        <f t="shared" si="26"/>
        <v>1.6</v>
      </c>
      <c r="J255" s="4" t="str">
        <f t="shared" si="23"/>
        <v>PASS</v>
      </c>
      <c r="K255" s="39"/>
      <c r="L255" s="23"/>
      <c r="M255" s="15"/>
      <c r="N255" s="15"/>
    </row>
    <row r="256" spans="1:14" x14ac:dyDescent="0.3">
      <c r="A256" s="30" t="s">
        <v>1057</v>
      </c>
      <c r="B256" s="39" t="str">
        <f>VLOOKUP(A256,'COMP-VS-BOM'!A:C,3,0)</f>
        <v>CAP CER 10PF 16V NP0 0402</v>
      </c>
      <c r="C256" s="39" t="str">
        <f t="shared" si="24"/>
        <v>C4457-1</v>
      </c>
      <c r="D256" s="39" t="str">
        <f t="shared" si="25"/>
        <v>C4457-2</v>
      </c>
      <c r="E256" s="14" t="str">
        <f>VLOOKUP(C256,Pin_Report!$D$3:$E$9000,2,0)</f>
        <v>N19175884</v>
      </c>
      <c r="F256" s="14" t="str">
        <f>VLOOKUP(D256,Pin_Report!$D$3:$E$9000,2,0)</f>
        <v>CH2_RF_LB_PA_OUT</v>
      </c>
      <c r="G256" s="39">
        <v>16</v>
      </c>
      <c r="H256" s="39">
        <v>10</v>
      </c>
      <c r="I256" s="4">
        <f t="shared" si="26"/>
        <v>1.6</v>
      </c>
      <c r="J256" s="4" t="str">
        <f t="shared" si="23"/>
        <v>PASS</v>
      </c>
      <c r="K256" s="39"/>
      <c r="L256" s="23"/>
      <c r="M256" s="15"/>
      <c r="N256" s="15"/>
    </row>
    <row r="257" spans="1:14" x14ac:dyDescent="0.3">
      <c r="A257" s="30" t="s">
        <v>1060</v>
      </c>
      <c r="B257" s="39" t="str">
        <f>VLOOKUP(A257,'COMP-VS-BOM'!A:C,3,0)</f>
        <v>CAP CER 10PF 16V NP0 0402</v>
      </c>
      <c r="C257" s="39" t="str">
        <f t="shared" si="24"/>
        <v>C4458-1</v>
      </c>
      <c r="D257" s="39" t="str">
        <f t="shared" si="25"/>
        <v>C4458-2</v>
      </c>
      <c r="E257" s="14" t="str">
        <f>VLOOKUP(C257,Pin_Report!$D$3:$E$9000,2,0)</f>
        <v>N848823</v>
      </c>
      <c r="F257" s="14" t="str">
        <f>VLOOKUP(D257,Pin_Report!$D$3:$E$9000,2,0)</f>
        <v>N19675611</v>
      </c>
      <c r="G257" s="39">
        <v>16</v>
      </c>
      <c r="H257" s="39">
        <v>10</v>
      </c>
      <c r="I257" s="4">
        <f t="shared" si="26"/>
        <v>1.6</v>
      </c>
      <c r="J257" s="4" t="str">
        <f t="shared" si="23"/>
        <v>PASS</v>
      </c>
      <c r="K257" s="39"/>
      <c r="L257" s="23"/>
      <c r="M257" s="15"/>
      <c r="N257" s="15"/>
    </row>
    <row r="258" spans="1:14" x14ac:dyDescent="0.3">
      <c r="A258" s="30" t="s">
        <v>1063</v>
      </c>
      <c r="B258" s="39" t="str">
        <f>VLOOKUP(A258,'COMP-VS-BOM'!A:C,3,0)</f>
        <v>CAP CER 10PF 16V NP0 0402</v>
      </c>
      <c r="C258" s="39" t="str">
        <f t="shared" si="24"/>
        <v>C4459-1</v>
      </c>
      <c r="D258" s="39" t="str">
        <f t="shared" si="25"/>
        <v>C4459-2</v>
      </c>
      <c r="E258" s="14" t="str">
        <f>VLOOKUP(C258,Pin_Report!$D$3:$E$9000,2,0)</f>
        <v>CH2_HBPA_RF_IN</v>
      </c>
      <c r="F258" s="14" t="str">
        <f>VLOOKUP(D258,Pin_Report!$D$3:$E$9000,2,0)</f>
        <v>N848823</v>
      </c>
      <c r="G258" s="39">
        <v>16</v>
      </c>
      <c r="H258" s="39">
        <v>10</v>
      </c>
      <c r="I258" s="4">
        <f t="shared" si="26"/>
        <v>1.6</v>
      </c>
      <c r="J258" s="4" t="str">
        <f t="shared" si="23"/>
        <v>PASS</v>
      </c>
      <c r="K258" s="39"/>
      <c r="L258" s="23"/>
      <c r="M258" s="15"/>
      <c r="N258" s="15"/>
    </row>
    <row r="259" spans="1:14" x14ac:dyDescent="0.3">
      <c r="A259" s="30" t="s">
        <v>1065</v>
      </c>
      <c r="B259" s="39" t="str">
        <f>VLOOKUP(A259,'COMP-VS-BOM'!A:C,3,0)</f>
        <v>CAP CER 10PF 16V NP0 0402</v>
      </c>
      <c r="C259" s="39" t="str">
        <f t="shared" si="24"/>
        <v>C4461-1</v>
      </c>
      <c r="D259" s="39" t="str">
        <f t="shared" si="25"/>
        <v>C4461-2</v>
      </c>
      <c r="E259" s="14" t="str">
        <f>VLOOKUP(C259,Pin_Report!$D$3:$E$9000,2,0)</f>
        <v>N19180667</v>
      </c>
      <c r="F259" s="14" t="str">
        <f>VLOOKUP(D259,Pin_Report!$D$3:$E$9000,2,0)</f>
        <v>CH2_RF_HB_PA_OUT</v>
      </c>
      <c r="G259" s="39">
        <v>16</v>
      </c>
      <c r="H259" s="39">
        <v>10</v>
      </c>
      <c r="I259" s="4">
        <f t="shared" si="26"/>
        <v>1.6</v>
      </c>
      <c r="J259" s="4" t="str">
        <f t="shared" ref="J259:J278" si="27">IF(I259&gt;=1.25,"PASS","FAIL")</f>
        <v>PASS</v>
      </c>
      <c r="K259" s="39"/>
      <c r="L259" s="23"/>
      <c r="M259" s="15"/>
      <c r="N259" s="15"/>
    </row>
    <row r="260" spans="1:14" x14ac:dyDescent="0.3">
      <c r="A260" s="30" t="s">
        <v>1068</v>
      </c>
      <c r="B260" s="39" t="str">
        <f>VLOOKUP(A260,'COMP-VS-BOM'!A:C,3,0)</f>
        <v>CAP CER 10PF 16V NP0 0402</v>
      </c>
      <c r="C260" s="39" t="str">
        <f t="shared" si="24"/>
        <v>C4462-1</v>
      </c>
      <c r="D260" s="39" t="str">
        <f t="shared" si="25"/>
        <v>C4462-2</v>
      </c>
      <c r="E260" s="14" t="str">
        <f>VLOOKUP(C260,Pin_Report!$D$3:$E$9000,2,0)</f>
        <v>CH2_HB_RF_CON</v>
      </c>
      <c r="F260" s="14" t="str">
        <f>VLOOKUP(D260,Pin_Report!$D$3:$E$9000,2,0)</f>
        <v>N19674973</v>
      </c>
      <c r="G260" s="39">
        <v>16</v>
      </c>
      <c r="H260" s="39">
        <v>10</v>
      </c>
      <c r="I260" s="4">
        <f t="shared" si="26"/>
        <v>1.6</v>
      </c>
      <c r="J260" s="4" t="str">
        <f t="shared" si="27"/>
        <v>PASS</v>
      </c>
      <c r="K260" s="39"/>
      <c r="L260" s="23"/>
      <c r="M260" s="15"/>
      <c r="N260" s="15"/>
    </row>
    <row r="261" spans="1:14" x14ac:dyDescent="0.3">
      <c r="A261" s="30" t="s">
        <v>1070</v>
      </c>
      <c r="B261" s="39" t="str">
        <f>VLOOKUP(A261,'COMP-VS-BOM'!A:C,3,0)</f>
        <v>CAP CER 10PF 16V NP0 0402</v>
      </c>
      <c r="C261" s="39" t="str">
        <f t="shared" si="24"/>
        <v>C4463-1</v>
      </c>
      <c r="D261" s="39" t="str">
        <f t="shared" si="25"/>
        <v>C4463-2</v>
      </c>
      <c r="E261" s="14" t="str">
        <f>VLOOKUP(C261,Pin_Report!$D$3:$E$9000,2,0)</f>
        <v>CH2_LB_RF_CON</v>
      </c>
      <c r="F261" s="14" t="str">
        <f>VLOOKUP(D261,Pin_Report!$D$3:$E$9000,2,0)</f>
        <v>N19675069</v>
      </c>
      <c r="G261" s="39">
        <v>16</v>
      </c>
      <c r="H261" s="39">
        <v>10</v>
      </c>
      <c r="I261" s="4">
        <f t="shared" si="26"/>
        <v>1.6</v>
      </c>
      <c r="J261" s="4" t="str">
        <f t="shared" si="27"/>
        <v>PASS</v>
      </c>
      <c r="K261" s="39"/>
      <c r="L261" s="23"/>
      <c r="M261" s="15"/>
      <c r="N261" s="15"/>
    </row>
    <row r="262" spans="1:14" x14ac:dyDescent="0.3">
      <c r="A262" s="30" t="s">
        <v>1072</v>
      </c>
      <c r="B262" s="39" t="str">
        <f>VLOOKUP(A262,'COMP-VS-BOM'!A:C,3,0)</f>
        <v>CAP CER 10PF 16V NP0 0402</v>
      </c>
      <c r="C262" s="39" t="str">
        <f t="shared" si="24"/>
        <v>C4464-1</v>
      </c>
      <c r="D262" s="39" t="str">
        <f t="shared" si="25"/>
        <v>C4464-2</v>
      </c>
      <c r="E262" s="14" t="str">
        <f>VLOOKUP(C262,Pin_Report!$D$3:$E$9000,2,0)</f>
        <v>CH1_HB_RF_CON</v>
      </c>
      <c r="F262" s="14" t="str">
        <f>VLOOKUP(D262,Pin_Report!$D$3:$E$9000,2,0)</f>
        <v>N19674022</v>
      </c>
      <c r="G262" s="39">
        <v>16</v>
      </c>
      <c r="H262" s="39">
        <v>10</v>
      </c>
      <c r="I262" s="4">
        <f t="shared" si="26"/>
        <v>1.6</v>
      </c>
      <c r="J262" s="4" t="str">
        <f t="shared" si="27"/>
        <v>PASS</v>
      </c>
      <c r="K262" s="39"/>
      <c r="L262" s="23"/>
      <c r="M262" s="15"/>
      <c r="N262" s="15"/>
    </row>
    <row r="263" spans="1:14" x14ac:dyDescent="0.3">
      <c r="A263" s="30" t="s">
        <v>1074</v>
      </c>
      <c r="B263" s="39" t="str">
        <f>VLOOKUP(A263,'COMP-VS-BOM'!A:C,3,0)</f>
        <v>CAP CER 10PF 16V NP0 0402</v>
      </c>
      <c r="C263" s="39" t="str">
        <f t="shared" si="24"/>
        <v>C4465-1</v>
      </c>
      <c r="D263" s="39" t="str">
        <f t="shared" si="25"/>
        <v>C4465-2</v>
      </c>
      <c r="E263" s="14" t="str">
        <f>VLOOKUP(C263,Pin_Report!$D$3:$E$9000,2,0)</f>
        <v>CH1_LB_RF_CON</v>
      </c>
      <c r="F263" s="14" t="str">
        <f>VLOOKUP(D263,Pin_Report!$D$3:$E$9000,2,0)</f>
        <v>N19674147</v>
      </c>
      <c r="G263" s="39">
        <v>16</v>
      </c>
      <c r="H263" s="39">
        <v>10</v>
      </c>
      <c r="I263" s="4">
        <f t="shared" si="26"/>
        <v>1.6</v>
      </c>
      <c r="J263" s="4" t="str">
        <f t="shared" si="27"/>
        <v>PASS</v>
      </c>
      <c r="K263" s="39"/>
      <c r="L263" s="23"/>
      <c r="M263" s="15"/>
      <c r="N263" s="15"/>
    </row>
    <row r="264" spans="1:14" x14ac:dyDescent="0.3">
      <c r="A264" s="30" t="s">
        <v>1096</v>
      </c>
      <c r="B264" s="39" t="str">
        <f>VLOOKUP(A264,'COMP-VS-BOM'!A:C,3,0)</f>
        <v>CAP CER 10PF 16V NP0 0402</v>
      </c>
      <c r="C264" s="39" t="str">
        <f t="shared" si="24"/>
        <v>C4489-1</v>
      </c>
      <c r="D264" s="39" t="str">
        <f t="shared" si="25"/>
        <v>C4489-2</v>
      </c>
      <c r="E264" s="14" t="str">
        <f>VLOOKUP(C264,Pin_Report!$D$3:$E$9000,2,0)</f>
        <v>N12237</v>
      </c>
      <c r="F264" s="14" t="str">
        <f>VLOOKUP(D264,Pin_Report!$D$3:$E$9000,2,0)</f>
        <v>N19175841</v>
      </c>
      <c r="G264" s="39">
        <v>16</v>
      </c>
      <c r="H264" s="39">
        <v>10</v>
      </c>
      <c r="I264" s="4">
        <f t="shared" si="26"/>
        <v>1.6</v>
      </c>
      <c r="J264" s="4" t="str">
        <f t="shared" si="27"/>
        <v>PASS</v>
      </c>
      <c r="K264" s="39"/>
      <c r="L264" s="23"/>
      <c r="M264" s="15"/>
      <c r="N264" s="15"/>
    </row>
    <row r="265" spans="1:14" x14ac:dyDescent="0.3">
      <c r="A265" s="30" t="s">
        <v>1098</v>
      </c>
      <c r="B265" s="39" t="str">
        <f>VLOOKUP(A265,'COMP-VS-BOM'!A:C,3,0)</f>
        <v>CAP CER 10PF 16V NP0 0402</v>
      </c>
      <c r="C265" s="39" t="str">
        <f t="shared" si="24"/>
        <v>C4490-1</v>
      </c>
      <c r="D265" s="39" t="str">
        <f t="shared" si="25"/>
        <v>C4490-2</v>
      </c>
      <c r="E265" s="14" t="str">
        <f>VLOOKUP(C265,Pin_Report!$D$3:$E$9000,2,0)</f>
        <v>N2438478</v>
      </c>
      <c r="F265" s="14" t="str">
        <f>VLOOKUP(D265,Pin_Report!$D$3:$E$9000,2,0)</f>
        <v>N19178560</v>
      </c>
      <c r="G265" s="39">
        <v>16</v>
      </c>
      <c r="H265" s="39">
        <v>10</v>
      </c>
      <c r="I265" s="4">
        <f t="shared" si="26"/>
        <v>1.6</v>
      </c>
      <c r="J265" s="4" t="str">
        <f t="shared" si="27"/>
        <v>PASS</v>
      </c>
      <c r="K265" s="39"/>
      <c r="L265" s="23"/>
      <c r="M265" s="15"/>
      <c r="N265" s="15"/>
    </row>
    <row r="266" spans="1:14" x14ac:dyDescent="0.3">
      <c r="A266" s="30" t="s">
        <v>1100</v>
      </c>
      <c r="B266" s="39" t="str">
        <f>VLOOKUP(A266,'COMP-VS-BOM'!A:C,3,0)</f>
        <v>CAP CER 10PF 16V NP0 0402</v>
      </c>
      <c r="C266" s="39" t="str">
        <f t="shared" si="24"/>
        <v>C4491-1</v>
      </c>
      <c r="D266" s="39" t="str">
        <f t="shared" si="25"/>
        <v>C4491-2</v>
      </c>
      <c r="E266" s="14" t="str">
        <f>VLOOKUP(C266,Pin_Report!$D$3:$E$9000,2,0)</f>
        <v>N97090</v>
      </c>
      <c r="F266" s="14" t="str">
        <f>VLOOKUP(D266,Pin_Report!$D$3:$E$9000,2,0)</f>
        <v>N19180630</v>
      </c>
      <c r="G266" s="39">
        <v>16</v>
      </c>
      <c r="H266" s="39">
        <v>10</v>
      </c>
      <c r="I266" s="4">
        <f t="shared" si="26"/>
        <v>1.6</v>
      </c>
      <c r="J266" s="4" t="str">
        <f t="shared" si="27"/>
        <v>PASS</v>
      </c>
      <c r="K266" s="39"/>
      <c r="L266" s="23"/>
      <c r="M266" s="15"/>
      <c r="N266" s="15"/>
    </row>
    <row r="267" spans="1:14" x14ac:dyDescent="0.3">
      <c r="A267" s="30" t="s">
        <v>2684</v>
      </c>
      <c r="B267" s="39" t="str">
        <f>VLOOKUP(A267,'COMP-VS-BOM'!A:C,3,0)</f>
        <v>CAP CER 10PF 16V NP0 0402</v>
      </c>
      <c r="C267" s="39" t="str">
        <f t="shared" si="24"/>
        <v>C4677-1</v>
      </c>
      <c r="D267" s="39" t="str">
        <f t="shared" si="25"/>
        <v>C4677-2</v>
      </c>
      <c r="E267" s="14" t="s">
        <v>2954</v>
      </c>
      <c r="F267" s="14" t="s">
        <v>2955</v>
      </c>
      <c r="G267" s="39">
        <v>16</v>
      </c>
      <c r="H267" s="39">
        <v>10</v>
      </c>
      <c r="I267" s="4">
        <f t="shared" si="26"/>
        <v>1.6</v>
      </c>
      <c r="J267" s="4" t="str">
        <f t="shared" si="27"/>
        <v>PASS</v>
      </c>
      <c r="K267" s="39"/>
      <c r="L267" s="23"/>
      <c r="M267" s="15"/>
      <c r="N267" s="15"/>
    </row>
    <row r="268" spans="1:14" x14ac:dyDescent="0.3">
      <c r="A268" s="30" t="s">
        <v>2685</v>
      </c>
      <c r="B268" s="39" t="str">
        <f>VLOOKUP(A268,'COMP-VS-BOM'!A:C,3,0)</f>
        <v>CAP CER 10PF 16V NP0 0402</v>
      </c>
      <c r="C268" s="39" t="str">
        <f t="shared" si="24"/>
        <v>C4678-1</v>
      </c>
      <c r="D268" s="39" t="str">
        <f t="shared" si="25"/>
        <v>C4678-2</v>
      </c>
      <c r="E268" s="14" t="s">
        <v>2956</v>
      </c>
      <c r="F268" s="14" t="s">
        <v>2957</v>
      </c>
      <c r="G268" s="39">
        <v>16</v>
      </c>
      <c r="H268" s="39">
        <v>10</v>
      </c>
      <c r="I268" s="4">
        <f t="shared" si="26"/>
        <v>1.6</v>
      </c>
      <c r="J268" s="4" t="str">
        <f t="shared" si="27"/>
        <v>PASS</v>
      </c>
      <c r="K268" s="39"/>
      <c r="L268" s="23"/>
      <c r="M268" s="15"/>
      <c r="N268" s="15"/>
    </row>
    <row r="269" spans="1:14" x14ac:dyDescent="0.3">
      <c r="A269" s="30" t="s">
        <v>554</v>
      </c>
      <c r="B269" s="39" t="str">
        <f>VLOOKUP(A269,'COMP-VS-BOM'!A:C,3,0)</f>
        <v>CAP THIN FILM 3.3PF 25V 0402</v>
      </c>
      <c r="C269" s="39" t="str">
        <f t="shared" si="24"/>
        <v>C2210-1</v>
      </c>
      <c r="D269" s="39" t="str">
        <f t="shared" si="25"/>
        <v>C2210-2</v>
      </c>
      <c r="E269" s="14" t="str">
        <f>VLOOKUP(C269,Pin_Report!$D$3:$E$9000,2,0)</f>
        <v>CH1_HB_RF_CON</v>
      </c>
      <c r="F269" s="14" t="str">
        <f>VLOOKUP(D269,Pin_Report!$D$3:$E$9000,2,0)</f>
        <v>N2463090</v>
      </c>
      <c r="G269" s="39">
        <v>25</v>
      </c>
      <c r="H269" s="39">
        <v>10</v>
      </c>
      <c r="I269" s="4">
        <f t="shared" si="26"/>
        <v>2.5</v>
      </c>
      <c r="J269" s="4" t="str">
        <f t="shared" si="27"/>
        <v>PASS</v>
      </c>
      <c r="K269" s="39"/>
      <c r="L269" s="23"/>
      <c r="M269" s="15"/>
      <c r="N269" s="15"/>
    </row>
    <row r="270" spans="1:14" x14ac:dyDescent="0.3">
      <c r="A270" s="30" t="s">
        <v>713</v>
      </c>
      <c r="B270" s="39" t="str">
        <f>VLOOKUP(A270,'COMP-VS-BOM'!A:C,3,0)</f>
        <v>CAP THIN FILM 3.3PF 25V 0402</v>
      </c>
      <c r="C270" s="39" t="str">
        <f t="shared" si="24"/>
        <v>C2810-1</v>
      </c>
      <c r="D270" s="39" t="str">
        <f t="shared" si="25"/>
        <v>C2810-2</v>
      </c>
      <c r="E270" s="14" t="str">
        <f>VLOOKUP(C270,Pin_Report!$D$3:$E$9000,2,0)</f>
        <v>CH2_HB_RF_CON</v>
      </c>
      <c r="F270" s="14" t="str">
        <f>VLOOKUP(D270,Pin_Report!$D$3:$E$9000,2,0)</f>
        <v>N2424178</v>
      </c>
      <c r="G270" s="39">
        <v>25</v>
      </c>
      <c r="H270" s="39">
        <v>10</v>
      </c>
      <c r="I270" s="4">
        <f t="shared" si="26"/>
        <v>2.5</v>
      </c>
      <c r="J270" s="4" t="str">
        <f t="shared" si="27"/>
        <v>PASS</v>
      </c>
      <c r="K270" s="39"/>
      <c r="L270" s="23"/>
      <c r="M270" s="15"/>
      <c r="N270" s="15"/>
    </row>
    <row r="271" spans="1:14" x14ac:dyDescent="0.3">
      <c r="A271" s="30" t="s">
        <v>557</v>
      </c>
      <c r="B271" s="39" t="str">
        <f>VLOOKUP(A271,'COMP-VS-BOM'!A:C,3,0)</f>
        <v>CAP CER 0.50PF 16V R2H 0402</v>
      </c>
      <c r="C271" s="39" t="str">
        <f t="shared" si="24"/>
        <v>C2213-1</v>
      </c>
      <c r="D271" s="39" t="str">
        <f t="shared" si="25"/>
        <v>C2213-2</v>
      </c>
      <c r="E271" s="14" t="str">
        <f>VLOOKUP(C271,Pin_Report!$D$3:$E$9000,2,0)</f>
        <v>N2463128</v>
      </c>
      <c r="F271" s="14" t="str">
        <f>VLOOKUP(D271,Pin_Report!$D$3:$E$9000,2,0)</f>
        <v>GND</v>
      </c>
      <c r="G271" s="39">
        <v>16</v>
      </c>
      <c r="H271" s="39">
        <v>10</v>
      </c>
      <c r="I271" s="4">
        <f t="shared" si="26"/>
        <v>1.6</v>
      </c>
      <c r="J271" s="4" t="str">
        <f t="shared" si="27"/>
        <v>PASS</v>
      </c>
      <c r="K271" s="39"/>
      <c r="L271" s="23"/>
      <c r="M271" s="15"/>
      <c r="N271" s="15"/>
    </row>
    <row r="272" spans="1:14" x14ac:dyDescent="0.3">
      <c r="A272" s="30" t="s">
        <v>578</v>
      </c>
      <c r="B272" s="39" t="str">
        <f>VLOOKUP(A272,'COMP-VS-BOM'!A:C,3,0)</f>
        <v>CAP CER 0.50PF 16V R2H 0402</v>
      </c>
      <c r="C272" s="39" t="str">
        <f t="shared" si="24"/>
        <v>C2234-1</v>
      </c>
      <c r="D272" s="39" t="str">
        <f t="shared" si="25"/>
        <v>C2234-2</v>
      </c>
      <c r="E272" s="14" t="str">
        <f>VLOOKUP(C272,Pin_Report!$D$3:$E$9000,2,0)</f>
        <v>N2463054</v>
      </c>
      <c r="F272" s="14" t="str">
        <f>VLOOKUP(D272,Pin_Report!$D$3:$E$9000,2,0)</f>
        <v>GND</v>
      </c>
      <c r="G272" s="39">
        <v>16</v>
      </c>
      <c r="H272" s="39">
        <v>10</v>
      </c>
      <c r="I272" s="4">
        <f t="shared" si="26"/>
        <v>1.6</v>
      </c>
      <c r="J272" s="4" t="str">
        <f t="shared" si="27"/>
        <v>PASS</v>
      </c>
      <c r="K272" s="39"/>
      <c r="L272" s="23"/>
      <c r="M272" s="15"/>
      <c r="N272" s="15"/>
    </row>
    <row r="273" spans="1:14" x14ac:dyDescent="0.3">
      <c r="A273" s="30" t="s">
        <v>716</v>
      </c>
      <c r="B273" s="39" t="str">
        <f>VLOOKUP(A273,'COMP-VS-BOM'!A:C,3,0)</f>
        <v>CAP CER 0.50PF 16V R2H 0402</v>
      </c>
      <c r="C273" s="39" t="str">
        <f t="shared" si="24"/>
        <v>C2813-1</v>
      </c>
      <c r="D273" s="39" t="str">
        <f t="shared" si="25"/>
        <v>C2813-2</v>
      </c>
      <c r="E273" s="14" t="str">
        <f>VLOOKUP(C273,Pin_Report!$D$3:$E$9000,2,0)</f>
        <v>N2424216</v>
      </c>
      <c r="F273" s="14" t="str">
        <f>VLOOKUP(D273,Pin_Report!$D$3:$E$9000,2,0)</f>
        <v>GND</v>
      </c>
      <c r="G273" s="39">
        <v>16</v>
      </c>
      <c r="H273" s="39">
        <v>10</v>
      </c>
      <c r="I273" s="4">
        <f t="shared" si="26"/>
        <v>1.6</v>
      </c>
      <c r="J273" s="4" t="str">
        <f t="shared" si="27"/>
        <v>PASS</v>
      </c>
      <c r="K273" s="39"/>
      <c r="L273" s="23"/>
      <c r="M273" s="15"/>
      <c r="N273" s="15"/>
    </row>
    <row r="274" spans="1:14" x14ac:dyDescent="0.3">
      <c r="A274" s="30" t="s">
        <v>737</v>
      </c>
      <c r="B274" s="39" t="str">
        <f>VLOOKUP(A274,'COMP-VS-BOM'!A:C,3,0)</f>
        <v>CAP CER 0.50PF 16V R2H 0402</v>
      </c>
      <c r="C274" s="39" t="str">
        <f t="shared" si="24"/>
        <v>C2834-1</v>
      </c>
      <c r="D274" s="39" t="str">
        <f t="shared" si="25"/>
        <v>C2834-2</v>
      </c>
      <c r="E274" s="14" t="str">
        <f>VLOOKUP(C274,Pin_Report!$D$3:$E$9000,2,0)</f>
        <v>N2424142</v>
      </c>
      <c r="F274" s="14" t="str">
        <f>VLOOKUP(D274,Pin_Report!$D$3:$E$9000,2,0)</f>
        <v>GND</v>
      </c>
      <c r="G274" s="39">
        <v>16</v>
      </c>
      <c r="H274" s="39">
        <v>10</v>
      </c>
      <c r="I274" s="4">
        <f t="shared" si="26"/>
        <v>1.6</v>
      </c>
      <c r="J274" s="4" t="str">
        <f t="shared" si="27"/>
        <v>PASS</v>
      </c>
      <c r="K274" s="39"/>
      <c r="L274" s="23"/>
      <c r="M274" s="15"/>
      <c r="N274" s="15"/>
    </row>
    <row r="275" spans="1:14" x14ac:dyDescent="0.3">
      <c r="A275" s="30" t="s">
        <v>558</v>
      </c>
      <c r="B275" s="39" t="str">
        <f>VLOOKUP(A275,'COMP-VS-BOM'!A:C,3,0)</f>
        <v>CAP THIN FILM 1PF 25V 0402</v>
      </c>
      <c r="C275" s="39" t="str">
        <f t="shared" si="24"/>
        <v>C2214-1</v>
      </c>
      <c r="D275" s="39" t="str">
        <f t="shared" si="25"/>
        <v>C2214-2</v>
      </c>
      <c r="E275" s="14" t="str">
        <f>VLOOKUP(C275,Pin_Report!$D$3:$E$9000,2,0)</f>
        <v>N2463090</v>
      </c>
      <c r="F275" s="14" t="str">
        <f>VLOOKUP(D275,Pin_Report!$D$3:$E$9000,2,0)</f>
        <v>GND</v>
      </c>
      <c r="G275" s="39">
        <v>25</v>
      </c>
      <c r="H275" s="39">
        <v>10</v>
      </c>
      <c r="I275" s="4">
        <f t="shared" si="26"/>
        <v>2.5</v>
      </c>
      <c r="J275" s="4" t="str">
        <f t="shared" si="27"/>
        <v>PASS</v>
      </c>
      <c r="K275" s="39"/>
      <c r="L275" s="23"/>
      <c r="M275" s="15"/>
      <c r="N275" s="15"/>
    </row>
    <row r="276" spans="1:14" x14ac:dyDescent="0.3">
      <c r="A276" s="30" t="s">
        <v>720</v>
      </c>
      <c r="B276" s="39" t="str">
        <f>VLOOKUP(A276,'COMP-VS-BOM'!A:C,3,0)</f>
        <v>CAP THIN FILM 1PF 25V 0402</v>
      </c>
      <c r="C276" s="39" t="str">
        <f t="shared" si="24"/>
        <v>C2815-1</v>
      </c>
      <c r="D276" s="39" t="str">
        <f t="shared" si="25"/>
        <v>C2815-2</v>
      </c>
      <c r="E276" s="14" t="str">
        <f>VLOOKUP(C276,Pin_Report!$D$3:$E$9000,2,0)</f>
        <v>N2424178</v>
      </c>
      <c r="F276" s="14" t="str">
        <f>VLOOKUP(D276,Pin_Report!$D$3:$E$9000,2,0)</f>
        <v>GND</v>
      </c>
      <c r="G276" s="39">
        <v>25</v>
      </c>
      <c r="H276" s="39">
        <v>10</v>
      </c>
      <c r="I276" s="4">
        <f t="shared" si="26"/>
        <v>2.5</v>
      </c>
      <c r="J276" s="4" t="str">
        <f t="shared" si="27"/>
        <v>PASS</v>
      </c>
      <c r="K276" s="39"/>
      <c r="L276" s="23"/>
      <c r="M276" s="15"/>
      <c r="N276" s="15"/>
    </row>
    <row r="277" spans="1:14" x14ac:dyDescent="0.3">
      <c r="A277" s="30" t="s">
        <v>559</v>
      </c>
      <c r="B277" s="39" t="str">
        <f>VLOOKUP(A277,'COMP-VS-BOM'!A:C,3,0)</f>
        <v>CAP CER 33PF 50V X7R 0402</v>
      </c>
      <c r="C277" s="39" t="str">
        <f t="shared" si="24"/>
        <v>C2215-1</v>
      </c>
      <c r="D277" s="39" t="str">
        <f t="shared" si="25"/>
        <v>C2215-2</v>
      </c>
      <c r="E277" s="14" t="str">
        <f>VLOOKUP(C277,Pin_Report!$D$3:$E$9000,2,0)</f>
        <v>CH1_TX_ATT_IN</v>
      </c>
      <c r="F277" s="14" t="str">
        <f>VLOOKUP(D277,Pin_Report!$D$3:$E$9000,2,0)</f>
        <v>N18610670</v>
      </c>
      <c r="G277" s="39">
        <v>50</v>
      </c>
      <c r="H277" s="39">
        <v>10</v>
      </c>
      <c r="I277" s="4">
        <f t="shared" si="26"/>
        <v>5</v>
      </c>
      <c r="J277" s="4" t="str">
        <f t="shared" si="27"/>
        <v>PASS</v>
      </c>
      <c r="K277" s="39"/>
      <c r="L277" s="23"/>
      <c r="M277" s="15"/>
      <c r="N277" s="15"/>
    </row>
    <row r="278" spans="1:14" x14ac:dyDescent="0.3">
      <c r="A278" s="30" t="s">
        <v>717</v>
      </c>
      <c r="B278" s="39" t="str">
        <f>VLOOKUP(A278,'COMP-VS-BOM'!A:C,3,0)</f>
        <v>CAP CER 33PF 50V X7R 0402</v>
      </c>
      <c r="C278" s="39" t="str">
        <f t="shared" si="24"/>
        <v>C2814-1</v>
      </c>
      <c r="D278" s="39" t="str">
        <f t="shared" si="25"/>
        <v>C2814-2</v>
      </c>
      <c r="E278" s="14" t="str">
        <f>VLOOKUP(C278,Pin_Report!$D$3:$E$9000,2,0)</f>
        <v>N18610924</v>
      </c>
      <c r="F278" s="14" t="str">
        <f>VLOOKUP(D278,Pin_Report!$D$3:$E$9000,2,0)</f>
        <v>CH2_TX_ATT_IN</v>
      </c>
      <c r="G278" s="39">
        <v>50</v>
      </c>
      <c r="H278" s="39">
        <v>10</v>
      </c>
      <c r="I278" s="4">
        <f t="shared" si="26"/>
        <v>5</v>
      </c>
      <c r="J278" s="4" t="str">
        <f t="shared" si="27"/>
        <v>PASS</v>
      </c>
      <c r="K278" s="39"/>
      <c r="L278" s="23"/>
      <c r="M278" s="15"/>
      <c r="N278" s="15"/>
    </row>
    <row r="279" spans="1:14" x14ac:dyDescent="0.3">
      <c r="A279" s="30" t="s">
        <v>564</v>
      </c>
      <c r="B279" s="39" t="str">
        <f>VLOOKUP(A279,'COMP-VS-BOM'!A:C,3,0)</f>
        <v>CAP CER 100PF 16V X7R 0201</v>
      </c>
      <c r="C279" s="39" t="str">
        <f t="shared" si="24"/>
        <v>C2220-1</v>
      </c>
      <c r="D279" s="39" t="str">
        <f t="shared" si="25"/>
        <v>C2220-2</v>
      </c>
      <c r="E279" s="14" t="str">
        <f>VLOOKUP(C279,Pin_Report!$D$3:$E$9000,2,0)</f>
        <v>N2463162</v>
      </c>
      <c r="F279" s="14" t="str">
        <f>VLOOKUP(D279,Pin_Report!$D$3:$E$9000,2,0)</f>
        <v>GND</v>
      </c>
      <c r="G279" s="39">
        <v>16</v>
      </c>
      <c r="H279" s="39"/>
      <c r="I279" s="4"/>
      <c r="J279" s="4"/>
      <c r="K279" s="39" t="s">
        <v>506</v>
      </c>
      <c r="L279" s="23"/>
      <c r="M279" s="15"/>
      <c r="N279" s="15"/>
    </row>
    <row r="280" spans="1:14" x14ac:dyDescent="0.3">
      <c r="A280" s="30" t="s">
        <v>590</v>
      </c>
      <c r="B280" s="39" t="str">
        <f>VLOOKUP(A280,'COMP-VS-BOM'!A:C,3,0)</f>
        <v>CAP CER 100PF 16V X7R 0201</v>
      </c>
      <c r="C280" s="39" t="str">
        <f t="shared" si="24"/>
        <v>C2245-1</v>
      </c>
      <c r="D280" s="39" t="str">
        <f t="shared" si="25"/>
        <v>C2245-2</v>
      </c>
      <c r="E280" s="14" t="str">
        <f>VLOOKUP(C280,Pin_Report!$D$3:$E$9000,2,0)</f>
        <v>CH1_+5P0V_LBPRE_SW</v>
      </c>
      <c r="F280" s="14" t="str">
        <f>VLOOKUP(D280,Pin_Report!$D$3:$E$9000,2,0)</f>
        <v>GND</v>
      </c>
      <c r="G280" s="39">
        <v>16</v>
      </c>
      <c r="H280" s="39">
        <v>5</v>
      </c>
      <c r="I280" s="4">
        <f t="shared" ref="I280:I343" si="28">G280/H280</f>
        <v>3.2</v>
      </c>
      <c r="J280" s="4" t="str">
        <f t="shared" ref="J280:J343" si="29">IF(I280&gt;=1.25,"PASS","FAIL")</f>
        <v>PASS</v>
      </c>
      <c r="K280" s="39"/>
      <c r="L280" s="27"/>
      <c r="M280" s="15"/>
      <c r="N280" s="15"/>
    </row>
    <row r="281" spans="1:14" x14ac:dyDescent="0.3">
      <c r="A281" s="30" t="s">
        <v>728</v>
      </c>
      <c r="B281" s="39" t="str">
        <f>VLOOKUP(A281,'COMP-VS-BOM'!A:C,3,0)</f>
        <v>CAP CER 100PF 16V X7R 0201</v>
      </c>
      <c r="C281" s="39" t="str">
        <f t="shared" si="24"/>
        <v>C2824-1</v>
      </c>
      <c r="D281" s="39" t="str">
        <f t="shared" si="25"/>
        <v>C2824-2</v>
      </c>
      <c r="E281" s="14" t="str">
        <f>VLOOKUP(C281,Pin_Report!$D$3:$E$9000,2,0)</f>
        <v>N2424250</v>
      </c>
      <c r="F281" s="14" t="str">
        <f>VLOOKUP(D281,Pin_Report!$D$3:$E$9000,2,0)</f>
        <v>GND</v>
      </c>
      <c r="G281" s="39">
        <v>16</v>
      </c>
      <c r="H281" s="39"/>
      <c r="I281" s="4"/>
      <c r="J281" s="4"/>
      <c r="K281" s="39" t="s">
        <v>506</v>
      </c>
      <c r="L281" s="23"/>
      <c r="M281" s="15"/>
      <c r="N281" s="15"/>
    </row>
    <row r="282" spans="1:14" x14ac:dyDescent="0.3">
      <c r="A282" s="30" t="s">
        <v>749</v>
      </c>
      <c r="B282" s="39" t="str">
        <f>VLOOKUP(A282,'COMP-VS-BOM'!A:C,3,0)</f>
        <v>CAP CER 100PF 16V X7R 0201</v>
      </c>
      <c r="C282" s="39" t="str">
        <f t="shared" si="24"/>
        <v>C2845-1</v>
      </c>
      <c r="D282" s="39" t="str">
        <f t="shared" si="25"/>
        <v>C2845-2</v>
      </c>
      <c r="E282" s="14" t="str">
        <f>VLOOKUP(C282,Pin_Report!$D$3:$E$9000,2,0)</f>
        <v>CH2_+5P0V_LBPRE_SW</v>
      </c>
      <c r="F282" s="14" t="str">
        <f>VLOOKUP(D282,Pin_Report!$D$3:$E$9000,2,0)</f>
        <v>GND</v>
      </c>
      <c r="G282" s="39">
        <v>16</v>
      </c>
      <c r="H282" s="39">
        <v>5</v>
      </c>
      <c r="I282" s="4">
        <f t="shared" si="28"/>
        <v>3.2</v>
      </c>
      <c r="J282" s="4" t="str">
        <f t="shared" si="29"/>
        <v>PASS</v>
      </c>
      <c r="K282" s="39"/>
      <c r="L282" s="27"/>
      <c r="M282" s="15"/>
      <c r="N282" s="15"/>
    </row>
    <row r="283" spans="1:14" x14ac:dyDescent="0.3">
      <c r="A283" s="30" t="s">
        <v>568</v>
      </c>
      <c r="B283" s="39" t="str">
        <f>VLOOKUP(A283,'COMP-VS-BOM'!A:C,3,0)</f>
        <v>CAP CER 10UF 16V X6S 0603</v>
      </c>
      <c r="C283" s="39" t="str">
        <f t="shared" si="24"/>
        <v>C2223-1</v>
      </c>
      <c r="D283" s="39" t="str">
        <f t="shared" si="25"/>
        <v>C2223-2</v>
      </c>
      <c r="E283" s="14" t="str">
        <f>VLOOKUP(C283,Pin_Report!$D$3:$E$9000,2,0)</f>
        <v>CH1_+5P0V_LBPRE_SW</v>
      </c>
      <c r="F283" s="14" t="str">
        <f>VLOOKUP(D283,Pin_Report!$D$3:$E$9000,2,0)</f>
        <v>GND</v>
      </c>
      <c r="G283" s="39">
        <v>16</v>
      </c>
      <c r="H283" s="39">
        <v>5</v>
      </c>
      <c r="I283" s="4">
        <f t="shared" si="28"/>
        <v>3.2</v>
      </c>
      <c r="J283" s="4" t="str">
        <f t="shared" si="29"/>
        <v>PASS</v>
      </c>
      <c r="K283" s="39"/>
      <c r="L283" s="27"/>
      <c r="M283" s="15"/>
      <c r="N283" s="15"/>
    </row>
    <row r="284" spans="1:14" x14ac:dyDescent="0.3">
      <c r="A284" s="30" t="s">
        <v>571</v>
      </c>
      <c r="B284" s="39" t="str">
        <f>VLOOKUP(A284,'COMP-VS-BOM'!A:C,3,0)</f>
        <v>Multilayer Ceramic Capacitors MLCC - SMD/SMT 25V 100pF X7R 0402 5% Tol</v>
      </c>
      <c r="C284" s="39" t="str">
        <f t="shared" si="24"/>
        <v>C2228-1</v>
      </c>
      <c r="D284" s="39" t="str">
        <f t="shared" si="25"/>
        <v>C2228-2</v>
      </c>
      <c r="E284" s="14" t="str">
        <f>VLOOKUP(C284,Pin_Report!$D$3:$E$9000,2,0)</f>
        <v>N2463054</v>
      </c>
      <c r="F284" s="14" t="str">
        <f>VLOOKUP(D284,Pin_Report!$D$3:$E$9000,2,0)</f>
        <v>N2463052</v>
      </c>
      <c r="G284" s="39">
        <v>25</v>
      </c>
      <c r="H284" s="39">
        <v>10</v>
      </c>
      <c r="I284" s="4">
        <f t="shared" si="28"/>
        <v>2.5</v>
      </c>
      <c r="J284" s="4" t="str">
        <f t="shared" si="29"/>
        <v>PASS</v>
      </c>
      <c r="K284" s="39"/>
      <c r="L284" s="23"/>
      <c r="M284" s="15"/>
      <c r="N284" s="15"/>
    </row>
    <row r="285" spans="1:14" x14ac:dyDescent="0.3">
      <c r="A285" s="30" t="s">
        <v>645</v>
      </c>
      <c r="B285" s="39" t="str">
        <f>VLOOKUP(A285,'COMP-VS-BOM'!A:C,3,0)</f>
        <v>Multilayer Ceramic Capacitors MLCC - SMD/SMT 25V 100pF X7R 0402 5% Tol</v>
      </c>
      <c r="C285" s="39" t="str">
        <f t="shared" si="24"/>
        <v>C2410-1</v>
      </c>
      <c r="D285" s="39" t="str">
        <f t="shared" si="25"/>
        <v>C2410-2</v>
      </c>
      <c r="E285" s="14" t="str">
        <f>VLOOKUP(C285,Pin_Report!$D$3:$E$9000,2,0)</f>
        <v>N2442695</v>
      </c>
      <c r="F285" s="14" t="str">
        <f>VLOOKUP(D285,Pin_Report!$D$3:$E$9000,2,0)</f>
        <v>N2442693</v>
      </c>
      <c r="G285" s="39">
        <v>25</v>
      </c>
      <c r="H285" s="39">
        <v>10</v>
      </c>
      <c r="I285" s="4">
        <f t="shared" si="28"/>
        <v>2.5</v>
      </c>
      <c r="J285" s="4" t="str">
        <f t="shared" si="29"/>
        <v>PASS</v>
      </c>
      <c r="K285" s="39"/>
      <c r="L285" s="23"/>
      <c r="M285" s="15"/>
      <c r="N285" s="15"/>
    </row>
    <row r="286" spans="1:14" x14ac:dyDescent="0.3">
      <c r="A286" s="30" t="s">
        <v>675</v>
      </c>
      <c r="B286" s="39" t="str">
        <f>VLOOKUP(A286,'COMP-VS-BOM'!A:C,3,0)</f>
        <v>Multilayer Ceramic Capacitors MLCC - SMD/SMT 25V 100pF X7R 0402 5% Tol</v>
      </c>
      <c r="C286" s="39" t="str">
        <f t="shared" si="24"/>
        <v>C2439-1</v>
      </c>
      <c r="D286" s="39" t="str">
        <f t="shared" si="25"/>
        <v>C2439-2</v>
      </c>
      <c r="E286" s="14" t="str">
        <f>VLOOKUP(C286,Pin_Report!$D$3:$E$9000,2,0)</f>
        <v>N2442761</v>
      </c>
      <c r="F286" s="14" t="str">
        <f>VLOOKUP(D286,Pin_Report!$D$3:$E$9000,2,0)</f>
        <v>N2442759</v>
      </c>
      <c r="G286" s="39">
        <v>25</v>
      </c>
      <c r="H286" s="39">
        <v>10</v>
      </c>
      <c r="I286" s="4">
        <f t="shared" si="28"/>
        <v>2.5</v>
      </c>
      <c r="J286" s="4" t="str">
        <f t="shared" si="29"/>
        <v>PASS</v>
      </c>
      <c r="K286" s="39"/>
      <c r="L286" s="23"/>
      <c r="M286" s="15"/>
      <c r="N286" s="15"/>
    </row>
    <row r="287" spans="1:14" x14ac:dyDescent="0.3">
      <c r="A287" s="30" t="s">
        <v>730</v>
      </c>
      <c r="B287" s="39" t="str">
        <f>VLOOKUP(A287,'COMP-VS-BOM'!A:C,3,0)</f>
        <v>Multilayer Ceramic Capacitors MLCC - SMD/SMT 25V 100pF X7R 0402 5% Tol</v>
      </c>
      <c r="C287" s="39" t="str">
        <f t="shared" si="24"/>
        <v>C2828-1</v>
      </c>
      <c r="D287" s="39" t="str">
        <f t="shared" si="25"/>
        <v>C2828-2</v>
      </c>
      <c r="E287" s="14" t="str">
        <f>VLOOKUP(C287,Pin_Report!$D$3:$E$9000,2,0)</f>
        <v>N2424142</v>
      </c>
      <c r="F287" s="14" t="str">
        <f>VLOOKUP(D287,Pin_Report!$D$3:$E$9000,2,0)</f>
        <v>N2424140</v>
      </c>
      <c r="G287" s="39">
        <v>25</v>
      </c>
      <c r="H287" s="39">
        <v>10</v>
      </c>
      <c r="I287" s="4">
        <f t="shared" si="28"/>
        <v>2.5</v>
      </c>
      <c r="J287" s="4" t="str">
        <f t="shared" si="29"/>
        <v>PASS</v>
      </c>
      <c r="K287" s="39"/>
      <c r="L287" s="23"/>
      <c r="M287" s="15"/>
      <c r="N287" s="15"/>
    </row>
    <row r="288" spans="1:14" x14ac:dyDescent="0.3">
      <c r="A288" s="30" t="s">
        <v>743</v>
      </c>
      <c r="B288" s="39" t="str">
        <f>VLOOKUP(A288,'COMP-VS-BOM'!A:C,3,0)</f>
        <v>Multilayer Ceramic Capacitors MLCC - SMD/SMT 25V 100pF X7R 0402 5% Tol</v>
      </c>
      <c r="C288" s="39" t="str">
        <f t="shared" si="24"/>
        <v>C2837-1</v>
      </c>
      <c r="D288" s="39" t="str">
        <f t="shared" si="25"/>
        <v>C2837-2</v>
      </c>
      <c r="E288" s="14" t="str">
        <f>VLOOKUP(C288,Pin_Report!$D$3:$E$9000,2,0)</f>
        <v>N18854583</v>
      </c>
      <c r="F288" s="14" t="str">
        <f>VLOOKUP(D288,Pin_Report!$D$3:$E$9000,2,0)</f>
        <v>CH2_TX_PREAMP_OUT</v>
      </c>
      <c r="G288" s="39">
        <v>25</v>
      </c>
      <c r="H288" s="39">
        <v>10</v>
      </c>
      <c r="I288" s="4">
        <f t="shared" si="28"/>
        <v>2.5</v>
      </c>
      <c r="J288" s="4" t="str">
        <f t="shared" si="29"/>
        <v>PASS</v>
      </c>
      <c r="K288" s="39"/>
      <c r="L288" s="23"/>
      <c r="M288" s="15"/>
      <c r="N288" s="15"/>
    </row>
    <row r="289" spans="1:14" x14ac:dyDescent="0.3">
      <c r="A289" s="30" t="s">
        <v>804</v>
      </c>
      <c r="B289" s="39" t="str">
        <f>VLOOKUP(A289,'COMP-VS-BOM'!A:C,3,0)</f>
        <v>Multilayer Ceramic Capacitors MLCC - SMD/SMT 25V 100pF X7R 0402 5% Tol</v>
      </c>
      <c r="C289" s="39" t="str">
        <f t="shared" si="24"/>
        <v>C3010-1</v>
      </c>
      <c r="D289" s="39" t="str">
        <f t="shared" si="25"/>
        <v>C3010-2</v>
      </c>
      <c r="E289" s="14" t="str">
        <f>VLOOKUP(C289,Pin_Report!$D$3:$E$9000,2,0)</f>
        <v>N00143</v>
      </c>
      <c r="F289" s="14" t="str">
        <f>VLOOKUP(D289,Pin_Report!$D$3:$E$9000,2,0)</f>
        <v>N00110</v>
      </c>
      <c r="G289" s="39">
        <v>25</v>
      </c>
      <c r="H289" s="39">
        <v>10</v>
      </c>
      <c r="I289" s="4">
        <f t="shared" si="28"/>
        <v>2.5</v>
      </c>
      <c r="J289" s="4" t="str">
        <f t="shared" si="29"/>
        <v>PASS</v>
      </c>
      <c r="K289" s="39"/>
      <c r="L289" s="23"/>
      <c r="M289" s="15"/>
      <c r="N289" s="15"/>
    </row>
    <row r="290" spans="1:14" x14ac:dyDescent="0.3">
      <c r="A290" s="30" t="s">
        <v>824</v>
      </c>
      <c r="B290" s="39" t="str">
        <f>VLOOKUP(A290,'COMP-VS-BOM'!A:C,3,0)</f>
        <v>Multilayer Ceramic Capacitors MLCC - SMD/SMT 25V 100pF X7R 0402 5% Tol</v>
      </c>
      <c r="C290" s="39" t="str">
        <f t="shared" si="24"/>
        <v>C3030-1</v>
      </c>
      <c r="D290" s="39" t="str">
        <f t="shared" si="25"/>
        <v>C3030-2</v>
      </c>
      <c r="E290" s="14" t="str">
        <f>VLOOKUP(C290,Pin_Report!$D$3:$E$9000,2,0)</f>
        <v>N02095</v>
      </c>
      <c r="F290" s="14" t="str">
        <f>VLOOKUP(D290,Pin_Report!$D$3:$E$9000,2,0)</f>
        <v>N02075</v>
      </c>
      <c r="G290" s="39">
        <v>25</v>
      </c>
      <c r="H290" s="39">
        <v>10</v>
      </c>
      <c r="I290" s="4">
        <f t="shared" si="28"/>
        <v>2.5</v>
      </c>
      <c r="J290" s="4" t="str">
        <f t="shared" si="29"/>
        <v>PASS</v>
      </c>
      <c r="K290" s="39"/>
      <c r="L290" s="23"/>
      <c r="M290" s="15"/>
      <c r="N290" s="15"/>
    </row>
    <row r="291" spans="1:14" x14ac:dyDescent="0.3">
      <c r="A291" s="30" t="s">
        <v>1006</v>
      </c>
      <c r="B291" s="39" t="str">
        <f>VLOOKUP(A291,'COMP-VS-BOM'!A:C,3,0)</f>
        <v>Multilayer Ceramic Capacitors MLCC - SMD/SMT 25V 100pF X7R 0402 5% Tol</v>
      </c>
      <c r="C291" s="39" t="str">
        <f t="shared" si="24"/>
        <v>C4419-1</v>
      </c>
      <c r="D291" s="39" t="str">
        <f t="shared" si="25"/>
        <v>C4419-2</v>
      </c>
      <c r="E291" s="14" t="str">
        <f>VLOOKUP(C291,Pin_Report!$D$3:$E$9000,2,0)</f>
        <v>N2463052</v>
      </c>
      <c r="F291" s="14" t="str">
        <f>VLOOKUP(D291,Pin_Report!$D$3:$E$9000,2,0)</f>
        <v>N2463066</v>
      </c>
      <c r="G291" s="39">
        <v>25</v>
      </c>
      <c r="H291" s="39">
        <v>10</v>
      </c>
      <c r="I291" s="4">
        <f t="shared" si="28"/>
        <v>2.5</v>
      </c>
      <c r="J291" s="4" t="str">
        <f t="shared" si="29"/>
        <v>PASS</v>
      </c>
      <c r="K291" s="39"/>
      <c r="L291" s="23"/>
      <c r="M291" s="15"/>
      <c r="N291" s="15"/>
    </row>
    <row r="292" spans="1:14" x14ac:dyDescent="0.3">
      <c r="A292" s="30" t="s">
        <v>1008</v>
      </c>
      <c r="B292" s="39" t="str">
        <f>VLOOKUP(A292,'COMP-VS-BOM'!A:C,3,0)</f>
        <v>Multilayer Ceramic Capacitors MLCC - SMD/SMT 25V 100pF X7R 0402 5% Tol</v>
      </c>
      <c r="C292" s="39" t="str">
        <f t="shared" si="24"/>
        <v>C4420-1</v>
      </c>
      <c r="D292" s="39" t="str">
        <f t="shared" si="25"/>
        <v>C4420-2</v>
      </c>
      <c r="E292" s="14" t="str">
        <f>VLOOKUP(C292,Pin_Report!$D$3:$E$9000,2,0)</f>
        <v>N2424140</v>
      </c>
      <c r="F292" s="14" t="str">
        <f>VLOOKUP(D292,Pin_Report!$D$3:$E$9000,2,0)</f>
        <v>N2424154</v>
      </c>
      <c r="G292" s="39">
        <v>25</v>
      </c>
      <c r="H292" s="39">
        <v>10</v>
      </c>
      <c r="I292" s="4">
        <f t="shared" si="28"/>
        <v>2.5</v>
      </c>
      <c r="J292" s="4" t="str">
        <f t="shared" si="29"/>
        <v>PASS</v>
      </c>
      <c r="K292" s="39"/>
      <c r="L292" s="23"/>
      <c r="M292" s="15"/>
      <c r="N292" s="15"/>
    </row>
    <row r="293" spans="1:14" x14ac:dyDescent="0.3">
      <c r="A293" s="30" t="s">
        <v>1010</v>
      </c>
      <c r="B293" s="39" t="str">
        <f>VLOOKUP(A293,'COMP-VS-BOM'!A:C,3,0)</f>
        <v>Multilayer Ceramic Capacitors MLCC - SMD/SMT 25V 100pF X7R 0402 5% Tol</v>
      </c>
      <c r="C293" s="39" t="str">
        <f t="shared" si="24"/>
        <v>C4421-1</v>
      </c>
      <c r="D293" s="39" t="str">
        <f t="shared" si="25"/>
        <v>C4421-2</v>
      </c>
      <c r="E293" s="14" t="str">
        <f>VLOOKUP(C293,Pin_Report!$D$3:$E$9000,2,0)</f>
        <v>N2442709</v>
      </c>
      <c r="F293" s="14" t="str">
        <f>VLOOKUP(D293,Pin_Report!$D$3:$E$9000,2,0)</f>
        <v>CH1_LBPA_RF_PATH1_OUT</v>
      </c>
      <c r="G293" s="39">
        <v>25</v>
      </c>
      <c r="H293" s="39">
        <v>10</v>
      </c>
      <c r="I293" s="4">
        <f t="shared" si="28"/>
        <v>2.5</v>
      </c>
      <c r="J293" s="4" t="str">
        <f t="shared" si="29"/>
        <v>PASS</v>
      </c>
      <c r="K293" s="39"/>
      <c r="L293" s="23"/>
      <c r="M293" s="15"/>
      <c r="N293" s="15"/>
    </row>
    <row r="294" spans="1:14" x14ac:dyDescent="0.3">
      <c r="A294" s="30" t="s">
        <v>1012</v>
      </c>
      <c r="B294" s="39" t="str">
        <f>VLOOKUP(A294,'COMP-VS-BOM'!A:C,3,0)</f>
        <v>Multilayer Ceramic Capacitors MLCC - SMD/SMT 25V 100pF X7R 0402 5% Tol</v>
      </c>
      <c r="C294" s="39" t="str">
        <f t="shared" si="24"/>
        <v>C4422-1</v>
      </c>
      <c r="D294" s="39" t="str">
        <f t="shared" si="25"/>
        <v>C4422-2</v>
      </c>
      <c r="E294" s="14" t="str">
        <f>VLOOKUP(C294,Pin_Report!$D$3:$E$9000,2,0)</f>
        <v>N2442775</v>
      </c>
      <c r="F294" s="14" t="str">
        <f>VLOOKUP(D294,Pin_Report!$D$3:$E$9000,2,0)</f>
        <v>N2442777</v>
      </c>
      <c r="G294" s="39">
        <v>25</v>
      </c>
      <c r="H294" s="39">
        <v>10</v>
      </c>
      <c r="I294" s="4">
        <f t="shared" si="28"/>
        <v>2.5</v>
      </c>
      <c r="J294" s="4" t="str">
        <f t="shared" si="29"/>
        <v>PASS</v>
      </c>
      <c r="K294" s="39"/>
      <c r="L294" s="23"/>
      <c r="M294" s="15"/>
      <c r="N294" s="15"/>
    </row>
    <row r="295" spans="1:14" x14ac:dyDescent="0.3">
      <c r="A295" s="30" t="s">
        <v>1014</v>
      </c>
      <c r="B295" s="39" t="str">
        <f>VLOOKUP(A295,'COMP-VS-BOM'!A:C,3,0)</f>
        <v>Multilayer Ceramic Capacitors MLCC - SMD/SMT 25V 100pF X7R 0402 5% Tol</v>
      </c>
      <c r="C295" s="39" t="str">
        <f t="shared" si="24"/>
        <v>C4423-1</v>
      </c>
      <c r="D295" s="39" t="str">
        <f t="shared" si="25"/>
        <v>C4423-2</v>
      </c>
      <c r="E295" s="14" t="str">
        <f>VLOOKUP(C295,Pin_Report!$D$3:$E$9000,2,0)</f>
        <v>N00329</v>
      </c>
      <c r="F295" s="14" t="str">
        <f>VLOOKUP(D295,Pin_Report!$D$3:$E$9000,2,0)</f>
        <v>CH2_LBPA_RF_PATH1_OUT</v>
      </c>
      <c r="G295" s="39">
        <v>25</v>
      </c>
      <c r="H295" s="39">
        <v>10</v>
      </c>
      <c r="I295" s="4">
        <f t="shared" si="28"/>
        <v>2.5</v>
      </c>
      <c r="J295" s="4" t="str">
        <f t="shared" si="29"/>
        <v>PASS</v>
      </c>
      <c r="K295" s="39"/>
      <c r="L295" s="23"/>
      <c r="M295" s="15"/>
      <c r="N295" s="15"/>
    </row>
    <row r="296" spans="1:14" x14ac:dyDescent="0.3">
      <c r="A296" s="30" t="s">
        <v>1016</v>
      </c>
      <c r="B296" s="39" t="str">
        <f>VLOOKUP(A296,'COMP-VS-BOM'!A:C,3,0)</f>
        <v>Multilayer Ceramic Capacitors MLCC - SMD/SMT 25V 100pF X7R 0402 5% Tol</v>
      </c>
      <c r="C296" s="39" t="str">
        <f t="shared" si="24"/>
        <v>C4424-1</v>
      </c>
      <c r="D296" s="39" t="str">
        <f t="shared" si="25"/>
        <v>C4424-2</v>
      </c>
      <c r="E296" s="14" t="str">
        <f>VLOOKUP(C296,Pin_Report!$D$3:$E$9000,2,0)</f>
        <v>N02183</v>
      </c>
      <c r="F296" s="14" t="str">
        <f>VLOOKUP(D296,Pin_Report!$D$3:$E$9000,2,0)</f>
        <v>N02223</v>
      </c>
      <c r="G296" s="39">
        <v>25</v>
      </c>
      <c r="H296" s="39">
        <v>10</v>
      </c>
      <c r="I296" s="4">
        <f t="shared" si="28"/>
        <v>2.5</v>
      </c>
      <c r="J296" s="4" t="str">
        <f t="shared" si="29"/>
        <v>PASS</v>
      </c>
      <c r="K296" s="39"/>
      <c r="L296" s="23"/>
      <c r="M296" s="15"/>
      <c r="N296" s="15"/>
    </row>
    <row r="297" spans="1:14" x14ac:dyDescent="0.3">
      <c r="A297" s="30" t="s">
        <v>1138</v>
      </c>
      <c r="B297" s="39" t="str">
        <f>VLOOKUP(A297,'COMP-VS-BOM'!A:C,3,0)</f>
        <v>Multilayer Ceramic Capacitors MLCC - SMD/SMT 25V 100pF X7R 0402 5% Tol</v>
      </c>
      <c r="C297" s="39" t="str">
        <f t="shared" si="24"/>
        <v>C4519-1</v>
      </c>
      <c r="D297" s="39" t="str">
        <f t="shared" si="25"/>
        <v>C4519-2</v>
      </c>
      <c r="E297" s="14" t="str">
        <f>VLOOKUP(C297,Pin_Report!$D$3:$E$9000,2,0)</f>
        <v>N3404619</v>
      </c>
      <c r="F297" s="14" t="str">
        <f>VLOOKUP(D297,Pin_Report!$D$3:$E$9000,2,0)</f>
        <v>CH1_ATT_OUT</v>
      </c>
      <c r="G297" s="39">
        <v>25</v>
      </c>
      <c r="H297" s="39">
        <v>10</v>
      </c>
      <c r="I297" s="4">
        <f t="shared" si="28"/>
        <v>2.5</v>
      </c>
      <c r="J297" s="4" t="str">
        <f t="shared" si="29"/>
        <v>PASS</v>
      </c>
      <c r="K297" s="39"/>
      <c r="L297" s="23"/>
      <c r="M297" s="15"/>
      <c r="N297" s="15"/>
    </row>
    <row r="298" spans="1:14" x14ac:dyDescent="0.3">
      <c r="A298" s="30" t="s">
        <v>1141</v>
      </c>
      <c r="B298" s="39" t="str">
        <f>VLOOKUP(A298,'COMP-VS-BOM'!A:C,3,0)</f>
        <v>Multilayer Ceramic Capacitors MLCC - SMD/SMT 25V 100pF X7R 0402 5% Tol</v>
      </c>
      <c r="C298" s="39" t="str">
        <f t="shared" si="24"/>
        <v>C4520-1</v>
      </c>
      <c r="D298" s="39" t="str">
        <f t="shared" si="25"/>
        <v>C4520-2</v>
      </c>
      <c r="E298" s="14" t="str">
        <f>VLOOKUP(C298,Pin_Report!$D$3:$E$9000,2,0)</f>
        <v>N3406573</v>
      </c>
      <c r="F298" s="14" t="str">
        <f>VLOOKUP(D298,Pin_Report!$D$3:$E$9000,2,0)</f>
        <v>CH1_TX_PREAMP_OUT</v>
      </c>
      <c r="G298" s="39">
        <v>25</v>
      </c>
      <c r="H298" s="39">
        <v>10</v>
      </c>
      <c r="I298" s="4">
        <f t="shared" si="28"/>
        <v>2.5</v>
      </c>
      <c r="J298" s="4" t="str">
        <f t="shared" si="29"/>
        <v>PASS</v>
      </c>
      <c r="K298" s="39"/>
      <c r="L298" s="23"/>
      <c r="M298" s="15"/>
      <c r="N298" s="15"/>
    </row>
    <row r="299" spans="1:14" x14ac:dyDescent="0.3">
      <c r="A299" s="30" t="s">
        <v>1144</v>
      </c>
      <c r="B299" s="39" t="str">
        <f>VLOOKUP(A299,'COMP-VS-BOM'!A:C,3,0)</f>
        <v>Multilayer Ceramic Capacitors MLCC - SMD/SMT 25V 100pF X7R 0402 5% Tol</v>
      </c>
      <c r="C299" s="39" t="str">
        <f t="shared" si="24"/>
        <v>C4521-1</v>
      </c>
      <c r="D299" s="39" t="str">
        <f t="shared" si="25"/>
        <v>C4521-2</v>
      </c>
      <c r="E299" s="14" t="str">
        <f>VLOOKUP(C299,Pin_Report!$D$3:$E$9000,2,0)</f>
        <v>N2438466</v>
      </c>
      <c r="F299" s="14" t="str">
        <f>VLOOKUP(D299,Pin_Report!$D$3:$E$9000,2,0)</f>
        <v>N3141586</v>
      </c>
      <c r="G299" s="39">
        <v>25</v>
      </c>
      <c r="H299" s="39">
        <v>10</v>
      </c>
      <c r="I299" s="4">
        <f t="shared" si="28"/>
        <v>2.5</v>
      </c>
      <c r="J299" s="4" t="str">
        <f t="shared" si="29"/>
        <v>PASS</v>
      </c>
      <c r="K299" s="39"/>
      <c r="L299" s="23"/>
      <c r="M299" s="15"/>
      <c r="N299" s="15"/>
    </row>
    <row r="300" spans="1:14" x14ac:dyDescent="0.3">
      <c r="A300" s="30" t="s">
        <v>1147</v>
      </c>
      <c r="B300" s="39" t="str">
        <f>VLOOKUP(A300,'COMP-VS-BOM'!A:C,3,0)</f>
        <v>Multilayer Ceramic Capacitors MLCC - SMD/SMT 25V 100pF X7R 0402 5% Tol</v>
      </c>
      <c r="C300" s="39" t="str">
        <f t="shared" si="24"/>
        <v>C4522-1</v>
      </c>
      <c r="D300" s="39" t="str">
        <f t="shared" si="25"/>
        <v>C4522-2</v>
      </c>
      <c r="E300" s="14" t="str">
        <f>VLOOKUP(C300,Pin_Report!$D$3:$E$9000,2,0)</f>
        <v>N2442965</v>
      </c>
      <c r="F300" s="14" t="str">
        <f>VLOOKUP(D300,Pin_Report!$D$3:$E$9000,2,0)</f>
        <v>N2442885</v>
      </c>
      <c r="G300" s="39">
        <v>25</v>
      </c>
      <c r="H300" s="39">
        <v>10</v>
      </c>
      <c r="I300" s="4">
        <f t="shared" si="28"/>
        <v>2.5</v>
      </c>
      <c r="J300" s="4" t="str">
        <f t="shared" si="29"/>
        <v>PASS</v>
      </c>
      <c r="K300" s="39"/>
      <c r="L300" s="23"/>
      <c r="M300" s="15"/>
      <c r="N300" s="15"/>
    </row>
    <row r="301" spans="1:14" x14ac:dyDescent="0.3">
      <c r="A301" s="30" t="s">
        <v>1156</v>
      </c>
      <c r="B301" s="39" t="str">
        <f>VLOOKUP(A301,'COMP-VS-BOM'!A:C,3,0)</f>
        <v>Multilayer Ceramic Capacitors MLCC - SMD/SMT 25V 100pF X7R 0402 5% Tol</v>
      </c>
      <c r="C301" s="39" t="str">
        <f t="shared" si="24"/>
        <v>C4525-1</v>
      </c>
      <c r="D301" s="39" t="str">
        <f t="shared" si="25"/>
        <v>C4525-2</v>
      </c>
      <c r="E301" s="14" t="str">
        <f>VLOOKUP(C301,Pin_Report!$D$3:$E$9000,2,0)</f>
        <v>N3590789</v>
      </c>
      <c r="F301" s="14" t="str">
        <f>VLOOKUP(D301,Pin_Report!$D$3:$E$9000,2,0)</f>
        <v>N3590785</v>
      </c>
      <c r="G301" s="39">
        <v>25</v>
      </c>
      <c r="H301" s="39">
        <v>10</v>
      </c>
      <c r="I301" s="4">
        <f t="shared" si="28"/>
        <v>2.5</v>
      </c>
      <c r="J301" s="4" t="str">
        <f t="shared" si="29"/>
        <v>PASS</v>
      </c>
      <c r="K301" s="39"/>
      <c r="L301" s="23"/>
      <c r="M301" s="15"/>
      <c r="N301" s="15"/>
    </row>
    <row r="302" spans="1:14" x14ac:dyDescent="0.3">
      <c r="A302" s="30" t="s">
        <v>1159</v>
      </c>
      <c r="B302" s="39" t="str">
        <f>VLOOKUP(A302,'COMP-VS-BOM'!A:C,3,0)</f>
        <v>Multilayer Ceramic Capacitors MLCC - SMD/SMT 25V 100pF X7R 0402 5% Tol</v>
      </c>
      <c r="C302" s="39" t="str">
        <f t="shared" si="24"/>
        <v>C4526-1</v>
      </c>
      <c r="D302" s="39" t="str">
        <f t="shared" si="25"/>
        <v>C4526-2</v>
      </c>
      <c r="E302" s="14" t="str">
        <f>VLOOKUP(C302,Pin_Report!$D$3:$E$9000,2,0)</f>
        <v>N3590891</v>
      </c>
      <c r="F302" s="14" t="str">
        <f>VLOOKUP(D302,Pin_Report!$D$3:$E$9000,2,0)</f>
        <v>N3590859</v>
      </c>
      <c r="G302" s="39">
        <v>25</v>
      </c>
      <c r="H302" s="39">
        <v>10</v>
      </c>
      <c r="I302" s="4">
        <f t="shared" si="28"/>
        <v>2.5</v>
      </c>
      <c r="J302" s="4" t="str">
        <f t="shared" si="29"/>
        <v>PASS</v>
      </c>
      <c r="K302" s="39"/>
      <c r="L302" s="23"/>
      <c r="M302" s="15"/>
      <c r="N302" s="15"/>
    </row>
    <row r="303" spans="1:14" x14ac:dyDescent="0.3">
      <c r="A303" s="30" t="s">
        <v>1162</v>
      </c>
      <c r="B303" s="39" t="str">
        <f>VLOOKUP(A303,'COMP-VS-BOM'!A:C,3,0)</f>
        <v>Multilayer Ceramic Capacitors MLCC - SMD/SMT 25V 100pF X7R 0402 5% Tol</v>
      </c>
      <c r="C303" s="39" t="str">
        <f t="shared" si="24"/>
        <v>C4527-1</v>
      </c>
      <c r="D303" s="39" t="str">
        <f t="shared" si="25"/>
        <v>C4527-2</v>
      </c>
      <c r="E303" s="14" t="str">
        <f>VLOOKUP(C303,Pin_Report!$D$3:$E$9000,2,0)</f>
        <v>N19068885</v>
      </c>
      <c r="F303" s="14" t="str">
        <f>VLOOKUP(D303,Pin_Report!$D$3:$E$9000,2,0)</f>
        <v>CH1_RX_LB_BAND5</v>
      </c>
      <c r="G303" s="39">
        <v>25</v>
      </c>
      <c r="H303" s="39">
        <v>10</v>
      </c>
      <c r="I303" s="4">
        <f t="shared" si="28"/>
        <v>2.5</v>
      </c>
      <c r="J303" s="4" t="str">
        <f t="shared" si="29"/>
        <v>PASS</v>
      </c>
      <c r="K303" s="39"/>
      <c r="L303" s="23"/>
      <c r="M303" s="15"/>
      <c r="N303" s="15"/>
    </row>
    <row r="304" spans="1:14" x14ac:dyDescent="0.3">
      <c r="A304" s="30" t="s">
        <v>1165</v>
      </c>
      <c r="B304" s="39" t="str">
        <f>VLOOKUP(A304,'COMP-VS-BOM'!A:C,3,0)</f>
        <v>Multilayer Ceramic Capacitors MLCC - SMD/SMT 25V 100pF X7R 0402 5% Tol</v>
      </c>
      <c r="C304" s="39" t="str">
        <f t="shared" si="24"/>
        <v>C4528-1</v>
      </c>
      <c r="D304" s="39" t="str">
        <f t="shared" si="25"/>
        <v>C4528-2</v>
      </c>
      <c r="E304" s="14" t="str">
        <f>VLOOKUP(C304,Pin_Report!$D$3:$E$9000,2,0)</f>
        <v>N19069117</v>
      </c>
      <c r="F304" s="14" t="str">
        <f>VLOOKUP(D304,Pin_Report!$D$3:$E$9000,2,0)</f>
        <v>CH1_RX_HB_BAND3</v>
      </c>
      <c r="G304" s="39">
        <v>25</v>
      </c>
      <c r="H304" s="39">
        <v>10</v>
      </c>
      <c r="I304" s="4">
        <f t="shared" si="28"/>
        <v>2.5</v>
      </c>
      <c r="J304" s="4" t="str">
        <f t="shared" si="29"/>
        <v>PASS</v>
      </c>
      <c r="K304" s="39"/>
      <c r="L304" s="23"/>
      <c r="M304" s="15"/>
      <c r="N304" s="15"/>
    </row>
    <row r="305" spans="1:14" x14ac:dyDescent="0.3">
      <c r="A305" s="30" t="s">
        <v>1168</v>
      </c>
      <c r="B305" s="39" t="str">
        <f>VLOOKUP(A305,'COMP-VS-BOM'!A:C,3,0)</f>
        <v>Multilayer Ceramic Capacitors MLCC - SMD/SMT 25V 100pF X7R 0402 5% Tol</v>
      </c>
      <c r="C305" s="39" t="str">
        <f t="shared" si="24"/>
        <v>C4529-1</v>
      </c>
      <c r="D305" s="39" t="str">
        <f t="shared" si="25"/>
        <v>C4529-2</v>
      </c>
      <c r="E305" s="14" t="str">
        <f>VLOOKUP(C305,Pin_Report!$D$3:$E$9000,2,0)</f>
        <v>N19069117</v>
      </c>
      <c r="F305" s="14" t="str">
        <f>VLOOKUP(D305,Pin_Report!$D$3:$E$9000,2,0)</f>
        <v>CH1_RX_HB_BAND2</v>
      </c>
      <c r="G305" s="39">
        <v>25</v>
      </c>
      <c r="H305" s="39">
        <v>10</v>
      </c>
      <c r="I305" s="4">
        <f t="shared" si="28"/>
        <v>2.5</v>
      </c>
      <c r="J305" s="4" t="str">
        <f t="shared" si="29"/>
        <v>PASS</v>
      </c>
      <c r="K305" s="39"/>
      <c r="L305" s="23"/>
      <c r="M305" s="15"/>
      <c r="N305" s="15"/>
    </row>
    <row r="306" spans="1:14" x14ac:dyDescent="0.3">
      <c r="A306" s="30" t="s">
        <v>1172</v>
      </c>
      <c r="B306" s="39" t="str">
        <f>VLOOKUP(A306,'COMP-VS-BOM'!A:C,3,0)</f>
        <v>Multilayer Ceramic Capacitors MLCC - SMD/SMT 25V 100pF X7R 0402 5% Tol</v>
      </c>
      <c r="C306" s="39" t="str">
        <f t="shared" si="24"/>
        <v>C4531-1</v>
      </c>
      <c r="D306" s="39" t="str">
        <f t="shared" si="25"/>
        <v>C4531-2</v>
      </c>
      <c r="E306" s="14" t="str">
        <f>VLOOKUP(C306,Pin_Report!$D$3:$E$9000,2,0)</f>
        <v>N2447093</v>
      </c>
      <c r="F306" s="14" t="str">
        <f>VLOOKUP(D306,Pin_Report!$D$3:$E$9000,2,0)</f>
        <v>CH1_RX_LB_BAND8_SAWOUT</v>
      </c>
      <c r="G306" s="39">
        <v>25</v>
      </c>
      <c r="H306" s="39">
        <v>10</v>
      </c>
      <c r="I306" s="4">
        <f t="shared" si="28"/>
        <v>2.5</v>
      </c>
      <c r="J306" s="4" t="str">
        <f t="shared" si="29"/>
        <v>PASS</v>
      </c>
      <c r="K306" s="39"/>
      <c r="L306" s="23"/>
      <c r="M306" s="15"/>
      <c r="N306" s="15"/>
    </row>
    <row r="307" spans="1:14" x14ac:dyDescent="0.3">
      <c r="A307" s="30" t="s">
        <v>1175</v>
      </c>
      <c r="B307" s="39" t="str">
        <f>VLOOKUP(A307,'COMP-VS-BOM'!A:C,3,0)</f>
        <v>Multilayer Ceramic Capacitors MLCC - SMD/SMT 25V 100pF X7R 0402 5% Tol</v>
      </c>
      <c r="C307" s="39" t="str">
        <f t="shared" si="24"/>
        <v>C4532-1</v>
      </c>
      <c r="D307" s="39" t="str">
        <f t="shared" si="25"/>
        <v>C4532-2</v>
      </c>
      <c r="E307" s="14" t="str">
        <f>VLOOKUP(C307,Pin_Report!$D$3:$E$9000,2,0)</f>
        <v>CH1_RX_LB_BAND8_SAWIN</v>
      </c>
      <c r="F307" s="14" t="str">
        <f>VLOOKUP(D307,Pin_Report!$D$3:$E$9000,2,0)</f>
        <v>N2447265</v>
      </c>
      <c r="G307" s="39">
        <v>25</v>
      </c>
      <c r="H307" s="39">
        <v>10</v>
      </c>
      <c r="I307" s="4">
        <f t="shared" si="28"/>
        <v>2.5</v>
      </c>
      <c r="J307" s="4" t="str">
        <f t="shared" si="29"/>
        <v>PASS</v>
      </c>
      <c r="K307" s="39"/>
      <c r="L307" s="23"/>
      <c r="M307" s="15"/>
      <c r="N307" s="15"/>
    </row>
    <row r="308" spans="1:14" x14ac:dyDescent="0.3">
      <c r="A308" s="30" t="s">
        <v>1178</v>
      </c>
      <c r="B308" s="39" t="str">
        <f>VLOOKUP(A308,'COMP-VS-BOM'!A:C,3,0)</f>
        <v>Multilayer Ceramic Capacitors MLCC - SMD/SMT 25V 100pF X7R 0402 5% Tol</v>
      </c>
      <c r="C308" s="39" t="str">
        <f t="shared" ref="C308:C369" si="30">CONCATENATE(A308,"-",1)</f>
        <v>C4533-1</v>
      </c>
      <c r="D308" s="39" t="str">
        <f t="shared" ref="D308:D369" si="31">CONCATENATE(A308,"-",2)</f>
        <v>C4533-2</v>
      </c>
      <c r="E308" s="14" t="str">
        <f>VLOOKUP(C308,Pin_Report!$D$3:$E$9000,2,0)</f>
        <v>CH1_RX_FILTER_IN</v>
      </c>
      <c r="F308" s="14" t="str">
        <f>VLOOKUP(D308,Pin_Report!$D$3:$E$9000,2,0)</f>
        <v>CH1_RX_ATTN_OUT</v>
      </c>
      <c r="G308" s="39">
        <v>25</v>
      </c>
      <c r="H308" s="39">
        <v>10</v>
      </c>
      <c r="I308" s="4">
        <f t="shared" si="28"/>
        <v>2.5</v>
      </c>
      <c r="J308" s="4" t="str">
        <f t="shared" si="29"/>
        <v>PASS</v>
      </c>
      <c r="K308" s="39"/>
      <c r="L308" s="23"/>
      <c r="M308" s="15"/>
      <c r="N308" s="15"/>
    </row>
    <row r="309" spans="1:14" x14ac:dyDescent="0.3">
      <c r="A309" s="30" t="s">
        <v>1181</v>
      </c>
      <c r="B309" s="39" t="str">
        <f>VLOOKUP(A309,'COMP-VS-BOM'!A:C,3,0)</f>
        <v>Multilayer Ceramic Capacitors MLCC - SMD/SMT 25V 100pF X7R 0402 5% Tol</v>
      </c>
      <c r="C309" s="39" t="str">
        <f t="shared" si="30"/>
        <v>C4534-1</v>
      </c>
      <c r="D309" s="39" t="str">
        <f t="shared" si="31"/>
        <v>C4534-2</v>
      </c>
      <c r="E309" s="14" t="str">
        <f>VLOOKUP(C309,Pin_Report!$D$3:$E$9000,2,0)</f>
        <v>CH1_RX_LB_BAND5_SAWIN</v>
      </c>
      <c r="F309" s="14" t="str">
        <f>VLOOKUP(D309,Pin_Report!$D$3:$E$9000,2,0)</f>
        <v>N2447265</v>
      </c>
      <c r="G309" s="39">
        <v>25</v>
      </c>
      <c r="H309" s="39">
        <v>10</v>
      </c>
      <c r="I309" s="4">
        <f t="shared" si="28"/>
        <v>2.5</v>
      </c>
      <c r="J309" s="4" t="str">
        <f t="shared" si="29"/>
        <v>PASS</v>
      </c>
      <c r="K309" s="39"/>
      <c r="L309" s="23"/>
      <c r="M309" s="15"/>
      <c r="N309" s="15"/>
    </row>
    <row r="310" spans="1:14" x14ac:dyDescent="0.3">
      <c r="A310" s="30" t="s">
        <v>1183</v>
      </c>
      <c r="B310" s="39" t="str">
        <f>VLOOKUP(A310,'COMP-VS-BOM'!A:C,3,0)</f>
        <v>Multilayer Ceramic Capacitors MLCC - SMD/SMT 25V 100pF X7R 0402 5% Tol</v>
      </c>
      <c r="C310" s="39" t="str">
        <f t="shared" si="30"/>
        <v>C4535-1</v>
      </c>
      <c r="D310" s="39" t="str">
        <f t="shared" si="31"/>
        <v>C4535-2</v>
      </c>
      <c r="E310" s="14" t="str">
        <f>VLOOKUP(C310,Pin_Report!$D$3:$E$9000,2,0)</f>
        <v>CH1_RX_HB_BAND3_SAWIN</v>
      </c>
      <c r="F310" s="14" t="str">
        <f>VLOOKUP(D310,Pin_Report!$D$3:$E$9000,2,0)</f>
        <v>N2447239</v>
      </c>
      <c r="G310" s="39">
        <v>25</v>
      </c>
      <c r="H310" s="39">
        <v>10</v>
      </c>
      <c r="I310" s="4">
        <f t="shared" si="28"/>
        <v>2.5</v>
      </c>
      <c r="J310" s="4" t="str">
        <f t="shared" si="29"/>
        <v>PASS</v>
      </c>
      <c r="K310" s="39"/>
      <c r="L310" s="23"/>
      <c r="M310" s="15"/>
      <c r="N310" s="15"/>
    </row>
    <row r="311" spans="1:14" x14ac:dyDescent="0.3">
      <c r="A311" s="30" t="s">
        <v>1186</v>
      </c>
      <c r="B311" s="39" t="str">
        <f>VLOOKUP(A311,'COMP-VS-BOM'!A:C,3,0)</f>
        <v>Multilayer Ceramic Capacitors MLCC - SMD/SMT 25V 100pF X7R 0402 5% Tol</v>
      </c>
      <c r="C311" s="39" t="str">
        <f t="shared" si="30"/>
        <v>C4536-1</v>
      </c>
      <c r="D311" s="39" t="str">
        <f t="shared" si="31"/>
        <v>C4536-2</v>
      </c>
      <c r="E311" s="14" t="str">
        <f>VLOOKUP(C311,Pin_Report!$D$3:$E$9000,2,0)</f>
        <v>CH1_RX_HB_BAND2_SAWIN</v>
      </c>
      <c r="F311" s="14" t="str">
        <f>VLOOKUP(D311,Pin_Report!$D$3:$E$9000,2,0)</f>
        <v>N2447239</v>
      </c>
      <c r="G311" s="39">
        <v>25</v>
      </c>
      <c r="H311" s="39">
        <v>10</v>
      </c>
      <c r="I311" s="4">
        <f t="shared" si="28"/>
        <v>2.5</v>
      </c>
      <c r="J311" s="4" t="str">
        <f t="shared" si="29"/>
        <v>PASS</v>
      </c>
      <c r="K311" s="39"/>
      <c r="L311" s="23"/>
      <c r="M311" s="15"/>
      <c r="N311" s="15"/>
    </row>
    <row r="312" spans="1:14" x14ac:dyDescent="0.3">
      <c r="A312" s="30" t="s">
        <v>1188</v>
      </c>
      <c r="B312" s="39" t="str">
        <f>VLOOKUP(A312,'COMP-VS-BOM'!A:C,3,0)</f>
        <v>Multilayer Ceramic Capacitors MLCC - SMD/SMT 25V 100pF X7R 0402 5% Tol</v>
      </c>
      <c r="C312" s="39" t="str">
        <f t="shared" si="30"/>
        <v>C4537-1</v>
      </c>
      <c r="D312" s="39" t="str">
        <f t="shared" si="31"/>
        <v>C4537-2</v>
      </c>
      <c r="E312" s="14" t="str">
        <f>VLOOKUP(C312,Pin_Report!$D$3:$E$9000,2,0)</f>
        <v>N2447093</v>
      </c>
      <c r="F312" s="14" t="str">
        <f>VLOOKUP(D312,Pin_Report!$D$3:$E$9000,2,0)</f>
        <v>CH1_RX_LB_BAND5_SAWOUT</v>
      </c>
      <c r="G312" s="39">
        <v>25</v>
      </c>
      <c r="H312" s="39">
        <v>10</v>
      </c>
      <c r="I312" s="4">
        <f t="shared" si="28"/>
        <v>2.5</v>
      </c>
      <c r="J312" s="4" t="str">
        <f t="shared" si="29"/>
        <v>PASS</v>
      </c>
      <c r="K312" s="39"/>
      <c r="L312" s="23"/>
      <c r="M312" s="15"/>
      <c r="N312" s="15"/>
    </row>
    <row r="313" spans="1:14" x14ac:dyDescent="0.3">
      <c r="A313" s="30" t="s">
        <v>1190</v>
      </c>
      <c r="B313" s="39" t="str">
        <f>VLOOKUP(A313,'COMP-VS-BOM'!A:C,3,0)</f>
        <v>Multilayer Ceramic Capacitors MLCC - SMD/SMT 25V 100pF X7R 0402 5% Tol</v>
      </c>
      <c r="C313" s="39" t="str">
        <f t="shared" si="30"/>
        <v>C4538-1</v>
      </c>
      <c r="D313" s="39" t="str">
        <f t="shared" si="31"/>
        <v>C4538-2</v>
      </c>
      <c r="E313" s="14" t="str">
        <f>VLOOKUP(C313,Pin_Report!$D$3:$E$9000,2,0)</f>
        <v>N17672390</v>
      </c>
      <c r="F313" s="14" t="str">
        <f>VLOOKUP(D313,Pin_Report!$D$3:$E$9000,2,0)</f>
        <v>CH1_RX_HB_BAND3_SAWOUT</v>
      </c>
      <c r="G313" s="39">
        <v>25</v>
      </c>
      <c r="H313" s="39">
        <v>10</v>
      </c>
      <c r="I313" s="4">
        <f t="shared" si="28"/>
        <v>2.5</v>
      </c>
      <c r="J313" s="4" t="str">
        <f t="shared" si="29"/>
        <v>PASS</v>
      </c>
      <c r="K313" s="39"/>
      <c r="L313" s="23"/>
      <c r="M313" s="15"/>
      <c r="N313" s="15"/>
    </row>
    <row r="314" spans="1:14" x14ac:dyDescent="0.3">
      <c r="A314" s="30" t="s">
        <v>1193</v>
      </c>
      <c r="B314" s="39" t="str">
        <f>VLOOKUP(A314,'COMP-VS-BOM'!A:C,3,0)</f>
        <v>Multilayer Ceramic Capacitors MLCC - SMD/SMT 25V 100pF X7R 0402 5% Tol</v>
      </c>
      <c r="C314" s="39" t="str">
        <f t="shared" si="30"/>
        <v>C4539-1</v>
      </c>
      <c r="D314" s="39" t="str">
        <f t="shared" si="31"/>
        <v>C4539-2</v>
      </c>
      <c r="E314" s="14" t="str">
        <f>VLOOKUP(C314,Pin_Report!$D$3:$E$9000,2,0)</f>
        <v>N17672390</v>
      </c>
      <c r="F314" s="14" t="str">
        <f>VLOOKUP(D314,Pin_Report!$D$3:$E$9000,2,0)</f>
        <v>CH1_RX_HB_BAND2_SAWOUT</v>
      </c>
      <c r="G314" s="39">
        <v>25</v>
      </c>
      <c r="H314" s="39">
        <v>10</v>
      </c>
      <c r="I314" s="4">
        <f t="shared" si="28"/>
        <v>2.5</v>
      </c>
      <c r="J314" s="4" t="str">
        <f t="shared" si="29"/>
        <v>PASS</v>
      </c>
      <c r="K314" s="39"/>
      <c r="L314" s="23"/>
      <c r="M314" s="15"/>
      <c r="N314" s="15"/>
    </row>
    <row r="315" spans="1:14" x14ac:dyDescent="0.3">
      <c r="A315" s="30" t="s">
        <v>1195</v>
      </c>
      <c r="B315" s="39" t="str">
        <f>VLOOKUP(A315,'COMP-VS-BOM'!A:C,3,0)</f>
        <v>Multilayer Ceramic Capacitors MLCC - SMD/SMT 25V 100pF X7R 0402 5% Tol</v>
      </c>
      <c r="C315" s="39" t="str">
        <f t="shared" si="30"/>
        <v>C4540-1</v>
      </c>
      <c r="D315" s="39" t="str">
        <f t="shared" si="31"/>
        <v>C4540-2</v>
      </c>
      <c r="E315" s="14" t="str">
        <f>VLOOKUP(C315,Pin_Report!$D$3:$E$9000,2,0)</f>
        <v>CH1_RF_RX_OUT</v>
      </c>
      <c r="F315" s="14" t="str">
        <f>VLOOKUP(D315,Pin_Report!$D$3:$E$9000,2,0)</f>
        <v>N19188677</v>
      </c>
      <c r="G315" s="39">
        <v>25</v>
      </c>
      <c r="H315" s="39">
        <v>10</v>
      </c>
      <c r="I315" s="4">
        <f t="shared" si="28"/>
        <v>2.5</v>
      </c>
      <c r="J315" s="4" t="str">
        <f t="shared" si="29"/>
        <v>PASS</v>
      </c>
      <c r="K315" s="39"/>
      <c r="L315" s="23"/>
      <c r="M315" s="15"/>
      <c r="N315" s="15"/>
    </row>
    <row r="316" spans="1:14" x14ac:dyDescent="0.3">
      <c r="A316" s="30" t="s">
        <v>1198</v>
      </c>
      <c r="B316" s="39" t="str">
        <f>VLOOKUP(A316,'COMP-VS-BOM'!A:C,3,0)</f>
        <v>Multilayer Ceramic Capacitors MLCC - SMD/SMT 25V 100pF X7R 0402 5% Tol</v>
      </c>
      <c r="C316" s="39" t="str">
        <f t="shared" si="30"/>
        <v>C4541-1</v>
      </c>
      <c r="D316" s="39" t="str">
        <f t="shared" si="31"/>
        <v>C4541-2</v>
      </c>
      <c r="E316" s="14" t="str">
        <f>VLOOKUP(C316,Pin_Report!$D$3:$E$9000,2,0)</f>
        <v>N3415333</v>
      </c>
      <c r="F316" s="14" t="str">
        <f>VLOOKUP(D316,Pin_Report!$D$3:$E$9000,2,0)</f>
        <v>CH2_ATT_OUT</v>
      </c>
      <c r="G316" s="39">
        <v>25</v>
      </c>
      <c r="H316" s="39">
        <v>10</v>
      </c>
      <c r="I316" s="4">
        <f t="shared" si="28"/>
        <v>2.5</v>
      </c>
      <c r="J316" s="4" t="str">
        <f t="shared" si="29"/>
        <v>PASS</v>
      </c>
      <c r="K316" s="39"/>
      <c r="L316" s="23"/>
      <c r="M316" s="15"/>
      <c r="N316" s="15"/>
    </row>
    <row r="317" spans="1:14" x14ac:dyDescent="0.3">
      <c r="A317" s="30" t="s">
        <v>1201</v>
      </c>
      <c r="B317" s="39" t="str">
        <f>VLOOKUP(A317,'COMP-VS-BOM'!A:C,3,0)</f>
        <v>Multilayer Ceramic Capacitors MLCC - SMD/SMT 25V 100pF X7R 0402 5% Tol</v>
      </c>
      <c r="C317" s="39" t="str">
        <f t="shared" si="30"/>
        <v>C4542-1</v>
      </c>
      <c r="D317" s="39" t="str">
        <f t="shared" si="31"/>
        <v>C4542-2</v>
      </c>
      <c r="E317" s="14" t="str">
        <f>VLOOKUP(C317,Pin_Report!$D$3:$E$9000,2,0)</f>
        <v>N3417290</v>
      </c>
      <c r="F317" s="14" t="str">
        <f>VLOOKUP(D317,Pin_Report!$D$3:$E$9000,2,0)</f>
        <v>CH2_TX_PREAMP_OUT</v>
      </c>
      <c r="G317" s="39">
        <v>25</v>
      </c>
      <c r="H317" s="39">
        <v>10</v>
      </c>
      <c r="I317" s="4">
        <f t="shared" si="28"/>
        <v>2.5</v>
      </c>
      <c r="J317" s="4" t="str">
        <f t="shared" si="29"/>
        <v>PASS</v>
      </c>
      <c r="K317" s="39"/>
      <c r="L317" s="23"/>
      <c r="M317" s="15"/>
      <c r="N317" s="15"/>
    </row>
    <row r="318" spans="1:14" x14ac:dyDescent="0.3">
      <c r="A318" s="30" t="s">
        <v>1203</v>
      </c>
      <c r="B318" s="39" t="str">
        <f>VLOOKUP(A318,'COMP-VS-BOM'!A:C,3,0)</f>
        <v>Multilayer Ceramic Capacitors MLCC - SMD/SMT 25V 100pF X7R 0402 5% Tol</v>
      </c>
      <c r="C318" s="39" t="str">
        <f t="shared" si="30"/>
        <v>C4543-1</v>
      </c>
      <c r="D318" s="39" t="str">
        <f t="shared" si="31"/>
        <v>C4543-2</v>
      </c>
      <c r="E318" s="14" t="str">
        <f>VLOOKUP(C318,Pin_Report!$D$3:$E$9000,2,0)</f>
        <v>N11655</v>
      </c>
      <c r="F318" s="14" t="str">
        <f>VLOOKUP(D318,Pin_Report!$D$3:$E$9000,2,0)</f>
        <v>N08320</v>
      </c>
      <c r="G318" s="39">
        <v>25</v>
      </c>
      <c r="H318" s="39">
        <v>10</v>
      </c>
      <c r="I318" s="4">
        <f t="shared" si="28"/>
        <v>2.5</v>
      </c>
      <c r="J318" s="4" t="str">
        <f t="shared" si="29"/>
        <v>PASS</v>
      </c>
      <c r="K318" s="39"/>
      <c r="L318" s="23"/>
      <c r="M318" s="15"/>
      <c r="N318" s="15"/>
    </row>
    <row r="319" spans="1:14" x14ac:dyDescent="0.3">
      <c r="A319" s="30" t="s">
        <v>1206</v>
      </c>
      <c r="B319" s="39" t="str">
        <f>VLOOKUP(A319,'COMP-VS-BOM'!A:C,3,0)</f>
        <v>Multilayer Ceramic Capacitors MLCC - SMD/SMT 25V 100pF X7R 0402 5% Tol</v>
      </c>
      <c r="C319" s="39" t="str">
        <f t="shared" si="30"/>
        <v>C4544-1</v>
      </c>
      <c r="D319" s="39" t="str">
        <f t="shared" si="31"/>
        <v>C4544-2</v>
      </c>
      <c r="E319" s="14" t="str">
        <f>VLOOKUP(C319,Pin_Report!$D$3:$E$9000,2,0)</f>
        <v>N97078</v>
      </c>
      <c r="F319" s="14" t="str">
        <f>VLOOKUP(D319,Pin_Report!$D$3:$E$9000,2,0)</f>
        <v>N96998</v>
      </c>
      <c r="G319" s="39">
        <v>25</v>
      </c>
      <c r="H319" s="39">
        <v>10</v>
      </c>
      <c r="I319" s="4">
        <f t="shared" si="28"/>
        <v>2.5</v>
      </c>
      <c r="J319" s="4" t="str">
        <f t="shared" si="29"/>
        <v>PASS</v>
      </c>
      <c r="K319" s="39"/>
      <c r="L319" s="23"/>
      <c r="M319" s="15"/>
      <c r="N319" s="15"/>
    </row>
    <row r="320" spans="1:14" x14ac:dyDescent="0.3">
      <c r="A320" s="30" t="s">
        <v>1209</v>
      </c>
      <c r="B320" s="39" t="str">
        <f>VLOOKUP(A320,'COMP-VS-BOM'!A:C,3,0)</f>
        <v>Multilayer Ceramic Capacitors MLCC - SMD/SMT 25V 100pF X7R 0402 5% Tol</v>
      </c>
      <c r="C320" s="39" t="str">
        <f t="shared" si="30"/>
        <v>C4545-1</v>
      </c>
      <c r="D320" s="39" t="str">
        <f t="shared" si="31"/>
        <v>C4545-2</v>
      </c>
      <c r="E320" s="14" t="str">
        <f>VLOOKUP(C320,Pin_Report!$D$3:$E$9000,2,0)</f>
        <v>N19639876</v>
      </c>
      <c r="F320" s="14" t="str">
        <f>VLOOKUP(D320,Pin_Report!$D$3:$E$9000,2,0)</f>
        <v>N64340</v>
      </c>
      <c r="G320" s="39">
        <v>25</v>
      </c>
      <c r="H320" s="39">
        <v>10</v>
      </c>
      <c r="I320" s="4">
        <f t="shared" si="28"/>
        <v>2.5</v>
      </c>
      <c r="J320" s="4" t="str">
        <f t="shared" si="29"/>
        <v>PASS</v>
      </c>
      <c r="K320" s="39"/>
      <c r="L320" s="23"/>
      <c r="M320" s="15"/>
      <c r="N320" s="15"/>
    </row>
    <row r="321" spans="1:14" x14ac:dyDescent="0.3">
      <c r="A321" s="30" t="s">
        <v>1212</v>
      </c>
      <c r="B321" s="39" t="str">
        <f>VLOOKUP(A321,'COMP-VS-BOM'!A:C,3,0)</f>
        <v>Multilayer Ceramic Capacitors MLCC - SMD/SMT 25V 100pF X7R 0402 5% Tol</v>
      </c>
      <c r="C321" s="39" t="str">
        <f t="shared" si="30"/>
        <v>C4546-1</v>
      </c>
      <c r="D321" s="39" t="str">
        <f t="shared" si="31"/>
        <v>C4546-2</v>
      </c>
      <c r="E321" s="14" t="str">
        <f>VLOOKUP(C321,Pin_Report!$D$3:$E$9000,2,0)</f>
        <v>N18796030</v>
      </c>
      <c r="F321" s="14" t="str">
        <f>VLOOKUP(D321,Pin_Report!$D$3:$E$9000,2,0)</f>
        <v>N64506</v>
      </c>
      <c r="G321" s="39">
        <v>25</v>
      </c>
      <c r="H321" s="39">
        <v>10</v>
      </c>
      <c r="I321" s="4">
        <f t="shared" si="28"/>
        <v>2.5</v>
      </c>
      <c r="J321" s="4" t="str">
        <f t="shared" si="29"/>
        <v>PASS</v>
      </c>
      <c r="K321" s="39"/>
      <c r="L321" s="23"/>
      <c r="M321" s="15"/>
      <c r="N321" s="15"/>
    </row>
    <row r="322" spans="1:14" x14ac:dyDescent="0.3">
      <c r="A322" s="30" t="s">
        <v>1215</v>
      </c>
      <c r="B322" s="39" t="str">
        <f>VLOOKUP(A322,'COMP-VS-BOM'!A:C,3,0)</f>
        <v>Multilayer Ceramic Capacitors MLCC - SMD/SMT 25V 100pF X7R 0402 5% Tol</v>
      </c>
      <c r="C322" s="39" t="str">
        <f t="shared" si="30"/>
        <v>C4547-1</v>
      </c>
      <c r="D322" s="39" t="str">
        <f t="shared" si="31"/>
        <v>C4547-2</v>
      </c>
      <c r="E322" s="14" t="str">
        <f>VLOOKUP(C322,Pin_Report!$D$3:$E$9000,2,0)</f>
        <v>N18794636</v>
      </c>
      <c r="F322" s="14" t="str">
        <f>VLOOKUP(D322,Pin_Report!$D$3:$E$9000,2,0)</f>
        <v>N3604901</v>
      </c>
      <c r="G322" s="39">
        <v>25</v>
      </c>
      <c r="H322" s="39">
        <v>10</v>
      </c>
      <c r="I322" s="4">
        <f t="shared" si="28"/>
        <v>2.5</v>
      </c>
      <c r="J322" s="4" t="str">
        <f t="shared" si="29"/>
        <v>PASS</v>
      </c>
      <c r="K322" s="39"/>
      <c r="L322" s="23"/>
      <c r="M322" s="15"/>
      <c r="N322" s="15"/>
    </row>
    <row r="323" spans="1:14" x14ac:dyDescent="0.3">
      <c r="A323" s="30" t="s">
        <v>1218</v>
      </c>
      <c r="B323" s="39" t="str">
        <f>VLOOKUP(A323,'COMP-VS-BOM'!A:C,3,0)</f>
        <v>Multilayer Ceramic Capacitors MLCC - SMD/SMT 25V 100pF X7R 0402 5% Tol</v>
      </c>
      <c r="C323" s="39" t="str">
        <f t="shared" si="30"/>
        <v>C4548-1</v>
      </c>
      <c r="D323" s="39" t="str">
        <f t="shared" si="31"/>
        <v>C4548-2</v>
      </c>
      <c r="E323" s="14" t="str">
        <f>VLOOKUP(C323,Pin_Report!$D$3:$E$9000,2,0)</f>
        <v>N3605211</v>
      </c>
      <c r="F323" s="14" t="str">
        <f>VLOOKUP(D323,Pin_Report!$D$3:$E$9000,2,0)</f>
        <v>N3605045</v>
      </c>
      <c r="G323" s="39">
        <v>25</v>
      </c>
      <c r="H323" s="39">
        <v>10</v>
      </c>
      <c r="I323" s="4">
        <f t="shared" si="28"/>
        <v>2.5</v>
      </c>
      <c r="J323" s="4" t="str">
        <f t="shared" si="29"/>
        <v>PASS</v>
      </c>
      <c r="K323" s="39"/>
      <c r="L323" s="23"/>
      <c r="M323" s="15"/>
      <c r="N323" s="15"/>
    </row>
    <row r="324" spans="1:14" x14ac:dyDescent="0.3">
      <c r="A324" s="30" t="s">
        <v>1234</v>
      </c>
      <c r="B324" s="39" t="str">
        <f>VLOOKUP(A324,'COMP-VS-BOM'!A:C,3,0)</f>
        <v>Multilayer Ceramic Capacitors MLCC - SMD/SMT 25V 100pF X7R 0402 5% Tol</v>
      </c>
      <c r="C324" s="39" t="str">
        <f t="shared" si="30"/>
        <v>C4554-1</v>
      </c>
      <c r="D324" s="39" t="str">
        <f t="shared" si="31"/>
        <v>C4554-2</v>
      </c>
      <c r="E324" s="14" t="str">
        <f>VLOOKUP(C324,Pin_Report!$D$3:$E$9000,2,0)</f>
        <v>N19069446</v>
      </c>
      <c r="F324" s="14" t="str">
        <f>VLOOKUP(D324,Pin_Report!$D$3:$E$9000,2,0)</f>
        <v>CH2_RX_LB_BAND5</v>
      </c>
      <c r="G324" s="39">
        <v>25</v>
      </c>
      <c r="H324" s="39">
        <v>10</v>
      </c>
      <c r="I324" s="4">
        <f t="shared" si="28"/>
        <v>2.5</v>
      </c>
      <c r="J324" s="4" t="str">
        <f t="shared" si="29"/>
        <v>PASS</v>
      </c>
      <c r="K324" s="39"/>
      <c r="L324" s="23"/>
      <c r="M324" s="15"/>
      <c r="N324" s="15"/>
    </row>
    <row r="325" spans="1:14" x14ac:dyDescent="0.3">
      <c r="A325" s="30" t="s">
        <v>1237</v>
      </c>
      <c r="B325" s="39" t="str">
        <f>VLOOKUP(A325,'COMP-VS-BOM'!A:C,3,0)</f>
        <v>Multilayer Ceramic Capacitors MLCC - SMD/SMT 25V 100pF X7R 0402 5% Tol</v>
      </c>
      <c r="C325" s="39" t="str">
        <f t="shared" si="30"/>
        <v>C4555-1</v>
      </c>
      <c r="D325" s="39" t="str">
        <f t="shared" si="31"/>
        <v>C4555-2</v>
      </c>
      <c r="E325" s="14" t="str">
        <f>VLOOKUP(C325,Pin_Report!$D$3:$E$9000,2,0)</f>
        <v>N19069497</v>
      </c>
      <c r="F325" s="14" t="str">
        <f>VLOOKUP(D325,Pin_Report!$D$3:$E$9000,2,0)</f>
        <v>CH2_RX_HB_BAND3</v>
      </c>
      <c r="G325" s="39">
        <v>25</v>
      </c>
      <c r="H325" s="39">
        <v>10</v>
      </c>
      <c r="I325" s="4">
        <f t="shared" si="28"/>
        <v>2.5</v>
      </c>
      <c r="J325" s="4" t="str">
        <f t="shared" si="29"/>
        <v>PASS</v>
      </c>
      <c r="K325" s="39"/>
      <c r="L325" s="23"/>
      <c r="M325" s="15"/>
      <c r="N325" s="15"/>
    </row>
    <row r="326" spans="1:14" x14ac:dyDescent="0.3">
      <c r="A326" s="30" t="s">
        <v>1240</v>
      </c>
      <c r="B326" s="39" t="str">
        <f>VLOOKUP(A326,'COMP-VS-BOM'!A:C,3,0)</f>
        <v>Multilayer Ceramic Capacitors MLCC - SMD/SMT 25V 100pF X7R 0402 5% Tol</v>
      </c>
      <c r="C326" s="39" t="str">
        <f t="shared" si="30"/>
        <v>C4556-1</v>
      </c>
      <c r="D326" s="39" t="str">
        <f t="shared" si="31"/>
        <v>C4556-2</v>
      </c>
      <c r="E326" s="14" t="str">
        <f>VLOOKUP(C326,Pin_Report!$D$3:$E$9000,2,0)</f>
        <v>N19069497</v>
      </c>
      <c r="F326" s="14" t="str">
        <f>VLOOKUP(D326,Pin_Report!$D$3:$E$9000,2,0)</f>
        <v>CH2_RX_HB_BAND2</v>
      </c>
      <c r="G326" s="39">
        <v>25</v>
      </c>
      <c r="H326" s="39">
        <v>10</v>
      </c>
      <c r="I326" s="4">
        <f t="shared" si="28"/>
        <v>2.5</v>
      </c>
      <c r="J326" s="4" t="str">
        <f t="shared" si="29"/>
        <v>PASS</v>
      </c>
      <c r="K326" s="39"/>
      <c r="L326" s="23"/>
      <c r="M326" s="15"/>
      <c r="N326" s="15"/>
    </row>
    <row r="327" spans="1:14" x14ac:dyDescent="0.3">
      <c r="A327" s="30" t="s">
        <v>1242</v>
      </c>
      <c r="B327" s="39" t="str">
        <f>VLOOKUP(A327,'COMP-VS-BOM'!A:C,3,0)</f>
        <v>Multilayer Ceramic Capacitors MLCC - SMD/SMT 25V 100pF X7R 0402 5% Tol</v>
      </c>
      <c r="C327" s="39" t="str">
        <f t="shared" si="30"/>
        <v>C4557-1</v>
      </c>
      <c r="D327" s="39" t="str">
        <f t="shared" si="31"/>
        <v>C4557-2</v>
      </c>
      <c r="E327" s="14" t="str">
        <f>VLOOKUP(C327,Pin_Report!$D$3:$E$9000,2,0)</f>
        <v>N19069446</v>
      </c>
      <c r="F327" s="14" t="str">
        <f>VLOOKUP(D327,Pin_Report!$D$3:$E$9000,2,0)</f>
        <v>CH2_RX_LB_BAND8</v>
      </c>
      <c r="G327" s="39">
        <v>25</v>
      </c>
      <c r="H327" s="39">
        <v>10</v>
      </c>
      <c r="I327" s="4">
        <f t="shared" si="28"/>
        <v>2.5</v>
      </c>
      <c r="J327" s="4" t="str">
        <f t="shared" si="29"/>
        <v>PASS</v>
      </c>
      <c r="K327" s="39"/>
      <c r="L327" s="23"/>
      <c r="M327" s="15"/>
      <c r="N327" s="15"/>
    </row>
    <row r="328" spans="1:14" x14ac:dyDescent="0.3">
      <c r="A328" s="30" t="s">
        <v>1244</v>
      </c>
      <c r="B328" s="39" t="str">
        <f>VLOOKUP(A328,'COMP-VS-BOM'!A:C,3,0)</f>
        <v>Multilayer Ceramic Capacitors MLCC - SMD/SMT 25V 100pF X7R 0402 5% Tol</v>
      </c>
      <c r="C328" s="39" t="str">
        <f t="shared" si="30"/>
        <v>C4558-1</v>
      </c>
      <c r="D328" s="39" t="str">
        <f t="shared" si="31"/>
        <v>C4558-2</v>
      </c>
      <c r="E328" s="14" t="str">
        <f>VLOOKUP(C328,Pin_Report!$D$3:$E$9000,2,0)</f>
        <v>N17683367</v>
      </c>
      <c r="F328" s="14" t="str">
        <f>VLOOKUP(D328,Pin_Report!$D$3:$E$9000,2,0)</f>
        <v>CH2_RX_LB_BAND8_SAWOUT</v>
      </c>
      <c r="G328" s="39">
        <v>25</v>
      </c>
      <c r="H328" s="39">
        <v>10</v>
      </c>
      <c r="I328" s="4">
        <f t="shared" si="28"/>
        <v>2.5</v>
      </c>
      <c r="J328" s="4" t="str">
        <f t="shared" si="29"/>
        <v>PASS</v>
      </c>
      <c r="K328" s="39"/>
      <c r="L328" s="23"/>
      <c r="M328" s="15"/>
      <c r="N328" s="15"/>
    </row>
    <row r="329" spans="1:14" x14ac:dyDescent="0.3">
      <c r="A329" s="30" t="s">
        <v>1247</v>
      </c>
      <c r="B329" s="39" t="str">
        <f>VLOOKUP(A329,'COMP-VS-BOM'!A:C,3,0)</f>
        <v>Multilayer Ceramic Capacitors MLCC - SMD/SMT 25V 100pF X7R 0402 5% Tol</v>
      </c>
      <c r="C329" s="39" t="str">
        <f t="shared" si="30"/>
        <v>C4559-1</v>
      </c>
      <c r="D329" s="39" t="str">
        <f t="shared" si="31"/>
        <v>C4559-2</v>
      </c>
      <c r="E329" s="14" t="str">
        <f>VLOOKUP(C329,Pin_Report!$D$3:$E$9000,2,0)</f>
        <v>CH2_RX_LB_BAND8_SAWIN</v>
      </c>
      <c r="F329" s="14" t="str">
        <f>VLOOKUP(D329,Pin_Report!$D$3:$E$9000,2,0)</f>
        <v>N25591</v>
      </c>
      <c r="G329" s="39">
        <v>25</v>
      </c>
      <c r="H329" s="39">
        <v>10</v>
      </c>
      <c r="I329" s="4">
        <f t="shared" si="28"/>
        <v>2.5</v>
      </c>
      <c r="J329" s="4" t="str">
        <f t="shared" si="29"/>
        <v>PASS</v>
      </c>
      <c r="K329" s="39"/>
      <c r="L329" s="23"/>
      <c r="M329" s="15"/>
      <c r="N329" s="15"/>
    </row>
    <row r="330" spans="1:14" x14ac:dyDescent="0.3">
      <c r="A330" s="30" t="s">
        <v>1250</v>
      </c>
      <c r="B330" s="39" t="str">
        <f>VLOOKUP(A330,'COMP-VS-BOM'!A:C,3,0)</f>
        <v>Multilayer Ceramic Capacitors MLCC - SMD/SMT 25V 100pF X7R 0402 5% Tol</v>
      </c>
      <c r="C330" s="39" t="str">
        <f t="shared" si="30"/>
        <v>C4560-1</v>
      </c>
      <c r="D330" s="39" t="str">
        <f t="shared" si="31"/>
        <v>C4560-2</v>
      </c>
      <c r="E330" s="14" t="str">
        <f>VLOOKUP(C330,Pin_Report!$D$3:$E$9000,2,0)</f>
        <v>CH2_RX_FILTER_IN</v>
      </c>
      <c r="F330" s="14" t="str">
        <f>VLOOKUP(D330,Pin_Report!$D$3:$E$9000,2,0)</f>
        <v>CH2_RX_ATTN_OUT</v>
      </c>
      <c r="G330" s="39">
        <v>25</v>
      </c>
      <c r="H330" s="39">
        <v>10</v>
      </c>
      <c r="I330" s="4">
        <f t="shared" si="28"/>
        <v>2.5</v>
      </c>
      <c r="J330" s="4" t="str">
        <f t="shared" si="29"/>
        <v>PASS</v>
      </c>
      <c r="K330" s="39"/>
      <c r="L330" s="23"/>
      <c r="M330" s="15"/>
      <c r="N330" s="15"/>
    </row>
    <row r="331" spans="1:14" x14ac:dyDescent="0.3">
      <c r="A331" s="30" t="s">
        <v>1253</v>
      </c>
      <c r="B331" s="39" t="str">
        <f>VLOOKUP(A331,'COMP-VS-BOM'!A:C,3,0)</f>
        <v>Multilayer Ceramic Capacitors MLCC - SMD/SMT 25V 100pF X7R 0402 5% Tol</v>
      </c>
      <c r="C331" s="39" t="str">
        <f t="shared" si="30"/>
        <v>C4561-1</v>
      </c>
      <c r="D331" s="39" t="str">
        <f t="shared" si="31"/>
        <v>C4561-2</v>
      </c>
      <c r="E331" s="14" t="str">
        <f>VLOOKUP(C331,Pin_Report!$D$3:$E$9000,2,0)</f>
        <v>CH2_RX_HB_BAND2_SAWIN</v>
      </c>
      <c r="F331" s="14" t="str">
        <f>VLOOKUP(D331,Pin_Report!$D$3:$E$9000,2,0)</f>
        <v>N21578</v>
      </c>
      <c r="G331" s="39">
        <v>25</v>
      </c>
      <c r="H331" s="39">
        <v>10</v>
      </c>
      <c r="I331" s="4">
        <f t="shared" si="28"/>
        <v>2.5</v>
      </c>
      <c r="J331" s="4" t="str">
        <f t="shared" si="29"/>
        <v>PASS</v>
      </c>
      <c r="K331" s="39"/>
      <c r="L331" s="23"/>
      <c r="M331" s="15"/>
      <c r="N331" s="15"/>
    </row>
    <row r="332" spans="1:14" x14ac:dyDescent="0.3">
      <c r="A332" s="30" t="s">
        <v>1256</v>
      </c>
      <c r="B332" s="39" t="str">
        <f>VLOOKUP(A332,'COMP-VS-BOM'!A:C,3,0)</f>
        <v>Multilayer Ceramic Capacitors MLCC - SMD/SMT 25V 100pF X7R 0402 5% Tol</v>
      </c>
      <c r="C332" s="39" t="str">
        <f t="shared" si="30"/>
        <v>C4562-1</v>
      </c>
      <c r="D332" s="39" t="str">
        <f t="shared" si="31"/>
        <v>C4562-2</v>
      </c>
      <c r="E332" s="14" t="str">
        <f>VLOOKUP(C332,Pin_Report!$D$3:$E$9000,2,0)</f>
        <v>N14373</v>
      </c>
      <c r="F332" s="14" t="str">
        <f>VLOOKUP(D332,Pin_Report!$D$3:$E$9000,2,0)</f>
        <v>CH2_RX_HB_BAND2_SAWOUT</v>
      </c>
      <c r="G332" s="39">
        <v>25</v>
      </c>
      <c r="H332" s="39">
        <v>10</v>
      </c>
      <c r="I332" s="4">
        <f t="shared" si="28"/>
        <v>2.5</v>
      </c>
      <c r="J332" s="4" t="str">
        <f t="shared" si="29"/>
        <v>PASS</v>
      </c>
      <c r="K332" s="39"/>
      <c r="L332" s="23"/>
      <c r="M332" s="15"/>
      <c r="N332" s="15"/>
    </row>
    <row r="333" spans="1:14" x14ac:dyDescent="0.3">
      <c r="A333" s="30" t="s">
        <v>1259</v>
      </c>
      <c r="B333" s="39" t="str">
        <f>VLOOKUP(A333,'COMP-VS-BOM'!A:C,3,0)</f>
        <v>Multilayer Ceramic Capacitors MLCC - SMD/SMT 25V 100pF X7R 0402 5% Tol</v>
      </c>
      <c r="C333" s="39" t="str">
        <f t="shared" si="30"/>
        <v>C4563-1</v>
      </c>
      <c r="D333" s="39" t="str">
        <f t="shared" si="31"/>
        <v>C4563-2</v>
      </c>
      <c r="E333" s="14" t="str">
        <f>VLOOKUP(C333,Pin_Report!$D$3:$E$9000,2,0)</f>
        <v>N14373</v>
      </c>
      <c r="F333" s="14" t="str">
        <f>VLOOKUP(D333,Pin_Report!$D$3:$E$9000,2,0)</f>
        <v>CH2_RX_HB_BAND3_SAWOUT</v>
      </c>
      <c r="G333" s="39">
        <v>25</v>
      </c>
      <c r="H333" s="39">
        <v>10</v>
      </c>
      <c r="I333" s="4">
        <f t="shared" si="28"/>
        <v>2.5</v>
      </c>
      <c r="J333" s="4" t="str">
        <f t="shared" si="29"/>
        <v>PASS</v>
      </c>
      <c r="K333" s="39"/>
      <c r="L333" s="23"/>
      <c r="M333" s="15"/>
      <c r="N333" s="15"/>
    </row>
    <row r="334" spans="1:14" x14ac:dyDescent="0.3">
      <c r="A334" s="30" t="s">
        <v>1261</v>
      </c>
      <c r="B334" s="39" t="str">
        <f>VLOOKUP(A334,'COMP-VS-BOM'!A:C,3,0)</f>
        <v>Multilayer Ceramic Capacitors MLCC - SMD/SMT 25V 100pF X7R 0402 5% Tol</v>
      </c>
      <c r="C334" s="39" t="str">
        <f t="shared" si="30"/>
        <v>C4564-1</v>
      </c>
      <c r="D334" s="39" t="str">
        <f t="shared" si="31"/>
        <v>C4564-2</v>
      </c>
      <c r="E334" s="14" t="str">
        <f>VLOOKUP(C334,Pin_Report!$D$3:$E$9000,2,0)</f>
        <v>N17683367</v>
      </c>
      <c r="F334" s="14" t="str">
        <f>VLOOKUP(D334,Pin_Report!$D$3:$E$9000,2,0)</f>
        <v>CH2_RX_LB_BAND5_SAWOUT</v>
      </c>
      <c r="G334" s="39">
        <v>25</v>
      </c>
      <c r="H334" s="39">
        <v>10</v>
      </c>
      <c r="I334" s="4">
        <f t="shared" si="28"/>
        <v>2.5</v>
      </c>
      <c r="J334" s="4" t="str">
        <f t="shared" si="29"/>
        <v>PASS</v>
      </c>
      <c r="K334" s="39"/>
      <c r="L334" s="23"/>
      <c r="M334" s="15"/>
      <c r="N334" s="15"/>
    </row>
    <row r="335" spans="1:14" x14ac:dyDescent="0.3">
      <c r="A335" s="30" t="s">
        <v>1263</v>
      </c>
      <c r="B335" s="39" t="str">
        <f>VLOOKUP(A335,'COMP-VS-BOM'!A:C,3,0)</f>
        <v>Multilayer Ceramic Capacitors MLCC - SMD/SMT 25V 100pF X7R 0402 5% Tol</v>
      </c>
      <c r="C335" s="39" t="str">
        <f t="shared" si="30"/>
        <v>C4565-1</v>
      </c>
      <c r="D335" s="39" t="str">
        <f t="shared" si="31"/>
        <v>C4565-2</v>
      </c>
      <c r="E335" s="14" t="str">
        <f>VLOOKUP(C335,Pin_Report!$D$3:$E$9000,2,0)</f>
        <v>CH2_RX_HB_BAND3_SAWIN</v>
      </c>
      <c r="F335" s="14" t="str">
        <f>VLOOKUP(D335,Pin_Report!$D$3:$E$9000,2,0)</f>
        <v>N21578</v>
      </c>
      <c r="G335" s="39">
        <v>25</v>
      </c>
      <c r="H335" s="39">
        <v>10</v>
      </c>
      <c r="I335" s="4">
        <f t="shared" si="28"/>
        <v>2.5</v>
      </c>
      <c r="J335" s="4" t="str">
        <f t="shared" si="29"/>
        <v>PASS</v>
      </c>
      <c r="K335" s="39"/>
      <c r="L335" s="23"/>
      <c r="M335" s="15"/>
      <c r="N335" s="15"/>
    </row>
    <row r="336" spans="1:14" x14ac:dyDescent="0.3">
      <c r="A336" s="30" t="s">
        <v>1265</v>
      </c>
      <c r="B336" s="39" t="str">
        <f>VLOOKUP(A336,'COMP-VS-BOM'!A:C,3,0)</f>
        <v>Multilayer Ceramic Capacitors MLCC - SMD/SMT 25V 100pF X7R 0402 5% Tol</v>
      </c>
      <c r="C336" s="39" t="str">
        <f t="shared" si="30"/>
        <v>C4566-1</v>
      </c>
      <c r="D336" s="39" t="str">
        <f t="shared" si="31"/>
        <v>C4566-2</v>
      </c>
      <c r="E336" s="14" t="str">
        <f>VLOOKUP(C336,Pin_Report!$D$3:$E$9000,2,0)</f>
        <v>CH2_RX_LB_BAND5_SAWIN</v>
      </c>
      <c r="F336" s="14" t="str">
        <f>VLOOKUP(D336,Pin_Report!$D$3:$E$9000,2,0)</f>
        <v>N25591</v>
      </c>
      <c r="G336" s="39">
        <v>25</v>
      </c>
      <c r="H336" s="39">
        <v>10</v>
      </c>
      <c r="I336" s="4">
        <f t="shared" si="28"/>
        <v>2.5</v>
      </c>
      <c r="J336" s="4" t="str">
        <f t="shared" si="29"/>
        <v>PASS</v>
      </c>
      <c r="K336" s="39"/>
      <c r="L336" s="23"/>
      <c r="M336" s="15"/>
      <c r="N336" s="15"/>
    </row>
    <row r="337" spans="1:14" x14ac:dyDescent="0.3">
      <c r="A337" s="30" t="s">
        <v>1334</v>
      </c>
      <c r="B337" s="39" t="str">
        <f>VLOOKUP(A337,'COMP-VS-BOM'!A:C,3,0)</f>
        <v>Multilayer Ceramic Capacitors MLCC - SMD/SMT 25V 100pF X7R 0402 5% Tol</v>
      </c>
      <c r="C337" s="39" t="str">
        <f t="shared" si="30"/>
        <v>C4637-1</v>
      </c>
      <c r="D337" s="39" t="str">
        <f t="shared" si="31"/>
        <v>C4637-2</v>
      </c>
      <c r="E337" s="14" t="str">
        <f>VLOOKUP(C337,Pin_Report!$D$3:$E$9000,2,0)</f>
        <v>CH1_RX_LNA_IN</v>
      </c>
      <c r="F337" s="14" t="str">
        <f>VLOOKUP(D337,Pin_Report!$D$3:$E$9000,2,0)</f>
        <v>N19069117</v>
      </c>
      <c r="G337" s="39">
        <v>25</v>
      </c>
      <c r="H337" s="39">
        <v>10</v>
      </c>
      <c r="I337" s="4">
        <f t="shared" si="28"/>
        <v>2.5</v>
      </c>
      <c r="J337" s="4" t="str">
        <f t="shared" si="29"/>
        <v>PASS</v>
      </c>
      <c r="K337" s="39"/>
      <c r="L337" s="23"/>
      <c r="M337" s="15"/>
      <c r="N337" s="15"/>
    </row>
    <row r="338" spans="1:14" x14ac:dyDescent="0.3">
      <c r="A338" s="30" t="s">
        <v>1337</v>
      </c>
      <c r="B338" s="39" t="str">
        <f>VLOOKUP(A338,'COMP-VS-BOM'!A:C,3,0)</f>
        <v>Multilayer Ceramic Capacitors MLCC - SMD/SMT 25V 100pF X7R 0402 5% Tol</v>
      </c>
      <c r="C338" s="39" t="str">
        <f t="shared" si="30"/>
        <v>C4639-1</v>
      </c>
      <c r="D338" s="39" t="str">
        <f t="shared" si="31"/>
        <v>C4639-2</v>
      </c>
      <c r="E338" s="14" t="str">
        <f>VLOOKUP(C338,Pin_Report!$D$3:$E$9000,2,0)</f>
        <v>CH2_RX_LNA_IN</v>
      </c>
      <c r="F338" s="14" t="str">
        <f>VLOOKUP(D338,Pin_Report!$D$3:$E$9000,2,0)</f>
        <v>N19069446</v>
      </c>
      <c r="G338" s="39">
        <v>25</v>
      </c>
      <c r="H338" s="39">
        <v>10</v>
      </c>
      <c r="I338" s="4">
        <f t="shared" si="28"/>
        <v>2.5</v>
      </c>
      <c r="J338" s="4" t="str">
        <f t="shared" si="29"/>
        <v>PASS</v>
      </c>
      <c r="K338" s="39"/>
      <c r="L338" s="23"/>
      <c r="M338" s="15"/>
      <c r="N338" s="15"/>
    </row>
    <row r="339" spans="1:14" x14ac:dyDescent="0.3">
      <c r="A339" s="30" t="s">
        <v>1339</v>
      </c>
      <c r="B339" s="39" t="str">
        <f>VLOOKUP(A339,'COMP-VS-BOM'!A:C,3,0)</f>
        <v>Multilayer Ceramic Capacitors MLCC - SMD/SMT 25V 100pF X7R 0402 5% Tol</v>
      </c>
      <c r="C339" s="39" t="str">
        <f t="shared" si="30"/>
        <v>C4640-1</v>
      </c>
      <c r="D339" s="39" t="str">
        <f t="shared" si="31"/>
        <v>C4640-2</v>
      </c>
      <c r="E339" s="14" t="str">
        <f>VLOOKUP(C339,Pin_Report!$D$3:$E$9000,2,0)</f>
        <v>CH2_RX_LNA_IN</v>
      </c>
      <c r="F339" s="14" t="str">
        <f>VLOOKUP(D339,Pin_Report!$D$3:$E$9000,2,0)</f>
        <v>N19069497</v>
      </c>
      <c r="G339" s="39">
        <v>25</v>
      </c>
      <c r="H339" s="39">
        <v>10</v>
      </c>
      <c r="I339" s="4">
        <f t="shared" si="28"/>
        <v>2.5</v>
      </c>
      <c r="J339" s="4" t="str">
        <f t="shared" si="29"/>
        <v>PASS</v>
      </c>
      <c r="K339" s="39"/>
      <c r="L339" s="23"/>
      <c r="M339" s="15"/>
      <c r="N339" s="15"/>
    </row>
    <row r="340" spans="1:14" x14ac:dyDescent="0.3">
      <c r="A340" s="30" t="s">
        <v>574</v>
      </c>
      <c r="B340" s="39" t="str">
        <f>VLOOKUP(A340,'COMP-VS-BOM'!A:C,3,0)</f>
        <v>CAP CER 10PF 16V NP0 0402</v>
      </c>
      <c r="C340" s="39" t="str">
        <f t="shared" si="30"/>
        <v>C2230-1</v>
      </c>
      <c r="D340" s="39" t="str">
        <f t="shared" si="31"/>
        <v>C2230-2</v>
      </c>
      <c r="E340" s="14" t="str">
        <f>VLOOKUP(C340,Pin_Report!$D$3:$E$9000,2,0)</f>
        <v>CH1_LB_RF_CON</v>
      </c>
      <c r="F340" s="14" t="str">
        <f>VLOOKUP(D340,Pin_Report!$D$3:$E$9000,2,0)</f>
        <v>N2463012</v>
      </c>
      <c r="G340" s="39">
        <v>16</v>
      </c>
      <c r="H340" s="39">
        <v>10</v>
      </c>
      <c r="I340" s="4">
        <f t="shared" si="28"/>
        <v>1.6</v>
      </c>
      <c r="J340" s="4" t="str">
        <f t="shared" si="29"/>
        <v>PASS</v>
      </c>
      <c r="K340" s="39"/>
      <c r="L340" s="23"/>
      <c r="M340" s="15"/>
      <c r="N340" s="15"/>
    </row>
    <row r="341" spans="1:14" x14ac:dyDescent="0.3">
      <c r="A341" s="30" t="s">
        <v>708</v>
      </c>
      <c r="B341" s="39" t="str">
        <f>VLOOKUP(A341,'COMP-VS-BOM'!A:C,3,0)</f>
        <v>CAP CER 10PF 16V NP0 0402</v>
      </c>
      <c r="C341" s="39" t="str">
        <f t="shared" si="30"/>
        <v>C2806-1</v>
      </c>
      <c r="D341" s="39" t="str">
        <f t="shared" si="31"/>
        <v>C2806-2</v>
      </c>
      <c r="E341" s="14" t="str">
        <f>VLOOKUP(C341,Pin_Report!$D$3:$E$9000,2,0)</f>
        <v>N2424216</v>
      </c>
      <c r="F341" s="14" t="str">
        <f>VLOOKUP(D341,Pin_Report!$D$3:$E$9000,2,0)</f>
        <v>N2424214</v>
      </c>
      <c r="G341" s="39">
        <v>16</v>
      </c>
      <c r="H341" s="39">
        <v>10</v>
      </c>
      <c r="I341" s="4">
        <f t="shared" si="28"/>
        <v>1.6</v>
      </c>
      <c r="J341" s="4" t="str">
        <f t="shared" si="29"/>
        <v>PASS</v>
      </c>
      <c r="K341" s="39"/>
      <c r="L341" s="23"/>
      <c r="M341" s="15"/>
      <c r="N341" s="15"/>
    </row>
    <row r="342" spans="1:14" x14ac:dyDescent="0.3">
      <c r="A342" s="30" t="s">
        <v>711</v>
      </c>
      <c r="B342" s="39" t="str">
        <f>VLOOKUP(A342,'COMP-VS-BOM'!A:C,3,0)</f>
        <v>CAP CER 10PF 16V NP0 0402</v>
      </c>
      <c r="C342" s="39" t="str">
        <f t="shared" si="30"/>
        <v>C2807-1</v>
      </c>
      <c r="D342" s="39" t="str">
        <f t="shared" si="31"/>
        <v>C2807-2</v>
      </c>
      <c r="E342" s="14" t="str">
        <f>VLOOKUP(C342,Pin_Report!$D$3:$E$9000,2,0)</f>
        <v>N2424214</v>
      </c>
      <c r="F342" s="14" t="str">
        <f>VLOOKUP(D342,Pin_Report!$D$3:$E$9000,2,0)</f>
        <v>N2424226</v>
      </c>
      <c r="G342" s="39">
        <v>16</v>
      </c>
      <c r="H342" s="39">
        <v>10</v>
      </c>
      <c r="I342" s="4">
        <f t="shared" si="28"/>
        <v>1.6</v>
      </c>
      <c r="J342" s="4" t="str">
        <f t="shared" si="29"/>
        <v>PASS</v>
      </c>
      <c r="K342" s="39"/>
      <c r="L342" s="23"/>
      <c r="M342" s="15"/>
      <c r="N342" s="15"/>
    </row>
    <row r="343" spans="1:14" x14ac:dyDescent="0.3">
      <c r="A343" s="30" t="s">
        <v>733</v>
      </c>
      <c r="B343" s="39" t="str">
        <f>VLOOKUP(A343,'COMP-VS-BOM'!A:C,3,0)</f>
        <v>CAP CER 10PF 16V NP0 0402</v>
      </c>
      <c r="C343" s="39" t="str">
        <f t="shared" si="30"/>
        <v>C2830-1</v>
      </c>
      <c r="D343" s="39" t="str">
        <f t="shared" si="31"/>
        <v>C2830-2</v>
      </c>
      <c r="E343" s="14" t="str">
        <f>VLOOKUP(C343,Pin_Report!$D$3:$E$9000,2,0)</f>
        <v>CH2_LB_RF_CON</v>
      </c>
      <c r="F343" s="14" t="str">
        <f>VLOOKUP(D343,Pin_Report!$D$3:$E$9000,2,0)</f>
        <v>N2424100</v>
      </c>
      <c r="G343" s="39">
        <v>16</v>
      </c>
      <c r="H343" s="39">
        <v>10</v>
      </c>
      <c r="I343" s="4">
        <f t="shared" si="28"/>
        <v>1.6</v>
      </c>
      <c r="J343" s="4" t="str">
        <f t="shared" si="29"/>
        <v>PASS</v>
      </c>
      <c r="K343" s="39"/>
      <c r="L343" s="23"/>
      <c r="M343" s="15"/>
      <c r="N343" s="15"/>
    </row>
    <row r="344" spans="1:14" x14ac:dyDescent="0.3">
      <c r="A344" s="30" t="s">
        <v>740</v>
      </c>
      <c r="B344" s="39" t="str">
        <f>VLOOKUP(A344,'COMP-VS-BOM'!A:C,3,0)</f>
        <v>CAP CER 10PF 16V NP0 0402</v>
      </c>
      <c r="C344" s="39" t="str">
        <f t="shared" si="30"/>
        <v>C2836-1</v>
      </c>
      <c r="D344" s="39" t="str">
        <f t="shared" si="31"/>
        <v>C2836-2</v>
      </c>
      <c r="E344" s="14" t="str">
        <f>VLOOKUP(C344,Pin_Report!$D$3:$E$9000,2,0)</f>
        <v>CH2_TX_PREAMP_OUT</v>
      </c>
      <c r="F344" s="14" t="str">
        <f>VLOOKUP(D344,Pin_Report!$D$3:$E$9000,2,0)</f>
        <v>N19584969</v>
      </c>
      <c r="G344" s="39">
        <v>16</v>
      </c>
      <c r="H344" s="39">
        <v>10</v>
      </c>
      <c r="I344" s="4">
        <f t="shared" ref="I344:I359" si="32">G344/H344</f>
        <v>1.6</v>
      </c>
      <c r="J344" s="4" t="str">
        <f t="shared" ref="J344:J359" si="33">IF(I344&gt;=1.25,"PASS","FAIL")</f>
        <v>PASS</v>
      </c>
      <c r="K344" s="39"/>
      <c r="L344" s="23"/>
      <c r="M344" s="15"/>
      <c r="N344" s="15"/>
    </row>
    <row r="345" spans="1:14" x14ac:dyDescent="0.3">
      <c r="A345" s="30" t="s">
        <v>966</v>
      </c>
      <c r="B345" s="39" t="str">
        <f>VLOOKUP(A345,'COMP-VS-BOM'!A:C,3,0)</f>
        <v>CAP CER 10PF 16V NP0 0402</v>
      </c>
      <c r="C345" s="39" t="str">
        <f t="shared" si="30"/>
        <v>C4395-1</v>
      </c>
      <c r="D345" s="39" t="str">
        <f t="shared" si="31"/>
        <v>C4395-2</v>
      </c>
      <c r="E345" s="14" t="str">
        <f>VLOOKUP(C345,Pin_Report!$D$3:$E$9000,2,0)</f>
        <v>CH1_RF_HB_CPL_OUT</v>
      </c>
      <c r="F345" s="14" t="str">
        <f>VLOOKUP(D345,Pin_Report!$D$3:$E$9000,2,0)</f>
        <v>CH1_RF_HB_BAND3_IN</v>
      </c>
      <c r="G345" s="39">
        <v>16</v>
      </c>
      <c r="H345" s="39">
        <v>10</v>
      </c>
      <c r="I345" s="4">
        <f t="shared" si="32"/>
        <v>1.6</v>
      </c>
      <c r="J345" s="4" t="str">
        <f t="shared" si="33"/>
        <v>PASS</v>
      </c>
      <c r="K345" s="39"/>
      <c r="L345" s="23"/>
      <c r="M345" s="15"/>
      <c r="N345" s="15"/>
    </row>
    <row r="346" spans="1:14" x14ac:dyDescent="0.3">
      <c r="A346" s="30" t="s">
        <v>969</v>
      </c>
      <c r="B346" s="39" t="str">
        <f>VLOOKUP(A346,'COMP-VS-BOM'!A:C,3,0)</f>
        <v>CAP CER 10PF 16V NP0 0402</v>
      </c>
      <c r="C346" s="39" t="str">
        <f t="shared" si="30"/>
        <v>C4396-1</v>
      </c>
      <c r="D346" s="39" t="str">
        <f t="shared" si="31"/>
        <v>C4396-2</v>
      </c>
      <c r="E346" s="14" t="str">
        <f>VLOOKUP(C346,Pin_Report!$D$3:$E$9000,2,0)</f>
        <v>CH1_RF_HB_CPL_OUT</v>
      </c>
      <c r="F346" s="14" t="str">
        <f>VLOOKUP(D346,Pin_Report!$D$3:$E$9000,2,0)</f>
        <v>CH1_RF_HB_BAND2_IN</v>
      </c>
      <c r="G346" s="39">
        <v>16</v>
      </c>
      <c r="H346" s="39">
        <v>10</v>
      </c>
      <c r="I346" s="4">
        <f t="shared" si="32"/>
        <v>1.6</v>
      </c>
      <c r="J346" s="4" t="str">
        <f t="shared" si="33"/>
        <v>PASS</v>
      </c>
      <c r="K346" s="39"/>
      <c r="L346" s="23"/>
      <c r="M346" s="15"/>
      <c r="N346" s="15"/>
    </row>
    <row r="347" spans="1:14" x14ac:dyDescent="0.3">
      <c r="A347" s="30" t="s">
        <v>971</v>
      </c>
      <c r="B347" s="39" t="str">
        <f>VLOOKUP(A347,'COMP-VS-BOM'!A:C,3,0)</f>
        <v>CAP CER 10PF 16V NP0 0402</v>
      </c>
      <c r="C347" s="39" t="str">
        <f t="shared" si="30"/>
        <v>C4397-1</v>
      </c>
      <c r="D347" s="39" t="str">
        <f t="shared" si="31"/>
        <v>C4397-2</v>
      </c>
      <c r="E347" s="14" t="str">
        <f>VLOOKUP(C347,Pin_Report!$D$3:$E$9000,2,0)</f>
        <v>CH2_RF_LB_CPL_OUT</v>
      </c>
      <c r="F347" s="14" t="str">
        <f>VLOOKUP(D347,Pin_Report!$D$3:$E$9000,2,0)</f>
        <v>CH2_RF_LB_BAND8_IN</v>
      </c>
      <c r="G347" s="39">
        <v>16</v>
      </c>
      <c r="H347" s="39">
        <v>10</v>
      </c>
      <c r="I347" s="4">
        <f t="shared" si="32"/>
        <v>1.6</v>
      </c>
      <c r="J347" s="4" t="str">
        <f t="shared" si="33"/>
        <v>PASS</v>
      </c>
      <c r="K347" s="39"/>
      <c r="L347" s="23"/>
      <c r="M347" s="15"/>
      <c r="N347" s="15"/>
    </row>
    <row r="348" spans="1:14" x14ac:dyDescent="0.3">
      <c r="A348" s="30" t="s">
        <v>974</v>
      </c>
      <c r="B348" s="39" t="str">
        <f>VLOOKUP(A348,'COMP-VS-BOM'!A:C,3,0)</f>
        <v>CAP CER 10PF 16V NP0 0402</v>
      </c>
      <c r="C348" s="39" t="str">
        <f t="shared" si="30"/>
        <v>C4398-1</v>
      </c>
      <c r="D348" s="39" t="str">
        <f t="shared" si="31"/>
        <v>C4398-2</v>
      </c>
      <c r="E348" s="14" t="str">
        <f>VLOOKUP(C348,Pin_Report!$D$3:$E$9000,2,0)</f>
        <v>CH2_RF_LB_CPL_OUT</v>
      </c>
      <c r="F348" s="14" t="str">
        <f>VLOOKUP(D348,Pin_Report!$D$3:$E$9000,2,0)</f>
        <v>CH2_RF_LB_BAND5_IN</v>
      </c>
      <c r="G348" s="39">
        <v>16</v>
      </c>
      <c r="H348" s="39">
        <v>10</v>
      </c>
      <c r="I348" s="4">
        <f t="shared" si="32"/>
        <v>1.6</v>
      </c>
      <c r="J348" s="4" t="str">
        <f t="shared" si="33"/>
        <v>PASS</v>
      </c>
      <c r="K348" s="39"/>
      <c r="L348" s="23"/>
      <c r="M348" s="15"/>
      <c r="N348" s="15"/>
    </row>
    <row r="349" spans="1:14" x14ac:dyDescent="0.3">
      <c r="A349" s="30" t="s">
        <v>976</v>
      </c>
      <c r="B349" s="39" t="str">
        <f>VLOOKUP(A349,'COMP-VS-BOM'!A:C,3,0)</f>
        <v>CAP CER 10PF 16V NP0 0402</v>
      </c>
      <c r="C349" s="39" t="str">
        <f t="shared" si="30"/>
        <v>C4399-1</v>
      </c>
      <c r="D349" s="39" t="str">
        <f t="shared" si="31"/>
        <v>C4399-2</v>
      </c>
      <c r="E349" s="14" t="str">
        <f>VLOOKUP(C349,Pin_Report!$D$3:$E$9000,2,0)</f>
        <v>CH2_RF_HB_CPL_OUT</v>
      </c>
      <c r="F349" s="14" t="str">
        <f>VLOOKUP(D349,Pin_Report!$D$3:$E$9000,2,0)</f>
        <v>CH2_RF_HB_BAND2_IN</v>
      </c>
      <c r="G349" s="39">
        <v>16</v>
      </c>
      <c r="H349" s="39">
        <v>10</v>
      </c>
      <c r="I349" s="4">
        <f t="shared" si="32"/>
        <v>1.6</v>
      </c>
      <c r="J349" s="4" t="str">
        <f t="shared" si="33"/>
        <v>PASS</v>
      </c>
      <c r="K349" s="39"/>
      <c r="L349" s="23"/>
      <c r="M349" s="15"/>
      <c r="N349" s="15"/>
    </row>
    <row r="350" spans="1:14" x14ac:dyDescent="0.3">
      <c r="A350" s="30" t="s">
        <v>979</v>
      </c>
      <c r="B350" s="39" t="str">
        <f>VLOOKUP(A350,'COMP-VS-BOM'!A:C,3,0)</f>
        <v>CAP CER 10PF 16V NP0 0402</v>
      </c>
      <c r="C350" s="39" t="str">
        <f t="shared" si="30"/>
        <v>C4400-1</v>
      </c>
      <c r="D350" s="39" t="str">
        <f t="shared" si="31"/>
        <v>C4400-2</v>
      </c>
      <c r="E350" s="14" t="str">
        <f>VLOOKUP(C350,Pin_Report!$D$3:$E$9000,2,0)</f>
        <v>CH2_RF_HB_CPL_OUT</v>
      </c>
      <c r="F350" s="14" t="str">
        <f>VLOOKUP(D350,Pin_Report!$D$3:$E$9000,2,0)</f>
        <v>CH2_RF_HB_BAND3_IN</v>
      </c>
      <c r="G350" s="39">
        <v>16</v>
      </c>
      <c r="H350" s="39">
        <v>10</v>
      </c>
      <c r="I350" s="4">
        <f t="shared" si="32"/>
        <v>1.6</v>
      </c>
      <c r="J350" s="4" t="str">
        <f t="shared" si="33"/>
        <v>PASS</v>
      </c>
      <c r="K350" s="39"/>
      <c r="L350" s="23"/>
      <c r="M350" s="15"/>
      <c r="N350" s="15"/>
    </row>
    <row r="351" spans="1:14" x14ac:dyDescent="0.3">
      <c r="A351" s="30" t="s">
        <v>986</v>
      </c>
      <c r="B351" s="39" t="str">
        <f>VLOOKUP(A351,'COMP-VS-BOM'!A:C,3,0)</f>
        <v>CAP CER 10PF 16V NP0 0402</v>
      </c>
      <c r="C351" s="39" t="str">
        <f t="shared" si="30"/>
        <v>C4403-1</v>
      </c>
      <c r="D351" s="39" t="str">
        <f t="shared" si="31"/>
        <v>C4403-2</v>
      </c>
      <c r="E351" s="14" t="str">
        <f>VLOOKUP(C351,Pin_Report!$D$3:$E$9000,2,0)</f>
        <v>CH1_RF_HB_BAND3_OUT</v>
      </c>
      <c r="F351" s="14" t="str">
        <f>VLOOKUP(D351,Pin_Report!$D$3:$E$9000,2,0)</f>
        <v>N18032583</v>
      </c>
      <c r="G351" s="39">
        <v>16</v>
      </c>
      <c r="H351" s="39">
        <v>10</v>
      </c>
      <c r="I351" s="4">
        <f t="shared" si="32"/>
        <v>1.6</v>
      </c>
      <c r="J351" s="4" t="str">
        <f t="shared" si="33"/>
        <v>PASS</v>
      </c>
      <c r="K351" s="39"/>
      <c r="L351" s="23"/>
      <c r="M351" s="15"/>
      <c r="N351" s="15"/>
    </row>
    <row r="352" spans="1:14" x14ac:dyDescent="0.3">
      <c r="A352" s="30" t="s">
        <v>989</v>
      </c>
      <c r="B352" s="39" t="str">
        <f>VLOOKUP(A352,'COMP-VS-BOM'!A:C,3,0)</f>
        <v>CAP CER 10PF 16V NP0 0402</v>
      </c>
      <c r="C352" s="39" t="str">
        <f t="shared" si="30"/>
        <v>C4404-1</v>
      </c>
      <c r="D352" s="39" t="str">
        <f t="shared" si="31"/>
        <v>C4404-2</v>
      </c>
      <c r="E352" s="14" t="str">
        <f>VLOOKUP(C352,Pin_Report!$D$3:$E$9000,2,0)</f>
        <v>CH1_RF_HB_BAND2_OUT</v>
      </c>
      <c r="F352" s="14" t="str">
        <f>VLOOKUP(D352,Pin_Report!$D$3:$E$9000,2,0)</f>
        <v>N18032583</v>
      </c>
      <c r="G352" s="39">
        <v>16</v>
      </c>
      <c r="H352" s="39">
        <v>10</v>
      </c>
      <c r="I352" s="4">
        <f t="shared" si="32"/>
        <v>1.6</v>
      </c>
      <c r="J352" s="4" t="str">
        <f t="shared" si="33"/>
        <v>PASS</v>
      </c>
      <c r="K352" s="39"/>
      <c r="L352" s="23"/>
      <c r="M352" s="15"/>
      <c r="N352" s="15"/>
    </row>
    <row r="353" spans="1:14" x14ac:dyDescent="0.3">
      <c r="A353" s="30" t="s">
        <v>1084</v>
      </c>
      <c r="B353" s="39" t="str">
        <f>VLOOKUP(A353,'COMP-VS-BOM'!A:C,3,0)</f>
        <v>CAP CER 10PF 16V NP0 0402</v>
      </c>
      <c r="C353" s="39" t="str">
        <f t="shared" si="30"/>
        <v>C4478-1</v>
      </c>
      <c r="D353" s="39" t="str">
        <f t="shared" si="31"/>
        <v>C4478-2</v>
      </c>
      <c r="E353" s="14" t="str">
        <f>VLOOKUP(C353,Pin_Report!$D$3:$E$9000,2,0)</f>
        <v>CH1_RF_INTANT</v>
      </c>
      <c r="F353" s="14" t="str">
        <f>VLOOKUP(D353,Pin_Report!$D$3:$E$9000,2,0)</f>
        <v>CH1_RF_INTANT_C</v>
      </c>
      <c r="G353" s="39">
        <v>16</v>
      </c>
      <c r="H353" s="39">
        <v>10</v>
      </c>
      <c r="I353" s="4">
        <f t="shared" si="32"/>
        <v>1.6</v>
      </c>
      <c r="J353" s="4" t="str">
        <f t="shared" si="33"/>
        <v>PASS</v>
      </c>
      <c r="K353" s="39"/>
      <c r="L353" s="23"/>
      <c r="M353" s="15"/>
      <c r="N353" s="15"/>
    </row>
    <row r="354" spans="1:14" x14ac:dyDescent="0.3">
      <c r="A354" s="30" t="s">
        <v>1089</v>
      </c>
      <c r="B354" s="39" t="str">
        <f>VLOOKUP(A354,'COMP-VS-BOM'!A:C,3,0)</f>
        <v>CAP CER 10PF 16V NP0 0402</v>
      </c>
      <c r="C354" s="39" t="str">
        <f t="shared" si="30"/>
        <v>C4481-1</v>
      </c>
      <c r="D354" s="39" t="str">
        <f t="shared" si="31"/>
        <v>C4481-2</v>
      </c>
      <c r="E354" s="14" t="str">
        <f>VLOOKUP(C354,Pin_Report!$D$3:$E$9000,2,0)</f>
        <v>CH1_RX_UE_SIM_MODULE</v>
      </c>
      <c r="F354" s="14" t="str">
        <f>VLOOKUP(D354,Pin_Report!$D$3:$E$9000,2,0)</f>
        <v>N19188736</v>
      </c>
      <c r="G354" s="39">
        <v>16</v>
      </c>
      <c r="H354" s="39">
        <v>10</v>
      </c>
      <c r="I354" s="4">
        <f t="shared" si="32"/>
        <v>1.6</v>
      </c>
      <c r="J354" s="4" t="str">
        <f t="shared" si="33"/>
        <v>PASS</v>
      </c>
      <c r="K354" s="39"/>
      <c r="L354" s="23"/>
      <c r="M354" s="15"/>
      <c r="N354" s="15"/>
    </row>
    <row r="355" spans="1:14" x14ac:dyDescent="0.3">
      <c r="A355" s="30" t="s">
        <v>1221</v>
      </c>
      <c r="B355" s="39" t="str">
        <f>VLOOKUP(A355,'COMP-VS-BOM'!A:C,3,0)</f>
        <v>CAP CER 10PF 16V NP0 0402</v>
      </c>
      <c r="C355" s="39" t="str">
        <f t="shared" si="30"/>
        <v>C4549-1</v>
      </c>
      <c r="D355" s="39" t="str">
        <f t="shared" si="31"/>
        <v>C4549-2</v>
      </c>
      <c r="E355" s="14" t="str">
        <f>VLOOKUP(C355,Pin_Report!$D$3:$E$9000,2,0)</f>
        <v>CH2_RF_LB_BAND8_OUT</v>
      </c>
      <c r="F355" s="14" t="str">
        <f>VLOOKUP(D355,Pin_Report!$D$3:$E$9000,2,0)</f>
        <v>N18032879</v>
      </c>
      <c r="G355" s="39">
        <v>16</v>
      </c>
      <c r="H355" s="39">
        <v>10</v>
      </c>
      <c r="I355" s="4">
        <f t="shared" si="32"/>
        <v>1.6</v>
      </c>
      <c r="J355" s="4" t="str">
        <f t="shared" si="33"/>
        <v>PASS</v>
      </c>
      <c r="K355" s="39"/>
      <c r="L355" s="23"/>
      <c r="M355" s="15"/>
      <c r="N355" s="15"/>
    </row>
    <row r="356" spans="1:14" x14ac:dyDescent="0.3">
      <c r="A356" s="30" t="s">
        <v>1224</v>
      </c>
      <c r="B356" s="39" t="str">
        <f>VLOOKUP(A356,'COMP-VS-BOM'!A:C,3,0)</f>
        <v>CAP CER 10PF 16V NP0 0402</v>
      </c>
      <c r="C356" s="39" t="str">
        <f t="shared" si="30"/>
        <v>C4550-1</v>
      </c>
      <c r="D356" s="39" t="str">
        <f t="shared" si="31"/>
        <v>C4550-2</v>
      </c>
      <c r="E356" s="14" t="str">
        <f>VLOOKUP(C356,Pin_Report!$D$3:$E$9000,2,0)</f>
        <v>CH2_RF_LB_BAND5_OUT</v>
      </c>
      <c r="F356" s="14" t="str">
        <f>VLOOKUP(D356,Pin_Report!$D$3:$E$9000,2,0)</f>
        <v>N18032879</v>
      </c>
      <c r="G356" s="39">
        <v>16</v>
      </c>
      <c r="H356" s="39">
        <v>10</v>
      </c>
      <c r="I356" s="4">
        <f t="shared" si="32"/>
        <v>1.6</v>
      </c>
      <c r="J356" s="4" t="str">
        <f t="shared" si="33"/>
        <v>PASS</v>
      </c>
      <c r="K356" s="39"/>
      <c r="L356" s="23"/>
      <c r="M356" s="15"/>
      <c r="N356" s="15"/>
    </row>
    <row r="357" spans="1:14" x14ac:dyDescent="0.3">
      <c r="A357" s="30" t="s">
        <v>1226</v>
      </c>
      <c r="B357" s="39" t="str">
        <f>VLOOKUP(A357,'COMP-VS-BOM'!A:C,3,0)</f>
        <v>CAP CER 10PF 16V NP0 0402</v>
      </c>
      <c r="C357" s="39" t="str">
        <f t="shared" si="30"/>
        <v>C4551-1</v>
      </c>
      <c r="D357" s="39" t="str">
        <f t="shared" si="31"/>
        <v>C4551-2</v>
      </c>
      <c r="E357" s="14" t="str">
        <f>VLOOKUP(C357,Pin_Report!$D$3:$E$9000,2,0)</f>
        <v>CH2_RF_HB_BAND3_OUT</v>
      </c>
      <c r="F357" s="14" t="str">
        <f>VLOOKUP(D357,Pin_Report!$D$3:$E$9000,2,0)</f>
        <v>N18032800</v>
      </c>
      <c r="G357" s="39">
        <v>16</v>
      </c>
      <c r="H357" s="39">
        <v>10</v>
      </c>
      <c r="I357" s="4">
        <f t="shared" si="32"/>
        <v>1.6</v>
      </c>
      <c r="J357" s="4" t="str">
        <f t="shared" si="33"/>
        <v>PASS</v>
      </c>
      <c r="K357" s="39"/>
      <c r="L357" s="23"/>
      <c r="M357" s="15"/>
      <c r="N357" s="15"/>
    </row>
    <row r="358" spans="1:14" x14ac:dyDescent="0.3">
      <c r="A358" s="30" t="s">
        <v>1229</v>
      </c>
      <c r="B358" s="39" t="str">
        <f>VLOOKUP(A358,'COMP-VS-BOM'!A:C,3,0)</f>
        <v>CAP CER 10PF 16V NP0 0402</v>
      </c>
      <c r="C358" s="39" t="str">
        <f t="shared" si="30"/>
        <v>C4552-1</v>
      </c>
      <c r="D358" s="39" t="str">
        <f t="shared" si="31"/>
        <v>C4552-2</v>
      </c>
      <c r="E358" s="14" t="str">
        <f>VLOOKUP(C358,Pin_Report!$D$3:$E$9000,2,0)</f>
        <v>CH2_RF_HB_BAND2_OUT</v>
      </c>
      <c r="F358" s="14" t="str">
        <f>VLOOKUP(D358,Pin_Report!$D$3:$E$9000,2,0)</f>
        <v>N18032800</v>
      </c>
      <c r="G358" s="39">
        <v>16</v>
      </c>
      <c r="H358" s="39">
        <v>10</v>
      </c>
      <c r="I358" s="4">
        <f t="shared" si="32"/>
        <v>1.6</v>
      </c>
      <c r="J358" s="4" t="str">
        <f t="shared" si="33"/>
        <v>PASS</v>
      </c>
      <c r="K358" s="39"/>
      <c r="L358" s="23"/>
      <c r="M358" s="15"/>
      <c r="N358" s="15"/>
    </row>
    <row r="359" spans="1:14" x14ac:dyDescent="0.3">
      <c r="A359" s="30" t="s">
        <v>1231</v>
      </c>
      <c r="B359" s="39" t="str">
        <f>VLOOKUP(A359,'COMP-VS-BOM'!A:C,3,0)</f>
        <v>CAP CER 10PF 16V NP0 0402</v>
      </c>
      <c r="C359" s="39" t="str">
        <f t="shared" si="30"/>
        <v>C4553-1</v>
      </c>
      <c r="D359" s="39" t="str">
        <f t="shared" si="31"/>
        <v>C4553-2</v>
      </c>
      <c r="E359" s="14" t="str">
        <f>VLOOKUP(C359,Pin_Report!$D$3:$E$9000,2,0)</f>
        <v>CH2_RF_INTANT</v>
      </c>
      <c r="F359" s="14" t="str">
        <f>VLOOKUP(D359,Pin_Report!$D$3:$E$9000,2,0)</f>
        <v>CH2_RF_INTANT_C</v>
      </c>
      <c r="G359" s="39">
        <v>16</v>
      </c>
      <c r="H359" s="39">
        <v>10</v>
      </c>
      <c r="I359" s="4">
        <f t="shared" si="32"/>
        <v>1.6</v>
      </c>
      <c r="J359" s="4" t="str">
        <f t="shared" si="33"/>
        <v>PASS</v>
      </c>
      <c r="K359" s="39"/>
      <c r="L359" s="23"/>
      <c r="M359" s="15"/>
      <c r="N359" s="15"/>
    </row>
    <row r="360" spans="1:14" x14ac:dyDescent="0.3">
      <c r="A360" s="30" t="s">
        <v>1312</v>
      </c>
      <c r="B360" s="39" t="str">
        <f>VLOOKUP(A360,'COMP-VS-BOM'!A:C,3,0)</f>
        <v>CAP CER 10PF 16V NP0 0402</v>
      </c>
      <c r="C360" s="39" t="str">
        <f t="shared" si="30"/>
        <v>C4614-1</v>
      </c>
      <c r="D360" s="39" t="str">
        <f t="shared" si="31"/>
        <v>C4614-2</v>
      </c>
      <c r="E360" s="14" t="str">
        <f>VLOOKUP(C360,Pin_Report!$D$3:$E$9000,2,0)</f>
        <v>CH1_3P3V_IO_1</v>
      </c>
      <c r="F360" s="14" t="str">
        <f>VLOOKUP(D360,Pin_Report!$D$3:$E$9000,2,0)</f>
        <v>GND</v>
      </c>
      <c r="G360" s="39">
        <v>16</v>
      </c>
      <c r="H360" s="39">
        <v>3.3</v>
      </c>
      <c r="I360" s="4">
        <f t="shared" ref="I360:I371" si="34">G360/H360</f>
        <v>4.8484848484848486</v>
      </c>
      <c r="J360" s="4" t="str">
        <f t="shared" ref="J360:J385" si="35">IF(I360&gt;=1.25,"PASS","FAIL")</f>
        <v>PASS</v>
      </c>
      <c r="K360" s="39"/>
      <c r="L360" s="27"/>
      <c r="M360" s="15"/>
      <c r="N360" s="15"/>
    </row>
    <row r="361" spans="1:14" x14ac:dyDescent="0.3">
      <c r="A361" s="30" t="s">
        <v>1314</v>
      </c>
      <c r="B361" s="39" t="str">
        <f>VLOOKUP(A361,'COMP-VS-BOM'!A:C,3,0)</f>
        <v>CAP CER 10PF 16V NP0 0402</v>
      </c>
      <c r="C361" s="39" t="str">
        <f t="shared" si="30"/>
        <v>C4616-1</v>
      </c>
      <c r="D361" s="39" t="str">
        <f t="shared" si="31"/>
        <v>C4616-2</v>
      </c>
      <c r="E361" s="14" t="str">
        <f>VLOOKUP(C361,Pin_Report!$D$3:$E$9000,2,0)</f>
        <v>CH1_3P3V_IO_2</v>
      </c>
      <c r="F361" s="14" t="str">
        <f>VLOOKUP(D361,Pin_Report!$D$3:$E$9000,2,0)</f>
        <v>GND</v>
      </c>
      <c r="G361" s="39">
        <v>16</v>
      </c>
      <c r="H361" s="39">
        <v>3.3</v>
      </c>
      <c r="I361" s="4">
        <f t="shared" si="34"/>
        <v>4.8484848484848486</v>
      </c>
      <c r="J361" s="4" t="str">
        <f t="shared" si="35"/>
        <v>PASS</v>
      </c>
      <c r="K361" s="39"/>
      <c r="L361" s="27"/>
      <c r="M361" s="15"/>
      <c r="N361" s="15"/>
    </row>
    <row r="362" spans="1:14" x14ac:dyDescent="0.3">
      <c r="A362" s="30" t="s">
        <v>1316</v>
      </c>
      <c r="B362" s="39" t="str">
        <f>VLOOKUP(A362,'COMP-VS-BOM'!A:C,3,0)</f>
        <v>CAP CER 10PF 16V NP0 0402</v>
      </c>
      <c r="C362" s="39" t="str">
        <f t="shared" si="30"/>
        <v>C4618-1</v>
      </c>
      <c r="D362" s="39" t="str">
        <f t="shared" si="31"/>
        <v>C4618-2</v>
      </c>
      <c r="E362" s="14" t="str">
        <f>VLOOKUP(C362,Pin_Report!$D$3:$E$9000,2,0)</f>
        <v>CH2_3P3V_IO_1</v>
      </c>
      <c r="F362" s="14" t="str">
        <f>VLOOKUP(D362,Pin_Report!$D$3:$E$9000,2,0)</f>
        <v>GND</v>
      </c>
      <c r="G362" s="39">
        <v>16</v>
      </c>
      <c r="H362" s="39">
        <v>3.3</v>
      </c>
      <c r="I362" s="4">
        <f t="shared" si="34"/>
        <v>4.8484848484848486</v>
      </c>
      <c r="J362" s="4" t="str">
        <f t="shared" si="35"/>
        <v>PASS</v>
      </c>
      <c r="K362" s="39"/>
      <c r="L362" s="27"/>
      <c r="M362" s="15"/>
      <c r="N362" s="15"/>
    </row>
    <row r="363" spans="1:14" x14ac:dyDescent="0.3">
      <c r="A363" s="30" t="s">
        <v>1318</v>
      </c>
      <c r="B363" s="39" t="str">
        <f>VLOOKUP(A363,'COMP-VS-BOM'!A:C,3,0)</f>
        <v>CAP CER 10PF 16V NP0 0402</v>
      </c>
      <c r="C363" s="39" t="str">
        <f t="shared" si="30"/>
        <v>C4620-1</v>
      </c>
      <c r="D363" s="39" t="str">
        <f t="shared" si="31"/>
        <v>C4620-2</v>
      </c>
      <c r="E363" s="14" t="str">
        <f>VLOOKUP(C363,Pin_Report!$D$3:$E$9000,2,0)</f>
        <v>CH2_3P3V_IO_2</v>
      </c>
      <c r="F363" s="14" t="str">
        <f>VLOOKUP(D363,Pin_Report!$D$3:$E$9000,2,0)</f>
        <v>GND</v>
      </c>
      <c r="G363" s="39">
        <v>16</v>
      </c>
      <c r="H363" s="39">
        <v>3.3</v>
      </c>
      <c r="I363" s="4">
        <f t="shared" si="34"/>
        <v>4.8484848484848486</v>
      </c>
      <c r="J363" s="4" t="str">
        <f t="shared" si="35"/>
        <v>PASS</v>
      </c>
      <c r="K363" s="39"/>
      <c r="L363" s="27"/>
      <c r="M363" s="15"/>
      <c r="N363" s="15"/>
    </row>
    <row r="364" spans="1:14" x14ac:dyDescent="0.3">
      <c r="A364" s="30" t="s">
        <v>1322</v>
      </c>
      <c r="B364" s="39" t="str">
        <f>VLOOKUP(A364,'COMP-VS-BOM'!A:C,3,0)</f>
        <v>CAP CER 10PF 16V NP0 0402</v>
      </c>
      <c r="C364" s="39" t="str">
        <f t="shared" si="30"/>
        <v>C4626-1</v>
      </c>
      <c r="D364" s="39" t="str">
        <f t="shared" si="31"/>
        <v>C4626-2</v>
      </c>
      <c r="E364" s="14" t="str">
        <f>VLOOKUP(C364,Pin_Report!$D$3:$E$9000,2,0)</f>
        <v>N18032583</v>
      </c>
      <c r="F364" s="14" t="str">
        <f>VLOOKUP(D364,Pin_Report!$D$3:$E$9000,2,0)</f>
        <v>CH1_RF_INTANT</v>
      </c>
      <c r="G364" s="39">
        <v>16</v>
      </c>
      <c r="H364" s="39">
        <v>10</v>
      </c>
      <c r="I364" s="4">
        <f t="shared" si="34"/>
        <v>1.6</v>
      </c>
      <c r="J364" s="4" t="str">
        <f t="shared" si="35"/>
        <v>PASS</v>
      </c>
      <c r="K364" s="39"/>
      <c r="L364" s="23"/>
      <c r="M364" s="15"/>
      <c r="N364" s="15"/>
    </row>
    <row r="365" spans="1:14" x14ac:dyDescent="0.3">
      <c r="A365" s="30" t="s">
        <v>1323</v>
      </c>
      <c r="B365" s="39" t="str">
        <f>VLOOKUP(A365,'COMP-VS-BOM'!A:C,3,0)</f>
        <v>CAP CER 10PF 16V NP0 0402</v>
      </c>
      <c r="C365" s="39" t="str">
        <f t="shared" si="30"/>
        <v>C4627-1</v>
      </c>
      <c r="D365" s="39" t="str">
        <f t="shared" si="31"/>
        <v>C4627-2</v>
      </c>
      <c r="E365" s="14" t="str">
        <f>VLOOKUP(C365,Pin_Report!$D$3:$E$9000,2,0)</f>
        <v>CH2_RF_INTANT</v>
      </c>
      <c r="F365" s="14" t="str">
        <f>VLOOKUP(D365,Pin_Report!$D$3:$E$9000,2,0)</f>
        <v>N18032879</v>
      </c>
      <c r="G365" s="39">
        <v>16</v>
      </c>
      <c r="H365" s="39">
        <v>10</v>
      </c>
      <c r="I365" s="4">
        <f t="shared" si="34"/>
        <v>1.6</v>
      </c>
      <c r="J365" s="4" t="str">
        <f t="shared" si="35"/>
        <v>PASS</v>
      </c>
      <c r="K365" s="39"/>
      <c r="L365" s="23"/>
      <c r="M365" s="15"/>
      <c r="N365" s="15"/>
    </row>
    <row r="366" spans="1:14" x14ac:dyDescent="0.3">
      <c r="A366" s="30" t="s">
        <v>1324</v>
      </c>
      <c r="B366" s="39" t="str">
        <f>VLOOKUP(A366,'COMP-VS-BOM'!A:C,3,0)</f>
        <v>CAP CER 10PF 16V NP0 0402</v>
      </c>
      <c r="C366" s="39" t="str">
        <f t="shared" si="30"/>
        <v>C4628-1</v>
      </c>
      <c r="D366" s="39" t="str">
        <f t="shared" si="31"/>
        <v>C4628-2</v>
      </c>
      <c r="E366" s="14" t="str">
        <f>VLOOKUP(C366,Pin_Report!$D$3:$E$9000,2,0)</f>
        <v>N18032800</v>
      </c>
      <c r="F366" s="14" t="str">
        <f>VLOOKUP(D366,Pin_Report!$D$3:$E$9000,2,0)</f>
        <v>CH2_RF_INTANT</v>
      </c>
      <c r="G366" s="39">
        <v>16</v>
      </c>
      <c r="H366" s="39">
        <v>10</v>
      </c>
      <c r="I366" s="4">
        <f t="shared" si="34"/>
        <v>1.6</v>
      </c>
      <c r="J366" s="4" t="str">
        <f t="shared" si="35"/>
        <v>PASS</v>
      </c>
      <c r="K366" s="39"/>
      <c r="L366" s="23"/>
      <c r="M366" s="15"/>
      <c r="N366" s="15"/>
    </row>
    <row r="367" spans="1:14" x14ac:dyDescent="0.3">
      <c r="A367" s="30" t="s">
        <v>1325</v>
      </c>
      <c r="B367" s="39" t="str">
        <f>VLOOKUP(A367,'COMP-VS-BOM'!A:C,3,0)</f>
        <v>CAP CER 10PF 16V NP0 0402</v>
      </c>
      <c r="C367" s="39" t="str">
        <f t="shared" si="30"/>
        <v>C4629-1</v>
      </c>
      <c r="D367" s="39" t="str">
        <f t="shared" si="31"/>
        <v>C4629-2</v>
      </c>
      <c r="E367" s="14" t="str">
        <f>VLOOKUP(C367,Pin_Report!$D$3:$E$9000,2,0)</f>
        <v>N17672390</v>
      </c>
      <c r="F367" s="14" t="str">
        <f>VLOOKUP(D367,Pin_Report!$D$3:$E$9000,2,0)</f>
        <v>CH1_RX_FILTER_OUT</v>
      </c>
      <c r="G367" s="39">
        <v>16</v>
      </c>
      <c r="H367" s="39">
        <v>10</v>
      </c>
      <c r="I367" s="4">
        <f t="shared" si="34"/>
        <v>1.6</v>
      </c>
      <c r="J367" s="4" t="str">
        <f t="shared" si="35"/>
        <v>PASS</v>
      </c>
      <c r="K367" s="39"/>
      <c r="L367" s="23"/>
      <c r="M367" s="15"/>
      <c r="N367" s="15"/>
    </row>
    <row r="368" spans="1:14" x14ac:dyDescent="0.3">
      <c r="A368" s="30" t="s">
        <v>1327</v>
      </c>
      <c r="B368" s="39" t="str">
        <f>VLOOKUP(A368,'COMP-VS-BOM'!A:C,3,0)</f>
        <v>CAP CER 10PF 16V NP0 0402</v>
      </c>
      <c r="C368" s="39" t="str">
        <f t="shared" si="30"/>
        <v>C4630-1</v>
      </c>
      <c r="D368" s="39" t="str">
        <f t="shared" si="31"/>
        <v>C4630-2</v>
      </c>
      <c r="E368" s="14" t="str">
        <f>VLOOKUP(C368,Pin_Report!$D$3:$E$9000,2,0)</f>
        <v>N2447093</v>
      </c>
      <c r="F368" s="14" t="str">
        <f>VLOOKUP(D368,Pin_Report!$D$3:$E$9000,2,0)</f>
        <v>CH1_RX_FILTER_OUT</v>
      </c>
      <c r="G368" s="39">
        <v>16</v>
      </c>
      <c r="H368" s="39">
        <v>10</v>
      </c>
      <c r="I368" s="4">
        <f t="shared" si="34"/>
        <v>1.6</v>
      </c>
      <c r="J368" s="4" t="str">
        <f t="shared" si="35"/>
        <v>PASS</v>
      </c>
      <c r="K368" s="39"/>
      <c r="L368" s="23"/>
      <c r="M368" s="15"/>
      <c r="N368" s="15"/>
    </row>
    <row r="369" spans="1:14" x14ac:dyDescent="0.3">
      <c r="A369" s="30" t="s">
        <v>1328</v>
      </c>
      <c r="B369" s="39" t="str">
        <f>VLOOKUP(A369,'COMP-VS-BOM'!A:C,3,0)</f>
        <v>CAP CER 10PF 16V NP0 0402</v>
      </c>
      <c r="C369" s="39" t="str">
        <f t="shared" si="30"/>
        <v>C4631-1</v>
      </c>
      <c r="D369" s="39" t="str">
        <f t="shared" si="31"/>
        <v>C4631-2</v>
      </c>
      <c r="E369" s="14" t="str">
        <f>VLOOKUP(C369,Pin_Report!$D$3:$E$9000,2,0)</f>
        <v>CH1_RX_FILTER_IN</v>
      </c>
      <c r="F369" s="14" t="str">
        <f>VLOOKUP(D369,Pin_Report!$D$3:$E$9000,2,0)</f>
        <v>N2447265</v>
      </c>
      <c r="G369" s="39">
        <v>16</v>
      </c>
      <c r="H369" s="39">
        <v>10</v>
      </c>
      <c r="I369" s="4">
        <f t="shared" si="34"/>
        <v>1.6</v>
      </c>
      <c r="J369" s="4" t="str">
        <f t="shared" si="35"/>
        <v>PASS</v>
      </c>
      <c r="K369" s="39"/>
      <c r="L369" s="23"/>
      <c r="M369" s="15"/>
      <c r="N369" s="15"/>
    </row>
    <row r="370" spans="1:14" x14ac:dyDescent="0.3">
      <c r="A370" s="30" t="s">
        <v>1329</v>
      </c>
      <c r="B370" s="39" t="str">
        <f>VLOOKUP(A370,'COMP-VS-BOM'!A:C,3,0)</f>
        <v>CAP CER 10PF 16V NP0 0402</v>
      </c>
      <c r="C370" s="39" t="str">
        <f t="shared" ref="C370:C433" si="36">CONCATENATE(A370,"-",1)</f>
        <v>C4632-1</v>
      </c>
      <c r="D370" s="39" t="str">
        <f t="shared" ref="D370:D433" si="37">CONCATENATE(A370,"-",2)</f>
        <v>C4632-2</v>
      </c>
      <c r="E370" s="14" t="str">
        <f>VLOOKUP(C370,Pin_Report!$D$3:$E$9000,2,0)</f>
        <v>CH1_RX_FILTER_IN</v>
      </c>
      <c r="F370" s="14" t="str">
        <f>VLOOKUP(D370,Pin_Report!$D$3:$E$9000,2,0)</f>
        <v>N2447239</v>
      </c>
      <c r="G370" s="39">
        <v>16</v>
      </c>
      <c r="H370" s="39">
        <v>10</v>
      </c>
      <c r="I370" s="4">
        <f t="shared" si="34"/>
        <v>1.6</v>
      </c>
      <c r="J370" s="4" t="str">
        <f t="shared" si="35"/>
        <v>PASS</v>
      </c>
      <c r="K370" s="39"/>
      <c r="L370" s="23"/>
      <c r="M370" s="15"/>
      <c r="N370" s="15"/>
    </row>
    <row r="371" spans="1:14" x14ac:dyDescent="0.3">
      <c r="A371" s="30" t="s">
        <v>1330</v>
      </c>
      <c r="B371" s="39" t="str">
        <f>VLOOKUP(A371,'COMP-VS-BOM'!A:C,3,0)</f>
        <v>CAP CER 10PF 16V NP0 0402</v>
      </c>
      <c r="C371" s="39" t="str">
        <f t="shared" si="36"/>
        <v>C4633-1</v>
      </c>
      <c r="D371" s="39" t="str">
        <f t="shared" si="37"/>
        <v>C4633-2</v>
      </c>
      <c r="E371" s="14" t="str">
        <f>VLOOKUP(C371,Pin_Report!$D$3:$E$9000,2,0)</f>
        <v>N14373</v>
      </c>
      <c r="F371" s="14" t="str">
        <f>VLOOKUP(D371,Pin_Report!$D$3:$E$9000,2,0)</f>
        <v>CH2_RX_FILTER_OUT</v>
      </c>
      <c r="G371" s="39">
        <v>16</v>
      </c>
      <c r="H371" s="39">
        <v>10</v>
      </c>
      <c r="I371" s="4">
        <f t="shared" si="34"/>
        <v>1.6</v>
      </c>
      <c r="J371" s="4" t="str">
        <f t="shared" si="35"/>
        <v>PASS</v>
      </c>
      <c r="K371" s="39"/>
      <c r="L371" s="23"/>
      <c r="M371" s="15"/>
      <c r="N371" s="15"/>
    </row>
    <row r="372" spans="1:14" x14ac:dyDescent="0.3">
      <c r="A372" s="30" t="s">
        <v>1331</v>
      </c>
      <c r="B372" s="39" t="str">
        <f>VLOOKUP(A372,'COMP-VS-BOM'!A:C,3,0)</f>
        <v>CAP CER 10PF 16V NP0 0402</v>
      </c>
      <c r="C372" s="39" t="str">
        <f t="shared" si="36"/>
        <v>C4634-1</v>
      </c>
      <c r="D372" s="39" t="str">
        <f t="shared" si="37"/>
        <v>C4634-2</v>
      </c>
      <c r="E372" s="14" t="str">
        <f>VLOOKUP(C372,Pin_Report!$D$3:$E$9000,2,0)</f>
        <v>N17683367</v>
      </c>
      <c r="F372" s="14" t="str">
        <f>VLOOKUP(D372,Pin_Report!$D$3:$E$9000,2,0)</f>
        <v>CH2_RX_FILTER_OUT</v>
      </c>
      <c r="G372" s="39">
        <v>16</v>
      </c>
      <c r="H372" s="39">
        <v>10</v>
      </c>
      <c r="I372" s="4">
        <f t="shared" ref="I372:I374" si="38">G372/H372</f>
        <v>1.6</v>
      </c>
      <c r="J372" s="4" t="str">
        <f t="shared" ref="J372:J374" si="39">IF(I372&gt;=1.25,"PASS","FAIL")</f>
        <v>PASS</v>
      </c>
      <c r="K372" s="39"/>
      <c r="L372" s="23"/>
      <c r="M372" s="15"/>
      <c r="N372" s="15"/>
    </row>
    <row r="373" spans="1:14" x14ac:dyDescent="0.3">
      <c r="A373" s="30" t="s">
        <v>1332</v>
      </c>
      <c r="B373" s="39" t="str">
        <f>VLOOKUP(A373,'COMP-VS-BOM'!A:C,3,0)</f>
        <v>CAP CER 10PF 16V NP0 0402</v>
      </c>
      <c r="C373" s="39" t="str">
        <f t="shared" si="36"/>
        <v>C4635-1</v>
      </c>
      <c r="D373" s="39" t="str">
        <f t="shared" si="37"/>
        <v>C4635-2</v>
      </c>
      <c r="E373" s="14" t="str">
        <f>VLOOKUP(C373,Pin_Report!$D$3:$E$9000,2,0)</f>
        <v>CH2_RX_FILTER_IN</v>
      </c>
      <c r="F373" s="14" t="str">
        <f>VLOOKUP(D373,Pin_Report!$D$3:$E$9000,2,0)</f>
        <v>N21578</v>
      </c>
      <c r="G373" s="39">
        <v>16</v>
      </c>
      <c r="H373" s="39">
        <v>10</v>
      </c>
      <c r="I373" s="4">
        <f t="shared" si="38"/>
        <v>1.6</v>
      </c>
      <c r="J373" s="4" t="str">
        <f t="shared" si="39"/>
        <v>PASS</v>
      </c>
      <c r="K373" s="39"/>
      <c r="L373" s="23"/>
      <c r="M373" s="15"/>
      <c r="N373" s="15"/>
    </row>
    <row r="374" spans="1:14" x14ac:dyDescent="0.3">
      <c r="A374" s="30" t="s">
        <v>1333</v>
      </c>
      <c r="B374" s="39" t="str">
        <f>VLOOKUP(A374,'COMP-VS-BOM'!A:C,3,0)</f>
        <v>CAP CER 10PF 16V NP0 0402</v>
      </c>
      <c r="C374" s="39" t="str">
        <f t="shared" si="36"/>
        <v>C4636-1</v>
      </c>
      <c r="D374" s="39" t="str">
        <f t="shared" si="37"/>
        <v>C4636-2</v>
      </c>
      <c r="E374" s="14" t="str">
        <f>VLOOKUP(C374,Pin_Report!$D$3:$E$9000,2,0)</f>
        <v>CH2_RX_FILTER_IN</v>
      </c>
      <c r="F374" s="14" t="str">
        <f>VLOOKUP(D374,Pin_Report!$D$3:$E$9000,2,0)</f>
        <v>N25591</v>
      </c>
      <c r="G374" s="39">
        <v>16</v>
      </c>
      <c r="H374" s="39">
        <v>10</v>
      </c>
      <c r="I374" s="4">
        <f t="shared" si="38"/>
        <v>1.6</v>
      </c>
      <c r="J374" s="4" t="str">
        <f t="shared" si="39"/>
        <v>PASS</v>
      </c>
      <c r="K374" s="39"/>
      <c r="L374" s="23"/>
      <c r="M374" s="15"/>
      <c r="N374" s="15"/>
    </row>
    <row r="375" spans="1:14" x14ac:dyDescent="0.3">
      <c r="A375" s="30" t="s">
        <v>1352</v>
      </c>
      <c r="B375" s="39" t="str">
        <f>VLOOKUP(A375,'COMP-VS-BOM'!A:C,3,0)</f>
        <v>CAP CER 10PF 16V NP0 0402</v>
      </c>
      <c r="C375" s="39" t="str">
        <f t="shared" si="36"/>
        <v>C4652-1</v>
      </c>
      <c r="D375" s="39" t="str">
        <f t="shared" si="37"/>
        <v>C4652-2</v>
      </c>
      <c r="E375" s="14" t="str">
        <f>VLOOKUP(C375,Pin_Report!$D$3:$E$9000,2,0)</f>
        <v>WD_3P3V_IO</v>
      </c>
      <c r="F375" s="14" t="str">
        <f>VLOOKUP(D375,Pin_Report!$D$3:$E$9000,2,0)</f>
        <v>GND</v>
      </c>
      <c r="G375" s="39">
        <v>16</v>
      </c>
      <c r="H375" s="39">
        <v>3.3</v>
      </c>
      <c r="I375" s="4">
        <f t="shared" ref="I375:I435" si="40">G375/H375</f>
        <v>4.8484848484848486</v>
      </c>
      <c r="J375" s="4" t="str">
        <f t="shared" si="35"/>
        <v>PASS</v>
      </c>
      <c r="K375" s="39"/>
      <c r="L375" s="27"/>
      <c r="M375" s="15"/>
      <c r="N375" s="15"/>
    </row>
    <row r="376" spans="1:14" x14ac:dyDescent="0.3">
      <c r="A376" s="30" t="s">
        <v>1353</v>
      </c>
      <c r="B376" s="39" t="str">
        <f>VLOOKUP(A376,'COMP-VS-BOM'!A:C,3,0)</f>
        <v>CAP CER 10PF 16V NP0 0402</v>
      </c>
      <c r="C376" s="39" t="str">
        <f t="shared" si="36"/>
        <v>C4653-1</v>
      </c>
      <c r="D376" s="39" t="str">
        <f t="shared" si="37"/>
        <v>C4653-2</v>
      </c>
      <c r="E376" s="14" t="str">
        <f>VLOOKUP(C376,Pin_Report!$D$3:$E$9000,2,0)</f>
        <v>VCC_3P3V_IO</v>
      </c>
      <c r="F376" s="14" t="str">
        <f>VLOOKUP(D376,Pin_Report!$D$3:$E$9000,2,0)</f>
        <v>GND</v>
      </c>
      <c r="G376" s="39">
        <v>16</v>
      </c>
      <c r="H376" s="39">
        <v>3.3</v>
      </c>
      <c r="I376" s="4">
        <f t="shared" si="40"/>
        <v>4.8484848484848486</v>
      </c>
      <c r="J376" s="4" t="str">
        <f t="shared" si="35"/>
        <v>PASS</v>
      </c>
      <c r="K376" s="39"/>
      <c r="L376" s="27"/>
      <c r="M376" s="15"/>
      <c r="N376" s="15"/>
    </row>
    <row r="377" spans="1:14" x14ac:dyDescent="0.3">
      <c r="A377" s="30" t="s">
        <v>577</v>
      </c>
      <c r="B377" s="39" t="str">
        <f>VLOOKUP(A377,'COMP-VS-BOM'!A:C,3,0)</f>
        <v>CAP THIN FILM 2.7PF 25V 0402</v>
      </c>
      <c r="C377" s="39" t="str">
        <f t="shared" si="36"/>
        <v>C2233-1</v>
      </c>
      <c r="D377" s="39" t="str">
        <f t="shared" si="37"/>
        <v>C2233-2</v>
      </c>
      <c r="E377" s="14" t="str">
        <f>VLOOKUP(C377,Pin_Report!$D$3:$E$9000,2,0)</f>
        <v>N2463012</v>
      </c>
      <c r="F377" s="14" t="str">
        <f>VLOOKUP(D377,Pin_Report!$D$3:$E$9000,2,0)</f>
        <v>GND</v>
      </c>
      <c r="G377" s="39">
        <v>25</v>
      </c>
      <c r="H377" s="39">
        <v>10</v>
      </c>
      <c r="I377" s="4">
        <f t="shared" si="40"/>
        <v>2.5</v>
      </c>
      <c r="J377" s="4" t="str">
        <f t="shared" si="35"/>
        <v>PASS</v>
      </c>
      <c r="K377" s="39"/>
      <c r="L377" s="23"/>
      <c r="M377" s="15"/>
      <c r="N377" s="15"/>
    </row>
    <row r="378" spans="1:14" x14ac:dyDescent="0.3">
      <c r="A378" s="30" t="s">
        <v>736</v>
      </c>
      <c r="B378" s="39" t="str">
        <f>VLOOKUP(A378,'COMP-VS-BOM'!A:C,3,0)</f>
        <v>CAP THIN FILM 2.7PF 25V 0402</v>
      </c>
      <c r="C378" s="39" t="str">
        <f t="shared" si="36"/>
        <v>C2833-1</v>
      </c>
      <c r="D378" s="39" t="str">
        <f t="shared" si="37"/>
        <v>C2833-2</v>
      </c>
      <c r="E378" s="14" t="str">
        <f>VLOOKUP(C378,Pin_Report!$D$3:$E$9000,2,0)</f>
        <v>N2424100</v>
      </c>
      <c r="F378" s="14" t="str">
        <f>VLOOKUP(D378,Pin_Report!$D$3:$E$9000,2,0)</f>
        <v>GND</v>
      </c>
      <c r="G378" s="39">
        <v>25</v>
      </c>
      <c r="H378" s="39">
        <v>10</v>
      </c>
      <c r="I378" s="4">
        <f t="shared" si="40"/>
        <v>2.5</v>
      </c>
      <c r="J378" s="4" t="str">
        <f t="shared" si="35"/>
        <v>PASS</v>
      </c>
      <c r="K378" s="39"/>
      <c r="L378" s="23"/>
      <c r="M378" s="15"/>
      <c r="N378" s="15"/>
    </row>
    <row r="379" spans="1:14" x14ac:dyDescent="0.3">
      <c r="A379" s="30" t="s">
        <v>584</v>
      </c>
      <c r="B379" s="39" t="str">
        <f>VLOOKUP(A379,'COMP-VS-BOM'!A:C,3,0)</f>
        <v>47pF ±1% 50V Ceramic Capacitor C0G, NP0 0402 (1005 Metric)</v>
      </c>
      <c r="C379" s="39" t="str">
        <f t="shared" si="36"/>
        <v>C2237-1</v>
      </c>
      <c r="D379" s="39" t="str">
        <f t="shared" si="37"/>
        <v>C2237-2</v>
      </c>
      <c r="E379" s="14" t="str">
        <f>VLOOKUP(C379,Pin_Report!$D$3:$E$9000,2,0)</f>
        <v>CH1_HB_LB_SEL</v>
      </c>
      <c r="F379" s="14" t="str">
        <f>VLOOKUP(D379,Pin_Report!$D$3:$E$9000,2,0)</f>
        <v>N18854444</v>
      </c>
      <c r="G379" s="39">
        <v>50</v>
      </c>
      <c r="H379" s="39">
        <v>10</v>
      </c>
      <c r="I379" s="4">
        <f t="shared" si="40"/>
        <v>5</v>
      </c>
      <c r="J379" s="4" t="str">
        <f t="shared" si="35"/>
        <v>PASS</v>
      </c>
      <c r="K379" s="39"/>
      <c r="L379" s="23"/>
      <c r="M379" s="15"/>
      <c r="N379" s="15"/>
    </row>
    <row r="380" spans="1:14" x14ac:dyDescent="0.3">
      <c r="A380" s="30" t="s">
        <v>961</v>
      </c>
      <c r="B380" s="39" t="str">
        <f>VLOOKUP(A380,'COMP-VS-BOM'!A:C,3,0)</f>
        <v>47pF ±1% 50V Ceramic Capacitor C0G, NP0 0402 (1005 Metric)</v>
      </c>
      <c r="C380" s="39" t="str">
        <f t="shared" si="36"/>
        <v>C4393-1</v>
      </c>
      <c r="D380" s="39" t="str">
        <f t="shared" si="37"/>
        <v>C4393-2</v>
      </c>
      <c r="E380" s="14" t="str">
        <f>VLOOKUP(C380,Pin_Report!$D$3:$E$9000,2,0)</f>
        <v>CH1_RF_LB_CPL_OUT</v>
      </c>
      <c r="F380" s="14" t="str">
        <f>VLOOKUP(D380,Pin_Report!$D$3:$E$9000,2,0)</f>
        <v>CH1_RF_LB_BAND8_IN</v>
      </c>
      <c r="G380" s="39">
        <v>50</v>
      </c>
      <c r="H380" s="39">
        <v>10</v>
      </c>
      <c r="I380" s="4">
        <f t="shared" si="40"/>
        <v>5</v>
      </c>
      <c r="J380" s="4" t="str">
        <f t="shared" si="35"/>
        <v>PASS</v>
      </c>
      <c r="K380" s="39"/>
      <c r="L380" s="23"/>
      <c r="M380" s="15"/>
      <c r="N380" s="15"/>
    </row>
    <row r="381" spans="1:14" x14ac:dyDescent="0.3">
      <c r="A381" s="30" t="s">
        <v>964</v>
      </c>
      <c r="B381" s="39" t="str">
        <f>VLOOKUP(A381,'COMP-VS-BOM'!A:C,3,0)</f>
        <v>47pF ±1% 50V Ceramic Capacitor C0G, NP0 0402 (1005 Metric)</v>
      </c>
      <c r="C381" s="39" t="str">
        <f t="shared" si="36"/>
        <v>C4394-1</v>
      </c>
      <c r="D381" s="39" t="str">
        <f t="shared" si="37"/>
        <v>C4394-2</v>
      </c>
      <c r="E381" s="14" t="str">
        <f>VLOOKUP(C381,Pin_Report!$D$3:$E$9000,2,0)</f>
        <v>CH1_RF_LB_CPL_OUT</v>
      </c>
      <c r="F381" s="14" t="str">
        <f>VLOOKUP(D381,Pin_Report!$D$3:$E$9000,2,0)</f>
        <v>CH1_RF_LB_BAND5_IN</v>
      </c>
      <c r="G381" s="39">
        <v>50</v>
      </c>
      <c r="H381" s="39">
        <v>10</v>
      </c>
      <c r="I381" s="4">
        <f t="shared" si="40"/>
        <v>5</v>
      </c>
      <c r="J381" s="4" t="str">
        <f t="shared" si="35"/>
        <v>PASS</v>
      </c>
      <c r="K381" s="39"/>
      <c r="L381" s="23"/>
      <c r="M381" s="15"/>
      <c r="N381" s="15"/>
    </row>
    <row r="382" spans="1:14" x14ac:dyDescent="0.3">
      <c r="A382" s="30" t="s">
        <v>981</v>
      </c>
      <c r="B382" s="39" t="str">
        <f>VLOOKUP(A382,'COMP-VS-BOM'!A:C,3,0)</f>
        <v>47pF ±1% 50V Ceramic Capacitor C0G, NP0 0402 (1005 Metric)</v>
      </c>
      <c r="C382" s="39" t="str">
        <f t="shared" si="36"/>
        <v>C4401-1</v>
      </c>
      <c r="D382" s="39" t="str">
        <f t="shared" si="37"/>
        <v>C4401-2</v>
      </c>
      <c r="E382" s="14" t="str">
        <f>VLOOKUP(C382,Pin_Report!$D$3:$E$9000,2,0)</f>
        <v>CH1_RF_LB_BAND8_OUT</v>
      </c>
      <c r="F382" s="14" t="str">
        <f>VLOOKUP(D382,Pin_Report!$D$3:$E$9000,2,0)</f>
        <v>N18032513</v>
      </c>
      <c r="G382" s="39">
        <v>50</v>
      </c>
      <c r="H382" s="39">
        <v>10</v>
      </c>
      <c r="I382" s="4">
        <f t="shared" si="40"/>
        <v>5</v>
      </c>
      <c r="J382" s="4" t="str">
        <f t="shared" si="35"/>
        <v>PASS</v>
      </c>
      <c r="K382" s="39"/>
      <c r="L382" s="23"/>
      <c r="M382" s="15"/>
      <c r="N382" s="15"/>
    </row>
    <row r="383" spans="1:14" x14ac:dyDescent="0.3">
      <c r="A383" s="30" t="s">
        <v>984</v>
      </c>
      <c r="B383" s="39" t="str">
        <f>VLOOKUP(A383,'COMP-VS-BOM'!A:C,3,0)</f>
        <v>47pF ±1% 50V Ceramic Capacitor C0G, NP0 0402 (1005 Metric)</v>
      </c>
      <c r="C383" s="39" t="str">
        <f t="shared" si="36"/>
        <v>C4402-1</v>
      </c>
      <c r="D383" s="39" t="str">
        <f t="shared" si="37"/>
        <v>C4402-2</v>
      </c>
      <c r="E383" s="14" t="str">
        <f>VLOOKUP(C383,Pin_Report!$D$3:$E$9000,2,0)</f>
        <v>CH1_RF_LB_BAND5_OUT</v>
      </c>
      <c r="F383" s="14" t="str">
        <f>VLOOKUP(D383,Pin_Report!$D$3:$E$9000,2,0)</f>
        <v>N18032513</v>
      </c>
      <c r="G383" s="39">
        <v>50</v>
      </c>
      <c r="H383" s="39">
        <v>10</v>
      </c>
      <c r="I383" s="4">
        <f t="shared" si="40"/>
        <v>5</v>
      </c>
      <c r="J383" s="4" t="str">
        <f t="shared" si="35"/>
        <v>PASS</v>
      </c>
      <c r="K383" s="39"/>
      <c r="L383" s="23"/>
      <c r="M383" s="15"/>
      <c r="N383" s="15"/>
    </row>
    <row r="384" spans="1:14" x14ac:dyDescent="0.3">
      <c r="A384" s="30" t="s">
        <v>1039</v>
      </c>
      <c r="B384" s="39" t="str">
        <f>VLOOKUP(A384,'COMP-VS-BOM'!A:C,3,0)</f>
        <v>47pF ±1% 50V Ceramic Capacitor C0G, NP0 0402 (1005 Metric)</v>
      </c>
      <c r="C384" s="39" t="str">
        <f t="shared" si="36"/>
        <v>C4447-1</v>
      </c>
      <c r="D384" s="39" t="str">
        <f t="shared" si="37"/>
        <v>C4447-2</v>
      </c>
      <c r="E384" s="14" t="str">
        <f>VLOOKUP(C384,Pin_Report!$D$3:$E$9000,2,0)</f>
        <v>CH1_LBPA_RF_IN</v>
      </c>
      <c r="F384" s="14" t="str">
        <f>VLOOKUP(D384,Pin_Report!$D$3:$E$9000,2,0)</f>
        <v>N17646554</v>
      </c>
      <c r="G384" s="39">
        <v>50</v>
      </c>
      <c r="H384" s="39">
        <v>10</v>
      </c>
      <c r="I384" s="4">
        <f t="shared" si="40"/>
        <v>5</v>
      </c>
      <c r="J384" s="4" t="str">
        <f t="shared" si="35"/>
        <v>PASS</v>
      </c>
      <c r="K384" s="39"/>
      <c r="L384" s="23"/>
      <c r="M384" s="15"/>
      <c r="N384" s="15"/>
    </row>
    <row r="385" spans="1:14" x14ac:dyDescent="0.3">
      <c r="A385" s="30" t="s">
        <v>1041</v>
      </c>
      <c r="B385" s="39" t="str">
        <f>VLOOKUP(A385,'COMP-VS-BOM'!A:C,3,0)</f>
        <v>47pF ±1% 50V Ceramic Capacitor C0G, NP0 0402 (1005 Metric)</v>
      </c>
      <c r="C385" s="39" t="str">
        <f t="shared" si="36"/>
        <v>C4449-1</v>
      </c>
      <c r="D385" s="39" t="str">
        <f t="shared" si="37"/>
        <v>C4449-2</v>
      </c>
      <c r="E385" s="14" t="str">
        <f>VLOOKUP(C385,Pin_Report!$D$3:$E$9000,2,0)</f>
        <v>N19173696</v>
      </c>
      <c r="F385" s="14" t="str">
        <f>VLOOKUP(D385,Pin_Report!$D$3:$E$9000,2,0)</f>
        <v>CH1_RF_LB_PA_OUT</v>
      </c>
      <c r="G385" s="39">
        <v>50</v>
      </c>
      <c r="H385" s="39">
        <v>10</v>
      </c>
      <c r="I385" s="4">
        <f t="shared" si="40"/>
        <v>5</v>
      </c>
      <c r="J385" s="4" t="str">
        <f t="shared" si="35"/>
        <v>PASS</v>
      </c>
      <c r="K385" s="39"/>
      <c r="L385" s="23"/>
      <c r="M385" s="15"/>
      <c r="N385" s="15"/>
    </row>
    <row r="386" spans="1:14" x14ac:dyDescent="0.3">
      <c r="A386" s="30" t="s">
        <v>1087</v>
      </c>
      <c r="B386" s="39" t="str">
        <f>VLOOKUP(A386,'COMP-VS-BOM'!A:C,3,0)</f>
        <v>47pF ±1% 50V Ceramic Capacitor C0G, NP0 0402 (1005 Metric)</v>
      </c>
      <c r="C386" s="39" t="str">
        <f t="shared" si="36"/>
        <v>C4480-1</v>
      </c>
      <c r="D386" s="39" t="str">
        <f t="shared" si="37"/>
        <v>C4480-2</v>
      </c>
      <c r="E386" s="14" t="str">
        <f>VLOOKUP(C386,Pin_Report!$D$3:$E$9000,2,0)</f>
        <v>N19135273</v>
      </c>
      <c r="F386" s="14" t="str">
        <f>VLOOKUP(D386,Pin_Report!$D$3:$E$9000,2,0)</f>
        <v>CH1_UE_SIM_ANT</v>
      </c>
      <c r="G386" s="39">
        <v>50</v>
      </c>
      <c r="H386" s="39">
        <v>10</v>
      </c>
      <c r="I386" s="4">
        <f t="shared" ref="I386:I394" si="41">G386/H386</f>
        <v>5</v>
      </c>
      <c r="J386" s="4" t="str">
        <f t="shared" ref="J386:J394" si="42">IF(I386&gt;=1.25,"PASS","FAIL")</f>
        <v>PASS</v>
      </c>
      <c r="K386" s="39"/>
      <c r="L386" s="23"/>
      <c r="M386" s="15"/>
      <c r="N386" s="15"/>
    </row>
    <row r="387" spans="1:14" x14ac:dyDescent="0.3">
      <c r="A387" s="30" t="s">
        <v>1092</v>
      </c>
      <c r="B387" s="39" t="str">
        <f>VLOOKUP(A387,'COMP-VS-BOM'!A:C,3,0)</f>
        <v>47pF ±1% 50V Ceramic Capacitor C0G, NP0 0402 (1005 Metric)</v>
      </c>
      <c r="C387" s="39" t="str">
        <f t="shared" si="36"/>
        <v>C4482-1</v>
      </c>
      <c r="D387" s="39" t="str">
        <f t="shared" si="37"/>
        <v>C4482-2</v>
      </c>
      <c r="E387" s="14" t="str">
        <f>VLOOKUP(C387,Pin_Report!$D$3:$E$9000,2,0)</f>
        <v>CH1_TX_UE_SIM_MODULE</v>
      </c>
      <c r="F387" s="14" t="str">
        <f>VLOOKUP(D387,Pin_Report!$D$3:$E$9000,2,0)</f>
        <v>N19135893</v>
      </c>
      <c r="G387" s="39">
        <v>50</v>
      </c>
      <c r="H387" s="39">
        <v>10</v>
      </c>
      <c r="I387" s="4">
        <f t="shared" si="41"/>
        <v>5</v>
      </c>
      <c r="J387" s="4" t="str">
        <f t="shared" si="42"/>
        <v>PASS</v>
      </c>
      <c r="K387" s="39"/>
      <c r="L387" s="23"/>
      <c r="M387" s="15"/>
      <c r="N387" s="15"/>
    </row>
    <row r="388" spans="1:14" x14ac:dyDescent="0.3">
      <c r="A388" s="30" t="s">
        <v>1094</v>
      </c>
      <c r="B388" s="39" t="str">
        <f>VLOOKUP(A388,'COMP-VS-BOM'!A:C,3,0)</f>
        <v>47pF ±1% 50V Ceramic Capacitor C0G, NP0 0402 (1005 Metric)</v>
      </c>
      <c r="C388" s="39" t="str">
        <f t="shared" si="36"/>
        <v>C4488-1</v>
      </c>
      <c r="D388" s="39" t="str">
        <f t="shared" si="37"/>
        <v>C4488-2</v>
      </c>
      <c r="E388" s="14" t="str">
        <f>VLOOKUP(C388,Pin_Report!$D$3:$E$9000,2,0)</f>
        <v>N2442977</v>
      </c>
      <c r="F388" s="14" t="str">
        <f>VLOOKUP(D388,Pin_Report!$D$3:$E$9000,2,0)</f>
        <v>N19173620</v>
      </c>
      <c r="G388" s="39">
        <v>50</v>
      </c>
      <c r="H388" s="39">
        <v>10</v>
      </c>
      <c r="I388" s="4">
        <f t="shared" si="41"/>
        <v>5</v>
      </c>
      <c r="J388" s="4" t="str">
        <f t="shared" si="42"/>
        <v>PASS</v>
      </c>
      <c r="K388" s="39"/>
      <c r="L388" s="23"/>
      <c r="M388" s="15"/>
      <c r="N388" s="15"/>
    </row>
    <row r="389" spans="1:14" x14ac:dyDescent="0.3">
      <c r="A389" s="30" t="s">
        <v>1150</v>
      </c>
      <c r="B389" s="39" t="str">
        <f>VLOOKUP(A389,'COMP-VS-BOM'!A:C,3,0)</f>
        <v>47pF ±1% 50V Ceramic Capacitor C0G, NP0 0402 (1005 Metric)</v>
      </c>
      <c r="C389" s="39" t="str">
        <f t="shared" si="36"/>
        <v>C4523-1</v>
      </c>
      <c r="D389" s="39" t="str">
        <f t="shared" si="37"/>
        <v>C4523-2</v>
      </c>
      <c r="E389" s="14" t="str">
        <f>VLOOKUP(C389,Pin_Report!$D$3:$E$9000,2,0)</f>
        <v>N19638038</v>
      </c>
      <c r="F389" s="14" t="str">
        <f>VLOOKUP(D389,Pin_Report!$D$3:$E$9000,2,0)</f>
        <v>N2452276</v>
      </c>
      <c r="G389" s="39">
        <v>50</v>
      </c>
      <c r="H389" s="39">
        <v>10</v>
      </c>
      <c r="I389" s="4">
        <f t="shared" si="41"/>
        <v>5</v>
      </c>
      <c r="J389" s="4" t="str">
        <f t="shared" si="42"/>
        <v>PASS</v>
      </c>
      <c r="K389" s="39"/>
      <c r="L389" s="23"/>
      <c r="M389" s="15"/>
      <c r="N389" s="15"/>
    </row>
    <row r="390" spans="1:14" x14ac:dyDescent="0.3">
      <c r="A390" s="30" t="s">
        <v>1153</v>
      </c>
      <c r="B390" s="39" t="str">
        <f>VLOOKUP(A390,'COMP-VS-BOM'!A:C,3,0)</f>
        <v>47pF ±1% 50V Ceramic Capacitor C0G, NP0 0402 (1005 Metric)</v>
      </c>
      <c r="C390" s="39" t="str">
        <f t="shared" si="36"/>
        <v>C4524-1</v>
      </c>
      <c r="D390" s="39" t="str">
        <f t="shared" si="37"/>
        <v>C4524-2</v>
      </c>
      <c r="E390" s="14" t="str">
        <f>VLOOKUP(C390,Pin_Report!$D$3:$E$9000,2,0)</f>
        <v>N19640647</v>
      </c>
      <c r="F390" s="14" t="str">
        <f>VLOOKUP(D390,Pin_Report!$D$3:$E$9000,2,0)</f>
        <v>N2452306</v>
      </c>
      <c r="G390" s="39">
        <v>50</v>
      </c>
      <c r="H390" s="39">
        <v>10</v>
      </c>
      <c r="I390" s="4">
        <f t="shared" si="41"/>
        <v>5</v>
      </c>
      <c r="J390" s="4" t="str">
        <f t="shared" si="42"/>
        <v>PASS</v>
      </c>
      <c r="K390" s="39"/>
      <c r="L390" s="23"/>
      <c r="M390" s="15"/>
      <c r="N390" s="15"/>
    </row>
    <row r="391" spans="1:14" x14ac:dyDescent="0.3">
      <c r="A391" s="30" t="s">
        <v>1170</v>
      </c>
      <c r="B391" s="39" t="str">
        <f>VLOOKUP(A391,'COMP-VS-BOM'!A:C,3,0)</f>
        <v>47pF ±1% 50V Ceramic Capacitor C0G, NP0 0402 (1005 Metric)</v>
      </c>
      <c r="C391" s="39" t="str">
        <f t="shared" si="36"/>
        <v>C4530-1</v>
      </c>
      <c r="D391" s="39" t="str">
        <f t="shared" si="37"/>
        <v>C4530-2</v>
      </c>
      <c r="E391" s="14" t="str">
        <f>VLOOKUP(C391,Pin_Report!$D$3:$E$9000,2,0)</f>
        <v>N19068885</v>
      </c>
      <c r="F391" s="14" t="str">
        <f>VLOOKUP(D391,Pin_Report!$D$3:$E$9000,2,0)</f>
        <v>CH1_RX_LB_BAND8</v>
      </c>
      <c r="G391" s="39">
        <v>50</v>
      </c>
      <c r="H391" s="39">
        <v>10</v>
      </c>
      <c r="I391" s="4">
        <f t="shared" si="41"/>
        <v>5</v>
      </c>
      <c r="J391" s="4" t="str">
        <f t="shared" si="42"/>
        <v>PASS</v>
      </c>
      <c r="K391" s="39"/>
      <c r="L391" s="23"/>
      <c r="M391" s="15"/>
      <c r="N391" s="15"/>
    </row>
    <row r="392" spans="1:14" x14ac:dyDescent="0.3">
      <c r="A392" s="30" t="s">
        <v>1267</v>
      </c>
      <c r="B392" s="39" t="str">
        <f>VLOOKUP(A392,'COMP-VS-BOM'!A:C,3,0)</f>
        <v>47pF ±1% 50V Ceramic Capacitor C0G, NP0 0402 (1005 Metric)</v>
      </c>
      <c r="C392" s="39" t="str">
        <f t="shared" si="36"/>
        <v>C4567-1</v>
      </c>
      <c r="D392" s="39" t="str">
        <f t="shared" si="37"/>
        <v>C4567-2</v>
      </c>
      <c r="E392" s="14" t="str">
        <f>VLOOKUP(C392,Pin_Report!$D$3:$E$9000,2,0)</f>
        <v>N19138223</v>
      </c>
      <c r="F392" s="14" t="str">
        <f>VLOOKUP(D392,Pin_Report!$D$3:$E$9000,2,0)</f>
        <v>N19138322</v>
      </c>
      <c r="G392" s="39">
        <v>50</v>
      </c>
      <c r="H392" s="39">
        <v>10</v>
      </c>
      <c r="I392" s="4">
        <f t="shared" si="41"/>
        <v>5</v>
      </c>
      <c r="J392" s="4" t="str">
        <f t="shared" si="42"/>
        <v>PASS</v>
      </c>
      <c r="K392" s="39"/>
      <c r="L392" s="23"/>
      <c r="M392" s="15"/>
      <c r="N392" s="15"/>
    </row>
    <row r="393" spans="1:14" x14ac:dyDescent="0.3">
      <c r="A393" s="30" t="s">
        <v>1321</v>
      </c>
      <c r="B393" s="39" t="str">
        <f>VLOOKUP(A393,'COMP-VS-BOM'!A:C,3,0)</f>
        <v>47pF ±1% 50V Ceramic Capacitor C0G, NP0 0402 (1005 Metric)</v>
      </c>
      <c r="C393" s="39" t="str">
        <f t="shared" si="36"/>
        <v>C4625-1</v>
      </c>
      <c r="D393" s="39" t="str">
        <f t="shared" si="37"/>
        <v>C4625-2</v>
      </c>
      <c r="E393" s="14" t="str">
        <f>VLOOKUP(C393,Pin_Report!$D$3:$E$9000,2,0)</f>
        <v>N18032513</v>
      </c>
      <c r="F393" s="14" t="str">
        <f>VLOOKUP(D393,Pin_Report!$D$3:$E$9000,2,0)</f>
        <v>CH1_RF_INTANT</v>
      </c>
      <c r="G393" s="39">
        <v>50</v>
      </c>
      <c r="H393" s="39">
        <v>10</v>
      </c>
      <c r="I393" s="4">
        <f t="shared" si="41"/>
        <v>5</v>
      </c>
      <c r="J393" s="4" t="str">
        <f t="shared" si="42"/>
        <v>PASS</v>
      </c>
      <c r="K393" s="39"/>
      <c r="L393" s="23"/>
      <c r="M393" s="15"/>
      <c r="N393" s="15"/>
    </row>
    <row r="394" spans="1:14" x14ac:dyDescent="0.3">
      <c r="A394" s="30" t="s">
        <v>1336</v>
      </c>
      <c r="B394" s="39" t="str">
        <f>VLOOKUP(A394,'COMP-VS-BOM'!A:C,3,0)</f>
        <v>47pF ±1% 50V Ceramic Capacitor C0G, NP0 0402 (1005 Metric)</v>
      </c>
      <c r="C394" s="39" t="str">
        <f t="shared" si="36"/>
        <v>C4638-1</v>
      </c>
      <c r="D394" s="39" t="str">
        <f t="shared" si="37"/>
        <v>C4638-2</v>
      </c>
      <c r="E394" s="14" t="str">
        <f>VLOOKUP(C394,Pin_Report!$D$3:$E$9000,2,0)</f>
        <v>CH1_RX_LNA_IN</v>
      </c>
      <c r="F394" s="14" t="str">
        <f>VLOOKUP(D394,Pin_Report!$D$3:$E$9000,2,0)</f>
        <v>N19068885</v>
      </c>
      <c r="G394" s="39">
        <v>50</v>
      </c>
      <c r="H394" s="39">
        <v>10</v>
      </c>
      <c r="I394" s="4">
        <f t="shared" si="41"/>
        <v>5</v>
      </c>
      <c r="J394" s="4" t="str">
        <f t="shared" si="42"/>
        <v>PASS</v>
      </c>
      <c r="K394" s="39"/>
      <c r="L394" s="23"/>
      <c r="M394" s="15"/>
      <c r="N394" s="15"/>
    </row>
    <row r="395" spans="1:14" x14ac:dyDescent="0.3">
      <c r="A395" s="30" t="s">
        <v>586</v>
      </c>
      <c r="B395" s="39" t="str">
        <f>VLOOKUP(A395,'COMP-VS-BOM'!A:C,3,0)</f>
        <v>CAP CER 2.2UF 16V X6S 0402</v>
      </c>
      <c r="C395" s="39" t="str">
        <f t="shared" si="36"/>
        <v>C2240-1</v>
      </c>
      <c r="D395" s="39" t="str">
        <f t="shared" si="37"/>
        <v>C2240-2</v>
      </c>
      <c r="E395" s="14" t="str">
        <f>VLOOKUP(C395,Pin_Report!$D$3:$E$9000,2,0)</f>
        <v>N3406525</v>
      </c>
      <c r="F395" s="14" t="str">
        <f>VLOOKUP(D395,Pin_Report!$D$3:$E$9000,2,0)</f>
        <v>GND</v>
      </c>
      <c r="G395" s="39">
        <v>16</v>
      </c>
      <c r="H395" s="39">
        <v>5</v>
      </c>
      <c r="I395" s="4">
        <f t="shared" si="40"/>
        <v>3.2</v>
      </c>
      <c r="J395" s="4" t="str">
        <f t="shared" ref="J395:J450" si="43">IF(I395&gt;=1.25,"PASS","FAIL")</f>
        <v>PASS</v>
      </c>
      <c r="K395" s="39"/>
      <c r="L395" s="27"/>
      <c r="M395" s="15"/>
      <c r="N395" s="15"/>
    </row>
    <row r="396" spans="1:14" x14ac:dyDescent="0.3">
      <c r="A396" s="30" t="s">
        <v>745</v>
      </c>
      <c r="B396" s="39" t="str">
        <f>VLOOKUP(A396,'COMP-VS-BOM'!A:C,3,0)</f>
        <v>CAP CER 2.2UF 16V X6S 0402</v>
      </c>
      <c r="C396" s="39" t="str">
        <f t="shared" si="36"/>
        <v>C2840-1</v>
      </c>
      <c r="D396" s="39" t="str">
        <f t="shared" si="37"/>
        <v>C2840-2</v>
      </c>
      <c r="E396" s="14" t="str">
        <f>VLOOKUP(C396,Pin_Report!$D$3:$E$9000,2,0)</f>
        <v>N3417242</v>
      </c>
      <c r="F396" s="14" t="str">
        <f>VLOOKUP(D396,Pin_Report!$D$3:$E$9000,2,0)</f>
        <v>GND</v>
      </c>
      <c r="G396" s="39">
        <v>16</v>
      </c>
      <c r="H396" s="39">
        <v>5</v>
      </c>
      <c r="I396" s="4">
        <f t="shared" si="40"/>
        <v>3.2</v>
      </c>
      <c r="J396" s="4" t="str">
        <f t="shared" si="43"/>
        <v>PASS</v>
      </c>
      <c r="K396" s="39"/>
      <c r="L396" s="27"/>
      <c r="M396" s="15"/>
      <c r="N396" s="15"/>
    </row>
    <row r="397" spans="1:14" x14ac:dyDescent="0.3">
      <c r="A397" s="30" t="s">
        <v>589</v>
      </c>
      <c r="B397" s="39" t="str">
        <f>VLOOKUP(A397,'COMP-VS-BOM'!A:C,3,0)</f>
        <v>CAP CER 0.1UF 25V X6S 0201</v>
      </c>
      <c r="C397" s="39" t="str">
        <f t="shared" si="36"/>
        <v>C2242-1</v>
      </c>
      <c r="D397" s="39" t="str">
        <f t="shared" si="37"/>
        <v>C2242-2</v>
      </c>
      <c r="E397" s="14" t="str">
        <f>VLOOKUP(C397,Pin_Report!$D$3:$E$9000,2,0)</f>
        <v>N3406525</v>
      </c>
      <c r="F397" s="14" t="str">
        <f>VLOOKUP(D397,Pin_Report!$D$3:$E$9000,2,0)</f>
        <v>GND</v>
      </c>
      <c r="G397" s="39">
        <v>25</v>
      </c>
      <c r="H397" s="39">
        <v>5</v>
      </c>
      <c r="I397" s="4">
        <f t="shared" si="40"/>
        <v>5</v>
      </c>
      <c r="J397" s="4" t="str">
        <f t="shared" si="43"/>
        <v>PASS</v>
      </c>
      <c r="K397" s="39"/>
      <c r="L397" s="27"/>
      <c r="M397" s="15"/>
      <c r="N397" s="15"/>
    </row>
    <row r="398" spans="1:14" x14ac:dyDescent="0.3">
      <c r="A398" s="30" t="s">
        <v>748</v>
      </c>
      <c r="B398" s="39" t="str">
        <f>VLOOKUP(A398,'COMP-VS-BOM'!A:C,3,0)</f>
        <v>CAP CER 0.1UF 25V X6S 0201</v>
      </c>
      <c r="C398" s="39" t="str">
        <f t="shared" si="36"/>
        <v>C2842-1</v>
      </c>
      <c r="D398" s="39" t="str">
        <f t="shared" si="37"/>
        <v>C2842-2</v>
      </c>
      <c r="E398" s="14" t="str">
        <f>VLOOKUP(C398,Pin_Report!$D$3:$E$9000,2,0)</f>
        <v>N3417242</v>
      </c>
      <c r="F398" s="14" t="str">
        <f>VLOOKUP(D398,Pin_Report!$D$3:$E$9000,2,0)</f>
        <v>GND</v>
      </c>
      <c r="G398" s="39">
        <v>25</v>
      </c>
      <c r="H398" s="39">
        <v>5</v>
      </c>
      <c r="I398" s="4">
        <f t="shared" si="40"/>
        <v>5</v>
      </c>
      <c r="J398" s="4" t="str">
        <f t="shared" si="43"/>
        <v>PASS</v>
      </c>
      <c r="K398" s="39"/>
      <c r="L398" s="27"/>
      <c r="M398" s="15"/>
      <c r="N398" s="15"/>
    </row>
    <row r="399" spans="1:14" x14ac:dyDescent="0.3">
      <c r="A399" s="30" t="s">
        <v>648</v>
      </c>
      <c r="B399" s="39" t="str">
        <f>VLOOKUP(A399,'COMP-VS-BOM'!A:C,3,0)</f>
        <v>Multilayer Ceramic Capacitors MLCC - SMD/SMT 25V 12pF C0G 0402 10% Tol</v>
      </c>
      <c r="C399" s="39" t="str">
        <f t="shared" si="36"/>
        <v>C2411-1</v>
      </c>
      <c r="D399" s="39" t="str">
        <f t="shared" si="37"/>
        <v>C2411-2</v>
      </c>
      <c r="E399" s="14" t="str">
        <f>VLOOKUP(C399,Pin_Report!$D$3:$E$9000,2,0)</f>
        <v>CH1_LBPA_RF_PATH1_OUT</v>
      </c>
      <c r="F399" s="14" t="str">
        <f>VLOOKUP(D399,Pin_Report!$D$3:$E$9000,2,0)</f>
        <v>N2442719</v>
      </c>
      <c r="G399" s="39">
        <v>25</v>
      </c>
      <c r="H399" s="39">
        <v>10</v>
      </c>
      <c r="I399" s="4">
        <f t="shared" si="40"/>
        <v>2.5</v>
      </c>
      <c r="J399" s="4" t="str">
        <f t="shared" si="43"/>
        <v>PASS</v>
      </c>
      <c r="K399" s="39"/>
      <c r="L399" s="23"/>
      <c r="M399" s="15"/>
      <c r="N399" s="15"/>
    </row>
    <row r="400" spans="1:14" x14ac:dyDescent="0.3">
      <c r="A400" s="30" t="s">
        <v>1076</v>
      </c>
      <c r="B400" s="39" t="str">
        <f>VLOOKUP(A400,'COMP-VS-BOM'!A:C,3,0)</f>
        <v>Multilayer Ceramic Capacitors MLCC - SMD/SMT 25V 12pF C0G 0402 10% Tol</v>
      </c>
      <c r="C400" s="39" t="str">
        <f t="shared" si="36"/>
        <v>C4470-1</v>
      </c>
      <c r="D400" s="39" t="str">
        <f t="shared" si="37"/>
        <v>C4470-2</v>
      </c>
      <c r="E400" s="14" t="str">
        <f>VLOOKUP(C400,Pin_Report!$D$3:$E$9000,2,0)</f>
        <v>N2442777</v>
      </c>
      <c r="F400" s="14" t="str">
        <f>VLOOKUP(D400,Pin_Report!$D$3:$E$9000,2,0)</f>
        <v>CH1_LBPA_RF_PATH2_OUT</v>
      </c>
      <c r="G400" s="39">
        <v>25</v>
      </c>
      <c r="H400" s="39">
        <v>10</v>
      </c>
      <c r="I400" s="4">
        <f t="shared" si="40"/>
        <v>2.5</v>
      </c>
      <c r="J400" s="4" t="str">
        <f t="shared" si="43"/>
        <v>PASS</v>
      </c>
      <c r="K400" s="39"/>
      <c r="L400" s="23"/>
      <c r="M400" s="15"/>
      <c r="N400" s="15"/>
    </row>
    <row r="401" spans="1:14" x14ac:dyDescent="0.3">
      <c r="A401" s="30" t="s">
        <v>1078</v>
      </c>
      <c r="B401" s="39" t="str">
        <f>VLOOKUP(A401,'COMP-VS-BOM'!A:C,3,0)</f>
        <v>Multilayer Ceramic Capacitors MLCC - SMD/SMT 25V 12pF C0G 0402 10% Tol</v>
      </c>
      <c r="C401" s="39" t="str">
        <f t="shared" si="36"/>
        <v>C4471-1</v>
      </c>
      <c r="D401" s="39" t="str">
        <f t="shared" si="37"/>
        <v>C4471-2</v>
      </c>
      <c r="E401" s="14" t="str">
        <f>VLOOKUP(C401,Pin_Report!$D$3:$E$9000,2,0)</f>
        <v>CH2_LBPA_RF_PATH1_OUT</v>
      </c>
      <c r="F401" s="14" t="str">
        <f>VLOOKUP(D401,Pin_Report!$D$3:$E$9000,2,0)</f>
        <v>N00458</v>
      </c>
      <c r="G401" s="39">
        <v>25</v>
      </c>
      <c r="H401" s="39">
        <v>10</v>
      </c>
      <c r="I401" s="4">
        <f t="shared" si="40"/>
        <v>2.5</v>
      </c>
      <c r="J401" s="4" t="str">
        <f t="shared" si="43"/>
        <v>PASS</v>
      </c>
      <c r="K401" s="39"/>
      <c r="L401" s="23"/>
      <c r="M401" s="15"/>
      <c r="N401" s="15"/>
    </row>
    <row r="402" spans="1:14" x14ac:dyDescent="0.3">
      <c r="A402" s="30" t="s">
        <v>1080</v>
      </c>
      <c r="B402" s="39" t="str">
        <f>VLOOKUP(A402,'COMP-VS-BOM'!A:C,3,0)</f>
        <v>Multilayer Ceramic Capacitors MLCC - SMD/SMT 25V 12pF C0G 0402 10% Tol</v>
      </c>
      <c r="C402" s="39" t="str">
        <f t="shared" si="36"/>
        <v>C4472-1</v>
      </c>
      <c r="D402" s="39" t="str">
        <f t="shared" si="37"/>
        <v>C4472-2</v>
      </c>
      <c r="E402" s="14" t="str">
        <f>VLOOKUP(C402,Pin_Report!$D$3:$E$9000,2,0)</f>
        <v>N02223</v>
      </c>
      <c r="F402" s="14" t="str">
        <f>VLOOKUP(D402,Pin_Report!$D$3:$E$9000,2,0)</f>
        <v>CH2_LBPA_RF_PATH2_OUT</v>
      </c>
      <c r="G402" s="39">
        <v>25</v>
      </c>
      <c r="H402" s="39">
        <v>10</v>
      </c>
      <c r="I402" s="4">
        <f t="shared" si="40"/>
        <v>2.5</v>
      </c>
      <c r="J402" s="4" t="str">
        <f t="shared" si="43"/>
        <v>PASS</v>
      </c>
      <c r="K402" s="39"/>
      <c r="L402" s="23"/>
      <c r="M402" s="15"/>
      <c r="N402" s="15"/>
    </row>
    <row r="403" spans="1:14" x14ac:dyDescent="0.3">
      <c r="A403" s="30" t="s">
        <v>677</v>
      </c>
      <c r="B403" s="39" t="str">
        <f>VLOOKUP(A403,'COMP-VS-BOM'!A:C,3,0)</f>
        <v>100pF 50V Ceramic Capacitor C0G, NP0 0402 (1005 Metric) 0.039" L x 0.020" W (1.00mm x 0.50mm)</v>
      </c>
      <c r="C403" s="39" t="str">
        <f t="shared" si="36"/>
        <v>C2500-1</v>
      </c>
      <c r="D403" s="39" t="str">
        <f t="shared" si="37"/>
        <v>C2500-2</v>
      </c>
      <c r="E403" s="14" t="str">
        <f>VLOOKUP(C403,Pin_Report!$D$3:$E$9000,2,0)</f>
        <v>GND</v>
      </c>
      <c r="F403" s="14" t="str">
        <f>VLOOKUP(D403,Pin_Report!$D$3:$E$9000,2,0)</f>
        <v>N3490447</v>
      </c>
      <c r="G403" s="39">
        <v>50</v>
      </c>
      <c r="H403" s="39">
        <v>5</v>
      </c>
      <c r="I403" s="4">
        <f t="shared" si="40"/>
        <v>10</v>
      </c>
      <c r="J403" s="4" t="str">
        <f t="shared" si="43"/>
        <v>PASS</v>
      </c>
      <c r="K403" s="39"/>
      <c r="L403" s="27"/>
      <c r="M403" s="15"/>
      <c r="N403" s="15"/>
    </row>
    <row r="404" spans="1:14" x14ac:dyDescent="0.3">
      <c r="A404" s="30" t="s">
        <v>1106</v>
      </c>
      <c r="B404" s="39" t="str">
        <f>VLOOKUP(A404,'COMP-VS-BOM'!A:C,3,0)</f>
        <v>100pF 50V Ceramic Capacitor C0G, NP0 0402 (1005 Metric) 0.039" L x 0.020" W (1.00mm x 0.50mm)</v>
      </c>
      <c r="C404" s="39" t="str">
        <f t="shared" si="36"/>
        <v>C4499-1</v>
      </c>
      <c r="D404" s="39" t="str">
        <f t="shared" si="37"/>
        <v>C4499-2</v>
      </c>
      <c r="E404" s="14" t="str">
        <f>VLOOKUP(C404,Pin_Report!$D$3:$E$9000,2,0)</f>
        <v>CH1_RX_ATTN_IN</v>
      </c>
      <c r="F404" s="14" t="str">
        <f>VLOOKUP(D404,Pin_Report!$D$3:$E$9000,2,0)</f>
        <v>CH1_RX_LNA_OUT</v>
      </c>
      <c r="G404" s="39">
        <v>50</v>
      </c>
      <c r="H404" s="39">
        <v>10</v>
      </c>
      <c r="I404" s="4">
        <f t="shared" ref="I404" si="44">G404/H404</f>
        <v>5</v>
      </c>
      <c r="J404" s="4" t="str">
        <f t="shared" ref="J404" si="45">IF(I404&gt;=1.25,"PASS","FAIL")</f>
        <v>PASS</v>
      </c>
      <c r="K404" s="39"/>
      <c r="L404" s="23"/>
      <c r="M404" s="15"/>
      <c r="N404" s="15"/>
    </row>
    <row r="405" spans="1:14" x14ac:dyDescent="0.3">
      <c r="A405" s="30" t="s">
        <v>1124</v>
      </c>
      <c r="B405" s="39" t="str">
        <f>VLOOKUP(A405,'COMP-VS-BOM'!A:C,3,0)</f>
        <v>100pF 50V Ceramic Capacitor C0G, NP0 0402 (1005 Metric) 0.039" L x 0.020" W (1.00mm x 0.50mm)</v>
      </c>
      <c r="C405" s="39" t="str">
        <f t="shared" si="36"/>
        <v>C4511-1</v>
      </c>
      <c r="D405" s="39" t="str">
        <f t="shared" si="37"/>
        <v>C4511-2</v>
      </c>
      <c r="E405" s="14" t="str">
        <f>VLOOKUP(C405,Pin_Report!$D$3:$E$9000,2,0)</f>
        <v>GND</v>
      </c>
      <c r="F405" s="14" t="str">
        <f>VLOOKUP(D405,Pin_Report!$D$3:$E$9000,2,0)</f>
        <v>N19200579</v>
      </c>
      <c r="G405" s="39">
        <v>50</v>
      </c>
      <c r="H405" s="39">
        <v>5</v>
      </c>
      <c r="I405" s="4">
        <f t="shared" si="40"/>
        <v>10</v>
      </c>
      <c r="J405" s="4" t="str">
        <f t="shared" si="43"/>
        <v>PASS</v>
      </c>
      <c r="K405" s="39"/>
      <c r="L405" s="27"/>
      <c r="M405" s="15"/>
      <c r="N405" s="15"/>
    </row>
    <row r="406" spans="1:14" x14ac:dyDescent="0.3">
      <c r="A406" s="30" t="s">
        <v>1127</v>
      </c>
      <c r="B406" s="39" t="str">
        <f>VLOOKUP(A406,'COMP-VS-BOM'!A:C,3,0)</f>
        <v>100pF 50V Ceramic Capacitor C0G, NP0 0402 (1005 Metric) 0.039" L x 0.020" W (1.00mm x 0.50mm)</v>
      </c>
      <c r="C406" s="39" t="str">
        <f t="shared" si="36"/>
        <v>C4513-1</v>
      </c>
      <c r="D406" s="39" t="str">
        <f t="shared" si="37"/>
        <v>C4513-2</v>
      </c>
      <c r="E406" s="14" t="str">
        <f>VLOOKUP(C406,Pin_Report!$D$3:$E$9000,2,0)</f>
        <v>CH2_RX_ATTN_IN</v>
      </c>
      <c r="F406" s="14" t="str">
        <f>VLOOKUP(D406,Pin_Report!$D$3:$E$9000,2,0)</f>
        <v>N19200659</v>
      </c>
      <c r="G406" s="39">
        <v>50</v>
      </c>
      <c r="H406" s="39">
        <v>10</v>
      </c>
      <c r="I406" s="4">
        <f t="shared" si="40"/>
        <v>5</v>
      </c>
      <c r="J406" s="4" t="str">
        <f t="shared" si="43"/>
        <v>PASS</v>
      </c>
      <c r="K406" s="39"/>
      <c r="L406" s="23"/>
      <c r="M406" s="15"/>
      <c r="N406" s="15"/>
    </row>
    <row r="407" spans="1:14" x14ac:dyDescent="0.3">
      <c r="A407" s="30" t="s">
        <v>836</v>
      </c>
      <c r="B407" s="39" t="str">
        <f>VLOOKUP(A407,'COMP-VS-BOM'!A:C,3,0)</f>
        <v>CAP CER 100PF 16V X7R 0201</v>
      </c>
      <c r="C407" s="39" t="str">
        <f t="shared" si="36"/>
        <v>C3112-1</v>
      </c>
      <c r="D407" s="39" t="str">
        <f t="shared" si="37"/>
        <v>C3112-2</v>
      </c>
      <c r="E407" s="14" t="str">
        <f>VLOOKUP(C407,Pin_Report!$D$3:$E$9000,2,0)</f>
        <v>CH2_RF_RX_OUT</v>
      </c>
      <c r="F407" s="14" t="str">
        <f>VLOOKUP(D407,Pin_Report!$D$3:$E$9000,2,0)</f>
        <v>CH2_RX_FILTER_OUT</v>
      </c>
      <c r="G407" s="39">
        <v>16</v>
      </c>
      <c r="H407" s="39">
        <v>10</v>
      </c>
      <c r="I407" s="4">
        <f t="shared" si="40"/>
        <v>1.6</v>
      </c>
      <c r="J407" s="4" t="str">
        <f t="shared" si="43"/>
        <v>PASS</v>
      </c>
      <c r="K407" s="39"/>
      <c r="L407" s="23"/>
      <c r="M407" s="15"/>
      <c r="N407" s="15"/>
    </row>
    <row r="408" spans="1:14" x14ac:dyDescent="0.3">
      <c r="A408" s="30" t="s">
        <v>849</v>
      </c>
      <c r="B408" s="39" t="str">
        <f>VLOOKUP(A408,'COMP-VS-BOM'!A:C,3,0)</f>
        <v>CAP CER 33PF 50V X7R 0402</v>
      </c>
      <c r="C408" s="39" t="str">
        <f t="shared" si="36"/>
        <v>C3209-1</v>
      </c>
      <c r="D408" s="39" t="str">
        <f t="shared" si="37"/>
        <v>C3209-2</v>
      </c>
      <c r="E408" s="14" t="str">
        <f>VLOOKUP(C408,Pin_Report!$D$3:$E$9000,2,0)</f>
        <v>CH1_TX_3P3V_397LF</v>
      </c>
      <c r="F408" s="14" t="str">
        <f>VLOOKUP(D408,Pin_Report!$D$3:$E$9000,2,0)</f>
        <v>GND</v>
      </c>
      <c r="G408" s="39">
        <v>50</v>
      </c>
      <c r="H408" s="39">
        <v>3.3</v>
      </c>
      <c r="I408" s="4">
        <f t="shared" si="40"/>
        <v>15.151515151515152</v>
      </c>
      <c r="J408" s="4" t="str">
        <f t="shared" si="43"/>
        <v>PASS</v>
      </c>
      <c r="K408" s="39"/>
      <c r="L408" s="27"/>
      <c r="M408" s="15"/>
      <c r="N408" s="15"/>
    </row>
    <row r="409" spans="1:14" x14ac:dyDescent="0.3">
      <c r="A409" s="30" t="s">
        <v>1102</v>
      </c>
      <c r="B409" s="39" t="str">
        <f>VLOOKUP(A409,'COMP-VS-BOM'!A:C,3,0)</f>
        <v>CAP CER 33PF 50V X7R 0402</v>
      </c>
      <c r="C409" s="39" t="str">
        <f t="shared" si="36"/>
        <v>C4493-1</v>
      </c>
      <c r="D409" s="39" t="str">
        <f t="shared" si="37"/>
        <v>C4493-2</v>
      </c>
      <c r="E409" s="14" t="str">
        <f>VLOOKUP(C409,Pin_Report!$D$3:$E$9000,2,0)</f>
        <v>CH1_3P3V_397LF</v>
      </c>
      <c r="F409" s="14" t="str">
        <f>VLOOKUP(D409,Pin_Report!$D$3:$E$9000,2,0)</f>
        <v>GND</v>
      </c>
      <c r="G409" s="39">
        <v>50</v>
      </c>
      <c r="H409" s="39">
        <v>3.3</v>
      </c>
      <c r="I409" s="4">
        <f t="shared" si="40"/>
        <v>15.151515151515152</v>
      </c>
      <c r="J409" s="4" t="str">
        <f t="shared" si="43"/>
        <v>PASS</v>
      </c>
      <c r="K409" s="39"/>
      <c r="L409" s="27"/>
      <c r="M409" s="15"/>
      <c r="N409" s="15"/>
    </row>
    <row r="410" spans="1:14" x14ac:dyDescent="0.3">
      <c r="A410" s="30" t="s">
        <v>1112</v>
      </c>
      <c r="B410" s="39" t="str">
        <f>VLOOKUP(A410,'COMP-VS-BOM'!A:C,3,0)</f>
        <v>CAP CER 33PF 50V X7R 0402</v>
      </c>
      <c r="C410" s="39" t="str">
        <f t="shared" si="36"/>
        <v>C4501-1</v>
      </c>
      <c r="D410" s="39" t="str">
        <f t="shared" si="37"/>
        <v>C4501-2</v>
      </c>
      <c r="E410" s="14" t="str">
        <f>VLOOKUP(C410,Pin_Report!$D$3:$E$9000,2,0)</f>
        <v>N3490489</v>
      </c>
      <c r="F410" s="14" t="str">
        <f>VLOOKUP(D410,Pin_Report!$D$3:$E$9000,2,0)</f>
        <v>GND</v>
      </c>
      <c r="G410" s="39">
        <v>50</v>
      </c>
      <c r="H410" s="39">
        <v>10</v>
      </c>
      <c r="I410" s="4">
        <f t="shared" ref="I410:I411" si="46">G410/H410</f>
        <v>5</v>
      </c>
      <c r="J410" s="4" t="str">
        <f t="shared" ref="J410:J411" si="47">IF(I410&gt;=1.25,"PASS","FAIL")</f>
        <v>PASS</v>
      </c>
      <c r="K410" s="39"/>
      <c r="L410" s="23"/>
      <c r="M410" s="15"/>
      <c r="N410" s="15"/>
    </row>
    <row r="411" spans="1:14" x14ac:dyDescent="0.3">
      <c r="A411" s="30" t="s">
        <v>1122</v>
      </c>
      <c r="B411" s="39" t="str">
        <f>VLOOKUP(A411,'COMP-VS-BOM'!A:C,3,0)</f>
        <v>CAP CER 33PF 50V X7R 0402</v>
      </c>
      <c r="C411" s="39" t="str">
        <f t="shared" si="36"/>
        <v>C4509-1</v>
      </c>
      <c r="D411" s="39" t="str">
        <f t="shared" si="37"/>
        <v>C4509-2</v>
      </c>
      <c r="E411" s="14" t="str">
        <f>VLOOKUP(C411,Pin_Report!$D$3:$E$9000,2,0)</f>
        <v>N19198946</v>
      </c>
      <c r="F411" s="14" t="str">
        <f>VLOOKUP(D411,Pin_Report!$D$3:$E$9000,2,0)</f>
        <v>GND</v>
      </c>
      <c r="G411" s="39">
        <v>50</v>
      </c>
      <c r="H411" s="39">
        <v>10</v>
      </c>
      <c r="I411" s="4">
        <f t="shared" si="46"/>
        <v>5</v>
      </c>
      <c r="J411" s="4" t="str">
        <f t="shared" si="47"/>
        <v>PASS</v>
      </c>
      <c r="K411" s="39"/>
      <c r="L411" s="23"/>
      <c r="M411" s="15"/>
      <c r="N411" s="15"/>
    </row>
    <row r="412" spans="1:14" x14ac:dyDescent="0.3">
      <c r="A412" s="30" t="s">
        <v>859</v>
      </c>
      <c r="B412" s="39" t="str">
        <f>VLOOKUP(A412,'COMP-VS-BOM'!A:C,3,0)</f>
        <v>CAP CER 10UF 50V X7R 1210</v>
      </c>
      <c r="C412" s="39" t="str">
        <f t="shared" si="36"/>
        <v>C3500-1</v>
      </c>
      <c r="D412" s="39" t="str">
        <f t="shared" si="37"/>
        <v>C3500-2</v>
      </c>
      <c r="E412" s="14" t="str">
        <f>VLOOKUP(C412,Pin_Report!$D$3:$E$9000,2,0)</f>
        <v>P12V</v>
      </c>
      <c r="F412" s="14" t="str">
        <f>VLOOKUP(D412,Pin_Report!$D$3:$E$9000,2,0)</f>
        <v>GND</v>
      </c>
      <c r="G412" s="39">
        <v>50</v>
      </c>
      <c r="H412" s="39">
        <v>12</v>
      </c>
      <c r="I412" s="4">
        <f t="shared" si="40"/>
        <v>4.166666666666667</v>
      </c>
      <c r="J412" s="4" t="str">
        <f t="shared" si="43"/>
        <v>PASS</v>
      </c>
      <c r="K412" s="39"/>
      <c r="L412" s="27"/>
      <c r="M412" s="15"/>
      <c r="N412" s="15"/>
    </row>
    <row r="413" spans="1:14" x14ac:dyDescent="0.3">
      <c r="A413" s="30" t="s">
        <v>860</v>
      </c>
      <c r="B413" s="39" t="str">
        <f>VLOOKUP(A413,'COMP-VS-BOM'!A:C,3,0)</f>
        <v>CAP CER 10UF 50V X7R 1210</v>
      </c>
      <c r="C413" s="39" t="str">
        <f t="shared" si="36"/>
        <v>C3501-1</v>
      </c>
      <c r="D413" s="39" t="str">
        <f t="shared" si="37"/>
        <v>C3501-2</v>
      </c>
      <c r="E413" s="14" t="str">
        <f>VLOOKUP(C413,Pin_Report!$D$3:$E$9000,2,0)</f>
        <v>P12V</v>
      </c>
      <c r="F413" s="14" t="str">
        <f>VLOOKUP(D413,Pin_Report!$D$3:$E$9000,2,0)</f>
        <v>GND</v>
      </c>
      <c r="G413" s="39">
        <v>50</v>
      </c>
      <c r="H413" s="39">
        <v>12</v>
      </c>
      <c r="I413" s="4">
        <f t="shared" si="40"/>
        <v>4.166666666666667</v>
      </c>
      <c r="J413" s="4" t="str">
        <f t="shared" si="43"/>
        <v>PASS</v>
      </c>
      <c r="K413" s="39"/>
      <c r="L413" s="27"/>
      <c r="M413" s="15"/>
      <c r="N413" s="15"/>
    </row>
    <row r="414" spans="1:14" x14ac:dyDescent="0.3">
      <c r="A414" s="30" t="s">
        <v>878</v>
      </c>
      <c r="B414" s="39" t="str">
        <f>VLOOKUP(A414,'COMP-VS-BOM'!A:C,3,0)</f>
        <v>CAP CER 10UF 50V X7R 1210</v>
      </c>
      <c r="C414" s="39" t="str">
        <f t="shared" si="36"/>
        <v>C3513-1</v>
      </c>
      <c r="D414" s="39" t="str">
        <f t="shared" si="37"/>
        <v>C3513-2</v>
      </c>
      <c r="E414" s="14" t="str">
        <f>VLOOKUP(C414,Pin_Report!$D$3:$E$9000,2,0)</f>
        <v>P12V</v>
      </c>
      <c r="F414" s="14" t="str">
        <f>VLOOKUP(D414,Pin_Report!$D$3:$E$9000,2,0)</f>
        <v>GND</v>
      </c>
      <c r="G414" s="39">
        <v>50</v>
      </c>
      <c r="H414" s="39">
        <v>12</v>
      </c>
      <c r="I414" s="4">
        <f t="shared" si="40"/>
        <v>4.166666666666667</v>
      </c>
      <c r="J414" s="4" t="str">
        <f t="shared" si="43"/>
        <v>PASS</v>
      </c>
      <c r="K414" s="39"/>
      <c r="L414" s="27"/>
      <c r="M414" s="15"/>
      <c r="N414" s="15"/>
    </row>
    <row r="415" spans="1:14" x14ac:dyDescent="0.3">
      <c r="A415" s="30" t="s">
        <v>879</v>
      </c>
      <c r="B415" s="39" t="str">
        <f>VLOOKUP(A415,'COMP-VS-BOM'!A:C,3,0)</f>
        <v>CAP CER 10UF 50V X7R 1210</v>
      </c>
      <c r="C415" s="39" t="str">
        <f t="shared" si="36"/>
        <v>C3514-1</v>
      </c>
      <c r="D415" s="39" t="str">
        <f t="shared" si="37"/>
        <v>C3514-2</v>
      </c>
      <c r="E415" s="14" t="str">
        <f>VLOOKUP(C415,Pin_Report!$D$3:$E$9000,2,0)</f>
        <v>P12V</v>
      </c>
      <c r="F415" s="14" t="str">
        <f>VLOOKUP(D415,Pin_Report!$D$3:$E$9000,2,0)</f>
        <v>GND</v>
      </c>
      <c r="G415" s="39">
        <v>50</v>
      </c>
      <c r="H415" s="39">
        <v>12</v>
      </c>
      <c r="I415" s="4">
        <f t="shared" si="40"/>
        <v>4.166666666666667</v>
      </c>
      <c r="J415" s="4" t="str">
        <f t="shared" si="43"/>
        <v>PASS</v>
      </c>
      <c r="K415" s="39"/>
      <c r="L415" s="27"/>
      <c r="M415" s="15"/>
      <c r="N415" s="15"/>
    </row>
    <row r="416" spans="1:14" x14ac:dyDescent="0.3">
      <c r="A416" s="30" t="s">
        <v>861</v>
      </c>
      <c r="B416" s="39" t="str">
        <f>VLOOKUP(A416,'COMP-VS-BOM'!A:C,3,0)</f>
        <v>CAP CER 1UF 16V X6S 0402</v>
      </c>
      <c r="C416" s="39" t="str">
        <f t="shared" si="36"/>
        <v>C3502-1</v>
      </c>
      <c r="D416" s="39" t="str">
        <f t="shared" si="37"/>
        <v>C3502-2</v>
      </c>
      <c r="E416" s="14" t="str">
        <f>VLOOKUP(C416,Pin_Report!$D$3:$E$9000,2,0)</f>
        <v>P12V</v>
      </c>
      <c r="F416" s="14" t="str">
        <f>VLOOKUP(D416,Pin_Report!$D$3:$E$9000,2,0)</f>
        <v>GND</v>
      </c>
      <c r="G416" s="39">
        <v>16</v>
      </c>
      <c r="H416" s="39">
        <v>12</v>
      </c>
      <c r="I416" s="4">
        <f t="shared" si="40"/>
        <v>1.3333333333333333</v>
      </c>
      <c r="J416" s="4" t="str">
        <f t="shared" si="43"/>
        <v>PASS</v>
      </c>
      <c r="K416" s="39"/>
      <c r="L416" s="27"/>
      <c r="M416" s="15"/>
      <c r="N416" s="15"/>
    </row>
    <row r="417" spans="1:14" x14ac:dyDescent="0.3">
      <c r="A417" s="30" t="s">
        <v>865</v>
      </c>
      <c r="B417" s="39" t="str">
        <f>VLOOKUP(A417,'COMP-VS-BOM'!A:C,3,0)</f>
        <v>CAP CER 1UF 16V X6S 0402</v>
      </c>
      <c r="C417" s="39" t="str">
        <f t="shared" si="36"/>
        <v>C3504-1</v>
      </c>
      <c r="D417" s="39" t="str">
        <f t="shared" si="37"/>
        <v>C3504-2</v>
      </c>
      <c r="E417" s="14" t="str">
        <f>VLOOKUP(C417,Pin_Report!$D$3:$E$9000,2,0)</f>
        <v>P12V</v>
      </c>
      <c r="F417" s="14" t="str">
        <f>VLOOKUP(D417,Pin_Report!$D$3:$E$9000,2,0)</f>
        <v>GND</v>
      </c>
      <c r="G417" s="39">
        <v>16</v>
      </c>
      <c r="H417" s="39">
        <v>12</v>
      </c>
      <c r="I417" s="4">
        <f t="shared" si="40"/>
        <v>1.3333333333333333</v>
      </c>
      <c r="J417" s="4" t="str">
        <f t="shared" si="43"/>
        <v>PASS</v>
      </c>
      <c r="K417" s="39"/>
      <c r="L417" s="27"/>
      <c r="M417" s="15"/>
      <c r="N417" s="15"/>
    </row>
    <row r="418" spans="1:14" x14ac:dyDescent="0.3">
      <c r="A418" s="30" t="s">
        <v>872</v>
      </c>
      <c r="B418" s="39" t="str">
        <f>VLOOKUP(A418,'COMP-VS-BOM'!A:C,3,0)</f>
        <v>CAP CER 1UF 16V X6S 0402</v>
      </c>
      <c r="C418" s="39" t="str">
        <f t="shared" si="36"/>
        <v>C3510-1</v>
      </c>
      <c r="D418" s="39" t="str">
        <f t="shared" si="37"/>
        <v>C3510-2</v>
      </c>
      <c r="E418" s="14" t="str">
        <f>VLOOKUP(C418,Pin_Report!$D$3:$E$9000,2,0)</f>
        <v>LT8640_INT_VCC_1</v>
      </c>
      <c r="F418" s="14" t="str">
        <f>VLOOKUP(D418,Pin_Report!$D$3:$E$9000,2,0)</f>
        <v>GND</v>
      </c>
      <c r="G418" s="39">
        <v>16</v>
      </c>
      <c r="H418" s="39">
        <v>3.4</v>
      </c>
      <c r="I418" s="4">
        <f t="shared" si="40"/>
        <v>4.7058823529411766</v>
      </c>
      <c r="J418" s="4" t="str">
        <f t="shared" si="43"/>
        <v>PASS</v>
      </c>
      <c r="K418" s="39"/>
      <c r="L418" s="27"/>
      <c r="M418" s="15"/>
      <c r="N418" s="15"/>
    </row>
    <row r="419" spans="1:14" x14ac:dyDescent="0.3">
      <c r="A419" s="30" t="s">
        <v>880</v>
      </c>
      <c r="B419" s="39" t="str">
        <f>VLOOKUP(A419,'COMP-VS-BOM'!A:C,3,0)</f>
        <v>CAP CER 1UF 16V X6S 0402</v>
      </c>
      <c r="C419" s="39" t="str">
        <f t="shared" si="36"/>
        <v>C3515-1</v>
      </c>
      <c r="D419" s="39" t="str">
        <f t="shared" si="37"/>
        <v>C3515-2</v>
      </c>
      <c r="E419" s="14" t="str">
        <f>VLOOKUP(C419,Pin_Report!$D$3:$E$9000,2,0)</f>
        <v>P12V</v>
      </c>
      <c r="F419" s="14" t="str">
        <f>VLOOKUP(D419,Pin_Report!$D$3:$E$9000,2,0)</f>
        <v>GND</v>
      </c>
      <c r="G419" s="39">
        <v>16</v>
      </c>
      <c r="H419" s="39">
        <v>12</v>
      </c>
      <c r="I419" s="4">
        <f t="shared" si="40"/>
        <v>1.3333333333333333</v>
      </c>
      <c r="J419" s="4" t="str">
        <f t="shared" si="43"/>
        <v>PASS</v>
      </c>
      <c r="K419" s="39"/>
      <c r="L419" s="27"/>
      <c r="M419" s="15"/>
      <c r="N419" s="15"/>
    </row>
    <row r="420" spans="1:14" x14ac:dyDescent="0.3">
      <c r="A420" s="30" t="s">
        <v>884</v>
      </c>
      <c r="B420" s="39" t="str">
        <f>VLOOKUP(A420,'COMP-VS-BOM'!A:C,3,0)</f>
        <v>CAP CER 1UF 16V X6S 0402</v>
      </c>
      <c r="C420" s="39" t="str">
        <f t="shared" si="36"/>
        <v>C3517-1</v>
      </c>
      <c r="D420" s="39" t="str">
        <f t="shared" si="37"/>
        <v>C3517-2</v>
      </c>
      <c r="E420" s="14" t="str">
        <f>VLOOKUP(C420,Pin_Report!$D$3:$E$9000,2,0)</f>
        <v>P12V</v>
      </c>
      <c r="F420" s="14" t="str">
        <f>VLOOKUP(D420,Pin_Report!$D$3:$E$9000,2,0)</f>
        <v>GND</v>
      </c>
      <c r="G420" s="39">
        <v>16</v>
      </c>
      <c r="H420" s="39">
        <v>12</v>
      </c>
      <c r="I420" s="4">
        <f t="shared" si="40"/>
        <v>1.3333333333333333</v>
      </c>
      <c r="J420" s="4" t="str">
        <f t="shared" si="43"/>
        <v>PASS</v>
      </c>
      <c r="K420" s="39"/>
      <c r="L420" s="27"/>
      <c r="M420" s="15"/>
      <c r="N420" s="15"/>
    </row>
    <row r="421" spans="1:14" x14ac:dyDescent="0.3">
      <c r="A421" s="30" t="s">
        <v>891</v>
      </c>
      <c r="B421" s="39" t="str">
        <f>VLOOKUP(A421,'COMP-VS-BOM'!A:C,3,0)</f>
        <v>CAP CER 1UF 16V X6S 0402</v>
      </c>
      <c r="C421" s="39" t="str">
        <f t="shared" si="36"/>
        <v>C3523-1</v>
      </c>
      <c r="D421" s="39" t="str">
        <f t="shared" si="37"/>
        <v>C3523-2</v>
      </c>
      <c r="E421" s="14" t="str">
        <f>VLOOKUP(C421,Pin_Report!$D$3:$E$9000,2,0)</f>
        <v>LT8640_INT_VCC_2</v>
      </c>
      <c r="F421" s="14" t="str">
        <f>VLOOKUP(D421,Pin_Report!$D$3:$E$9000,2,0)</f>
        <v>GND</v>
      </c>
      <c r="G421" s="39">
        <v>16</v>
      </c>
      <c r="H421" s="39">
        <v>3.4</v>
      </c>
      <c r="I421" s="4">
        <f t="shared" si="40"/>
        <v>4.7058823529411766</v>
      </c>
      <c r="J421" s="4" t="str">
        <f t="shared" si="43"/>
        <v>PASS</v>
      </c>
      <c r="K421" s="39"/>
      <c r="L421" s="27"/>
      <c r="M421" s="15"/>
      <c r="N421" s="15"/>
    </row>
    <row r="422" spans="1:14" x14ac:dyDescent="0.3">
      <c r="A422" s="30" t="s">
        <v>937</v>
      </c>
      <c r="B422" s="39" t="str">
        <f>VLOOKUP(A422,'COMP-VS-BOM'!A:C,3,0)</f>
        <v>CAP CER 1UF 16V X6S 0402</v>
      </c>
      <c r="C422" s="39" t="str">
        <f t="shared" si="36"/>
        <v>C4013-1</v>
      </c>
      <c r="D422" s="39" t="str">
        <f t="shared" si="37"/>
        <v>C4013-2</v>
      </c>
      <c r="E422" s="14" t="str">
        <f>VLOOKUP(C422,Pin_Report!$D$3:$E$9000,2,0)</f>
        <v>V5P7_PRE</v>
      </c>
      <c r="F422" s="14" t="str">
        <f>VLOOKUP(D422,Pin_Report!$D$3:$E$9000,2,0)</f>
        <v>GND</v>
      </c>
      <c r="G422" s="39">
        <v>16</v>
      </c>
      <c r="H422" s="39">
        <v>5.7</v>
      </c>
      <c r="I422" s="4">
        <f t="shared" si="40"/>
        <v>2.807017543859649</v>
      </c>
      <c r="J422" s="4" t="str">
        <f t="shared" si="43"/>
        <v>PASS</v>
      </c>
      <c r="K422" s="39"/>
      <c r="L422" s="27"/>
      <c r="M422" s="15"/>
      <c r="N422" s="15"/>
    </row>
    <row r="423" spans="1:14" x14ac:dyDescent="0.3">
      <c r="A423" s="30" t="s">
        <v>866</v>
      </c>
      <c r="B423" s="39" t="str">
        <f>VLOOKUP(A423,'COMP-VS-BOM'!A:C,3,0)</f>
        <v>CAP CER 22UF 25V X7R 1210</v>
      </c>
      <c r="C423" s="39" t="str">
        <f t="shared" si="36"/>
        <v>C3505-1</v>
      </c>
      <c r="D423" s="39" t="str">
        <f t="shared" si="37"/>
        <v>C3505-2</v>
      </c>
      <c r="E423" s="14" t="str">
        <f>VLOOKUP(C423,Pin_Report!$D$3:$E$9000,2,0)</f>
        <v>5P7V_REG_1</v>
      </c>
      <c r="F423" s="14" t="str">
        <f>VLOOKUP(D423,Pin_Report!$D$3:$E$9000,2,0)</f>
        <v>GND</v>
      </c>
      <c r="G423" s="39">
        <v>25</v>
      </c>
      <c r="H423" s="39">
        <v>5.7</v>
      </c>
      <c r="I423" s="4">
        <f t="shared" si="40"/>
        <v>4.3859649122807012</v>
      </c>
      <c r="J423" s="4" t="str">
        <f t="shared" si="43"/>
        <v>PASS</v>
      </c>
      <c r="K423" s="39"/>
      <c r="L423" s="27"/>
      <c r="M423" s="15"/>
      <c r="N423" s="15"/>
    </row>
    <row r="424" spans="1:14" x14ac:dyDescent="0.3">
      <c r="A424" s="30" t="s">
        <v>871</v>
      </c>
      <c r="B424" s="39" t="str">
        <f>VLOOKUP(A424,'COMP-VS-BOM'!A:C,3,0)</f>
        <v>CAP CER 22UF 25V X7R 1210</v>
      </c>
      <c r="C424" s="39" t="str">
        <f t="shared" si="36"/>
        <v>C3509-1</v>
      </c>
      <c r="D424" s="39" t="str">
        <f t="shared" si="37"/>
        <v>C3509-2</v>
      </c>
      <c r="E424" s="14" t="str">
        <f>VLOOKUP(C424,Pin_Report!$D$3:$E$9000,2,0)</f>
        <v>5P7V_REG_1</v>
      </c>
      <c r="F424" s="14" t="str">
        <f>VLOOKUP(D424,Pin_Report!$D$3:$E$9000,2,0)</f>
        <v>GND</v>
      </c>
      <c r="G424" s="39">
        <v>25</v>
      </c>
      <c r="H424" s="39">
        <v>5.7</v>
      </c>
      <c r="I424" s="4">
        <f t="shared" si="40"/>
        <v>4.3859649122807012</v>
      </c>
      <c r="J424" s="4" t="str">
        <f t="shared" si="43"/>
        <v>PASS</v>
      </c>
      <c r="K424" s="39"/>
      <c r="L424" s="27"/>
      <c r="M424" s="15"/>
      <c r="N424" s="15"/>
    </row>
    <row r="425" spans="1:14" x14ac:dyDescent="0.3">
      <c r="A425" s="30" t="s">
        <v>885</v>
      </c>
      <c r="B425" s="39" t="str">
        <f>VLOOKUP(A425,'COMP-VS-BOM'!A:C,3,0)</f>
        <v>CAP CER 22UF 25V X7R 1210</v>
      </c>
      <c r="C425" s="39" t="str">
        <f t="shared" si="36"/>
        <v>C3518-1</v>
      </c>
      <c r="D425" s="39" t="str">
        <f t="shared" si="37"/>
        <v>C3518-2</v>
      </c>
      <c r="E425" s="14" t="str">
        <f>VLOOKUP(C425,Pin_Report!$D$3:$E$9000,2,0)</f>
        <v>5P7V_REG_2</v>
      </c>
      <c r="F425" s="14" t="str">
        <f>VLOOKUP(D425,Pin_Report!$D$3:$E$9000,2,0)</f>
        <v>GND</v>
      </c>
      <c r="G425" s="39">
        <v>16</v>
      </c>
      <c r="H425" s="39">
        <v>5.7</v>
      </c>
      <c r="I425" s="4">
        <f t="shared" si="40"/>
        <v>2.807017543859649</v>
      </c>
      <c r="J425" s="4" t="str">
        <f t="shared" si="43"/>
        <v>PASS</v>
      </c>
      <c r="K425" s="39"/>
      <c r="L425" s="27"/>
      <c r="M425" s="15"/>
      <c r="N425" s="15"/>
    </row>
    <row r="426" spans="1:14" x14ac:dyDescent="0.3">
      <c r="A426" s="30" t="s">
        <v>890</v>
      </c>
      <c r="B426" s="39" t="str">
        <f>VLOOKUP(A426,'COMP-VS-BOM'!A:C,3,0)</f>
        <v>CAP CER 22UF 25V X7R 1210</v>
      </c>
      <c r="C426" s="39" t="str">
        <f t="shared" si="36"/>
        <v>C3522-1</v>
      </c>
      <c r="D426" s="39" t="str">
        <f t="shared" si="37"/>
        <v>C3522-2</v>
      </c>
      <c r="E426" s="14" t="str">
        <f>VLOOKUP(C426,Pin_Report!$D$3:$E$9000,2,0)</f>
        <v>5P7V_REG_2</v>
      </c>
      <c r="F426" s="14" t="str">
        <f>VLOOKUP(D426,Pin_Report!$D$3:$E$9000,2,0)</f>
        <v>GND</v>
      </c>
      <c r="G426" s="39">
        <v>16</v>
      </c>
      <c r="H426" s="39">
        <v>5.7</v>
      </c>
      <c r="I426" s="4">
        <f t="shared" si="40"/>
        <v>2.807017543859649</v>
      </c>
      <c r="J426" s="4" t="str">
        <f t="shared" si="43"/>
        <v>PASS</v>
      </c>
      <c r="K426" s="39"/>
      <c r="L426" s="27"/>
      <c r="M426" s="15"/>
      <c r="N426" s="15"/>
    </row>
    <row r="427" spans="1:14" ht="15" customHeight="1" x14ac:dyDescent="0.3">
      <c r="A427" s="30" t="s">
        <v>868</v>
      </c>
      <c r="B427" s="39" t="str">
        <f>VLOOKUP(A427,'COMP-VS-BOM'!A:C,3,0)</f>
        <v>CAP TANT POLY 47UF 6.3V 1206</v>
      </c>
      <c r="C427" s="39" t="str">
        <f t="shared" si="36"/>
        <v>C3506-1</v>
      </c>
      <c r="D427" s="39" t="str">
        <f t="shared" si="37"/>
        <v>C3506-2</v>
      </c>
      <c r="E427" s="14" t="str">
        <f>VLOOKUP(C427,Pin_Report!$D$3:$E$9000,2,0)</f>
        <v>5P7V_REG_1</v>
      </c>
      <c r="F427" s="14" t="str">
        <f>VLOOKUP(D427,Pin_Report!$D$3:$E$9000,2,0)</f>
        <v>GND</v>
      </c>
      <c r="G427" s="39">
        <v>6.3</v>
      </c>
      <c r="H427" s="39">
        <v>5.7</v>
      </c>
      <c r="I427" s="4">
        <f t="shared" si="40"/>
        <v>1.1052631578947367</v>
      </c>
      <c r="J427" s="4" t="str">
        <f t="shared" ref="J427:J432" si="48">IF(I427&gt;=1.42,"PASS","FAIL")</f>
        <v>FAIL</v>
      </c>
      <c r="K427" s="39"/>
      <c r="L427" s="27"/>
      <c r="M427" s="43"/>
      <c r="N427" s="15"/>
    </row>
    <row r="428" spans="1:14" x14ac:dyDescent="0.3">
      <c r="A428" s="30" t="s">
        <v>869</v>
      </c>
      <c r="B428" s="39" t="str">
        <f>VLOOKUP(A428,'COMP-VS-BOM'!A:C,3,0)</f>
        <v>CAP TANT POLY 47UF 6.3V 1206</v>
      </c>
      <c r="C428" s="39" t="str">
        <f t="shared" si="36"/>
        <v>C3507-1</v>
      </c>
      <c r="D428" s="39" t="str">
        <f t="shared" si="37"/>
        <v>C3507-2</v>
      </c>
      <c r="E428" s="14" t="str">
        <f>VLOOKUP(C428,Pin_Report!$D$3:$E$9000,2,0)</f>
        <v>5P7V_REG_1</v>
      </c>
      <c r="F428" s="14" t="str">
        <f>VLOOKUP(D428,Pin_Report!$D$3:$E$9000,2,0)</f>
        <v>GND</v>
      </c>
      <c r="G428" s="39">
        <v>6.3</v>
      </c>
      <c r="H428" s="39">
        <v>5.7</v>
      </c>
      <c r="I428" s="4">
        <f t="shared" si="40"/>
        <v>1.1052631578947367</v>
      </c>
      <c r="J428" s="4" t="str">
        <f t="shared" si="48"/>
        <v>FAIL</v>
      </c>
      <c r="K428" s="39"/>
      <c r="L428" s="27"/>
      <c r="M428" s="43"/>
      <c r="N428" s="15"/>
    </row>
    <row r="429" spans="1:14" x14ac:dyDescent="0.3">
      <c r="A429" s="30" t="s">
        <v>870</v>
      </c>
      <c r="B429" s="39" t="str">
        <f>VLOOKUP(A429,'COMP-VS-BOM'!A:C,3,0)</f>
        <v>CAP TANT POLY 47UF 6.3V 1206</v>
      </c>
      <c r="C429" s="39" t="str">
        <f t="shared" si="36"/>
        <v>C3508-1</v>
      </c>
      <c r="D429" s="39" t="str">
        <f t="shared" si="37"/>
        <v>C3508-2</v>
      </c>
      <c r="E429" s="14" t="str">
        <f>VLOOKUP(C429,Pin_Report!$D$3:$E$9000,2,0)</f>
        <v>5P7V_REG_1</v>
      </c>
      <c r="F429" s="14" t="str">
        <f>VLOOKUP(D429,Pin_Report!$D$3:$E$9000,2,0)</f>
        <v>GND</v>
      </c>
      <c r="G429" s="39">
        <v>6.3</v>
      </c>
      <c r="H429" s="39">
        <v>5.7</v>
      </c>
      <c r="I429" s="4">
        <f t="shared" si="40"/>
        <v>1.1052631578947367</v>
      </c>
      <c r="J429" s="4" t="str">
        <f t="shared" si="48"/>
        <v>FAIL</v>
      </c>
      <c r="K429" s="39"/>
      <c r="L429" s="27"/>
      <c r="M429" s="43"/>
      <c r="N429" s="15"/>
    </row>
    <row r="430" spans="1:14" x14ac:dyDescent="0.3">
      <c r="A430" s="30" t="s">
        <v>887</v>
      </c>
      <c r="B430" s="39" t="str">
        <f>VLOOKUP(A430,'COMP-VS-BOM'!A:C,3,0)</f>
        <v>CAP TANT POLY 47UF 6.3V 1206</v>
      </c>
      <c r="C430" s="39" t="str">
        <f t="shared" si="36"/>
        <v>C3519-1</v>
      </c>
      <c r="D430" s="39" t="str">
        <f t="shared" si="37"/>
        <v>C3519-2</v>
      </c>
      <c r="E430" s="14" t="str">
        <f>VLOOKUP(C430,Pin_Report!$D$3:$E$9000,2,0)</f>
        <v>5P7V_REG_2</v>
      </c>
      <c r="F430" s="14" t="str">
        <f>VLOOKUP(D430,Pin_Report!$D$3:$E$9000,2,0)</f>
        <v>GND</v>
      </c>
      <c r="G430" s="39">
        <v>6.3</v>
      </c>
      <c r="H430" s="39">
        <v>5.7</v>
      </c>
      <c r="I430" s="4">
        <f t="shared" si="40"/>
        <v>1.1052631578947367</v>
      </c>
      <c r="J430" s="4" t="str">
        <f t="shared" si="48"/>
        <v>FAIL</v>
      </c>
      <c r="K430" s="39"/>
      <c r="L430" s="27"/>
      <c r="M430" s="43"/>
      <c r="N430" s="15"/>
    </row>
    <row r="431" spans="1:14" x14ac:dyDescent="0.3">
      <c r="A431" s="30" t="s">
        <v>888</v>
      </c>
      <c r="B431" s="39" t="str">
        <f>VLOOKUP(A431,'COMP-VS-BOM'!A:C,3,0)</f>
        <v>CAP TANT POLY 47UF 6.3V 1206</v>
      </c>
      <c r="C431" s="39" t="str">
        <f t="shared" si="36"/>
        <v>C3520-1</v>
      </c>
      <c r="D431" s="39" t="str">
        <f t="shared" si="37"/>
        <v>C3520-2</v>
      </c>
      <c r="E431" s="14" t="str">
        <f>VLOOKUP(C431,Pin_Report!$D$3:$E$9000,2,0)</f>
        <v>5P7V_REG_2</v>
      </c>
      <c r="F431" s="14" t="str">
        <f>VLOOKUP(D431,Pin_Report!$D$3:$E$9000,2,0)</f>
        <v>GND</v>
      </c>
      <c r="G431" s="39">
        <v>6.3</v>
      </c>
      <c r="H431" s="39">
        <v>5.7</v>
      </c>
      <c r="I431" s="4">
        <f t="shared" si="40"/>
        <v>1.1052631578947367</v>
      </c>
      <c r="J431" s="4" t="str">
        <f t="shared" si="48"/>
        <v>FAIL</v>
      </c>
      <c r="K431" s="39"/>
      <c r="L431" s="27"/>
      <c r="M431" s="43"/>
      <c r="N431" s="15"/>
    </row>
    <row r="432" spans="1:14" x14ac:dyDescent="0.3">
      <c r="A432" s="30" t="s">
        <v>889</v>
      </c>
      <c r="B432" s="39" t="str">
        <f>VLOOKUP(A432,'COMP-VS-BOM'!A:C,3,0)</f>
        <v>CAP TANT POLY 47UF 6.3V 1206</v>
      </c>
      <c r="C432" s="39" t="str">
        <f t="shared" si="36"/>
        <v>C3521-1</v>
      </c>
      <c r="D432" s="39" t="str">
        <f t="shared" si="37"/>
        <v>C3521-2</v>
      </c>
      <c r="E432" s="14" t="str">
        <f>VLOOKUP(C432,Pin_Report!$D$3:$E$9000,2,0)</f>
        <v>5P7V_REG_2</v>
      </c>
      <c r="F432" s="14" t="str">
        <f>VLOOKUP(D432,Pin_Report!$D$3:$E$9000,2,0)</f>
        <v>GND</v>
      </c>
      <c r="G432" s="39">
        <v>6.3</v>
      </c>
      <c r="H432" s="39">
        <v>5.7</v>
      </c>
      <c r="I432" s="4">
        <f t="shared" si="40"/>
        <v>1.1052631578947367</v>
      </c>
      <c r="J432" s="4" t="str">
        <f t="shared" si="48"/>
        <v>FAIL</v>
      </c>
      <c r="K432" s="39"/>
      <c r="L432" s="27"/>
      <c r="M432" s="43"/>
      <c r="N432" s="15"/>
    </row>
    <row r="433" spans="1:14" x14ac:dyDescent="0.3">
      <c r="A433" s="30" t="s">
        <v>876</v>
      </c>
      <c r="B433" s="39" t="str">
        <f>VLOOKUP(A433,'COMP-VS-BOM'!A:C,3,0)</f>
        <v>CAP CER 10PF 50V NPO 0402</v>
      </c>
      <c r="C433" s="39" t="str">
        <f t="shared" si="36"/>
        <v>C3512-1</v>
      </c>
      <c r="D433" s="39" t="str">
        <f t="shared" si="37"/>
        <v>C3512-2</v>
      </c>
      <c r="E433" s="14" t="str">
        <f>VLOOKUP(C433,Pin_Report!$D$3:$E$9000,2,0)</f>
        <v>N3470539</v>
      </c>
      <c r="F433" s="14" t="str">
        <f>VLOOKUP(D433,Pin_Report!$D$3:$E$9000,2,0)</f>
        <v>5P7V_REG_1</v>
      </c>
      <c r="G433" s="39">
        <v>50</v>
      </c>
      <c r="H433" s="39"/>
      <c r="I433" s="4"/>
      <c r="J433" s="4"/>
      <c r="K433" s="39" t="s">
        <v>506</v>
      </c>
      <c r="L433" s="23"/>
      <c r="M433" s="15"/>
      <c r="N433" s="15"/>
    </row>
    <row r="434" spans="1:14" x14ac:dyDescent="0.3">
      <c r="A434" s="30" t="s">
        <v>895</v>
      </c>
      <c r="B434" s="39" t="str">
        <f>VLOOKUP(A434,'COMP-VS-BOM'!A:C,3,0)</f>
        <v>CAP CER 10PF 50V NPO 0402</v>
      </c>
      <c r="C434" s="39" t="str">
        <f t="shared" ref="C434:C497" si="49">CONCATENATE(A434,"-",1)</f>
        <v>C3525-1</v>
      </c>
      <c r="D434" s="39" t="str">
        <f t="shared" ref="D434:D497" si="50">CONCATENATE(A434,"-",2)</f>
        <v>C3525-2</v>
      </c>
      <c r="E434" s="14" t="str">
        <f>VLOOKUP(C434,Pin_Report!$D$3:$E$9000,2,0)</f>
        <v>N3465068</v>
      </c>
      <c r="F434" s="14" t="str">
        <f>VLOOKUP(D434,Pin_Report!$D$3:$E$9000,2,0)</f>
        <v>5P7V_REG_2</v>
      </c>
      <c r="G434" s="39">
        <v>50</v>
      </c>
      <c r="H434" s="39"/>
      <c r="I434" s="4"/>
      <c r="J434" s="4"/>
      <c r="K434" s="39" t="s">
        <v>506</v>
      </c>
      <c r="L434" s="23"/>
      <c r="M434" s="15"/>
      <c r="N434" s="15"/>
    </row>
    <row r="435" spans="1:14" x14ac:dyDescent="0.3">
      <c r="A435" s="30" t="s">
        <v>902</v>
      </c>
      <c r="B435" s="39" t="str">
        <f>VLOOKUP(A435,'COMP-VS-BOM'!A:C,3,0)</f>
        <v>CAP CER 22UF 16V X6S 1206</v>
      </c>
      <c r="C435" s="39" t="str">
        <f t="shared" si="49"/>
        <v>C3608-1</v>
      </c>
      <c r="D435" s="39" t="str">
        <f t="shared" si="50"/>
        <v>C3608-2</v>
      </c>
      <c r="E435" s="14" t="str">
        <f>VLOOKUP(C435,Pin_Report!$D$3:$E$9000,2,0)</f>
        <v>CH1_+5P0V_HBPA1</v>
      </c>
      <c r="F435" s="14" t="str">
        <f>VLOOKUP(D435,Pin_Report!$D$3:$E$9000,2,0)</f>
        <v>GND</v>
      </c>
      <c r="G435" s="39">
        <v>16</v>
      </c>
      <c r="H435" s="39">
        <v>5</v>
      </c>
      <c r="I435" s="4">
        <f t="shared" si="40"/>
        <v>3.2</v>
      </c>
      <c r="J435" s="4" t="str">
        <f t="shared" si="43"/>
        <v>PASS</v>
      </c>
      <c r="K435" s="39"/>
      <c r="L435" s="23"/>
      <c r="M435" s="15"/>
      <c r="N435" s="15"/>
    </row>
    <row r="436" spans="1:14" x14ac:dyDescent="0.3">
      <c r="A436" s="30" t="s">
        <v>912</v>
      </c>
      <c r="B436" s="39" t="str">
        <f>VLOOKUP(A436,'COMP-VS-BOM'!A:C,3,0)</f>
        <v>CAP CER 22UF 16V X6S 1206</v>
      </c>
      <c r="C436" s="39" t="str">
        <f t="shared" si="49"/>
        <v>C3619-1</v>
      </c>
      <c r="D436" s="39" t="str">
        <f t="shared" si="50"/>
        <v>C3619-2</v>
      </c>
      <c r="E436" s="14" t="str">
        <f>VLOOKUP(C436,Pin_Report!$D$3:$E$9000,2,0)</f>
        <v>CH1_+5P0V_HBPA2</v>
      </c>
      <c r="F436" s="14" t="str">
        <f>VLOOKUP(D436,Pin_Report!$D$3:$E$9000,2,0)</f>
        <v>GND</v>
      </c>
      <c r="G436" s="39">
        <v>16</v>
      </c>
      <c r="H436" s="39">
        <v>5</v>
      </c>
      <c r="I436" s="4">
        <f t="shared" ref="I436:I497" si="51">G436/H436</f>
        <v>3.2</v>
      </c>
      <c r="J436" s="4" t="str">
        <f t="shared" si="43"/>
        <v>PASS</v>
      </c>
      <c r="K436" s="39"/>
      <c r="L436" s="27"/>
      <c r="M436" s="15"/>
      <c r="N436" s="15"/>
    </row>
    <row r="437" spans="1:14" x14ac:dyDescent="0.3">
      <c r="A437" s="30" t="s">
        <v>922</v>
      </c>
      <c r="B437" s="39" t="str">
        <f>VLOOKUP(A437,'COMP-VS-BOM'!A:C,3,0)</f>
        <v>CAP CER 22UF 16V X6S 1206</v>
      </c>
      <c r="C437" s="39" t="str">
        <f t="shared" si="49"/>
        <v>C3808-1</v>
      </c>
      <c r="D437" s="39" t="str">
        <f t="shared" si="50"/>
        <v>C3808-2</v>
      </c>
      <c r="E437" s="14" t="str">
        <f>VLOOKUP(C437,Pin_Report!$D$3:$E$9000,2,0)</f>
        <v>CH2_+5P0V_HBPA1</v>
      </c>
      <c r="F437" s="14" t="str">
        <f>VLOOKUP(D437,Pin_Report!$D$3:$E$9000,2,0)</f>
        <v>GND</v>
      </c>
      <c r="G437" s="39">
        <v>16</v>
      </c>
      <c r="H437" s="39">
        <v>5</v>
      </c>
      <c r="I437" s="4">
        <f t="shared" si="51"/>
        <v>3.2</v>
      </c>
      <c r="J437" s="4" t="str">
        <f t="shared" si="43"/>
        <v>PASS</v>
      </c>
      <c r="K437" s="39"/>
      <c r="L437" s="27"/>
      <c r="M437" s="15"/>
      <c r="N437" s="15"/>
    </row>
    <row r="438" spans="1:14" x14ac:dyDescent="0.3">
      <c r="A438" s="30" t="s">
        <v>932</v>
      </c>
      <c r="B438" s="39" t="str">
        <f>VLOOKUP(A438,'COMP-VS-BOM'!A:C,3,0)</f>
        <v>CAP CER 22UF 16V X6S 1206</v>
      </c>
      <c r="C438" s="39" t="str">
        <f t="shared" si="49"/>
        <v>C3819-1</v>
      </c>
      <c r="D438" s="39" t="str">
        <f t="shared" si="50"/>
        <v>C3819-2</v>
      </c>
      <c r="E438" s="14" t="str">
        <f>VLOOKUP(C438,Pin_Report!$D$3:$E$9000,2,0)</f>
        <v>CH2_+5P0V_HBPA2</v>
      </c>
      <c r="F438" s="14" t="str">
        <f>VLOOKUP(D438,Pin_Report!$D$3:$E$9000,2,0)</f>
        <v>GND</v>
      </c>
      <c r="G438" s="39">
        <v>16</v>
      </c>
      <c r="H438" s="39">
        <v>5</v>
      </c>
      <c r="I438" s="4">
        <f t="shared" si="51"/>
        <v>3.2</v>
      </c>
      <c r="J438" s="4" t="str">
        <f t="shared" si="43"/>
        <v>PASS</v>
      </c>
      <c r="K438" s="39"/>
      <c r="L438" s="27"/>
      <c r="M438" s="15"/>
      <c r="N438" s="15"/>
    </row>
    <row r="439" spans="1:14" x14ac:dyDescent="0.3">
      <c r="A439" s="30" t="s">
        <v>903</v>
      </c>
      <c r="B439" s="39" t="str">
        <f>VLOOKUP(A439,'COMP-VS-BOM'!A:C,3,0)</f>
        <v>CAP CER 10UF 16V X6S 0603</v>
      </c>
      <c r="C439" s="39" t="str">
        <f t="shared" si="49"/>
        <v>C3609-1</v>
      </c>
      <c r="D439" s="39" t="str">
        <f t="shared" si="50"/>
        <v>C3609-2</v>
      </c>
      <c r="E439" s="14" t="str">
        <f>VLOOKUP(C439,Pin_Report!$D$3:$E$9000,2,0)</f>
        <v>N3674406</v>
      </c>
      <c r="F439" s="14" t="str">
        <f>VLOOKUP(D439,Pin_Report!$D$3:$E$9000,2,0)</f>
        <v>GND</v>
      </c>
      <c r="G439" s="39">
        <v>16</v>
      </c>
      <c r="H439" s="39"/>
      <c r="I439" s="4"/>
      <c r="J439" s="4"/>
      <c r="K439" s="39" t="s">
        <v>506</v>
      </c>
      <c r="L439" s="23"/>
      <c r="M439" s="15"/>
      <c r="N439" s="15"/>
    </row>
    <row r="440" spans="1:14" x14ac:dyDescent="0.3">
      <c r="A440" s="30" t="s">
        <v>913</v>
      </c>
      <c r="B440" s="39" t="str">
        <f>VLOOKUP(A440,'COMP-VS-BOM'!A:C,3,0)</f>
        <v>CAP CER 10UF 16V X6S 0603</v>
      </c>
      <c r="C440" s="39" t="str">
        <f t="shared" si="49"/>
        <v>C3620-1</v>
      </c>
      <c r="D440" s="39" t="str">
        <f t="shared" si="50"/>
        <v>C3620-2</v>
      </c>
      <c r="E440" s="14" t="str">
        <f>VLOOKUP(C440,Pin_Report!$D$3:$E$9000,2,0)</f>
        <v>N3674679</v>
      </c>
      <c r="F440" s="14" t="str">
        <f>VLOOKUP(D440,Pin_Report!$D$3:$E$9000,2,0)</f>
        <v>GND</v>
      </c>
      <c r="G440" s="39">
        <v>16</v>
      </c>
      <c r="H440" s="39"/>
      <c r="I440" s="4"/>
      <c r="J440" s="4"/>
      <c r="K440" s="39" t="s">
        <v>506</v>
      </c>
      <c r="L440" s="23"/>
      <c r="M440" s="15"/>
      <c r="N440" s="15"/>
    </row>
    <row r="441" spans="1:14" x14ac:dyDescent="0.3">
      <c r="A441" s="30" t="s">
        <v>923</v>
      </c>
      <c r="B441" s="39" t="str">
        <f>VLOOKUP(A441,'COMP-VS-BOM'!A:C,3,0)</f>
        <v>CAP CER 10UF 16V X6S 0603</v>
      </c>
      <c r="C441" s="39" t="str">
        <f t="shared" si="49"/>
        <v>C3809-1</v>
      </c>
      <c r="D441" s="39" t="str">
        <f t="shared" si="50"/>
        <v>C3809-2</v>
      </c>
      <c r="E441" s="14" t="str">
        <f>VLOOKUP(C441,Pin_Report!$D$3:$E$9000,2,0)</f>
        <v>N3675796</v>
      </c>
      <c r="F441" s="14" t="str">
        <f>VLOOKUP(D441,Pin_Report!$D$3:$E$9000,2,0)</f>
        <v>GND</v>
      </c>
      <c r="G441" s="39">
        <v>16</v>
      </c>
      <c r="H441" s="39"/>
      <c r="I441" s="4"/>
      <c r="J441" s="4"/>
      <c r="K441" s="39" t="s">
        <v>506</v>
      </c>
      <c r="L441" s="23"/>
      <c r="M441" s="15"/>
      <c r="N441" s="15"/>
    </row>
    <row r="442" spans="1:14" x14ac:dyDescent="0.3">
      <c r="A442" s="30" t="s">
        <v>933</v>
      </c>
      <c r="B442" s="39" t="str">
        <f>VLOOKUP(A442,'COMP-VS-BOM'!A:C,3,0)</f>
        <v>CAP CER 10UF 16V X6S 0603</v>
      </c>
      <c r="C442" s="39" t="str">
        <f t="shared" si="49"/>
        <v>C3820-1</v>
      </c>
      <c r="D442" s="39" t="str">
        <f t="shared" si="50"/>
        <v>C3820-2</v>
      </c>
      <c r="E442" s="14" t="str">
        <f>VLOOKUP(C442,Pin_Report!$D$3:$E$9000,2,0)</f>
        <v>N3676105</v>
      </c>
      <c r="F442" s="14" t="str">
        <f>VLOOKUP(D442,Pin_Report!$D$3:$E$9000,2,0)</f>
        <v>GND</v>
      </c>
      <c r="G442" s="39">
        <v>16</v>
      </c>
      <c r="H442" s="39"/>
      <c r="I442" s="4"/>
      <c r="J442" s="4"/>
      <c r="K442" s="39" t="s">
        <v>506</v>
      </c>
      <c r="L442" s="23"/>
      <c r="M442" s="15"/>
      <c r="N442" s="15"/>
    </row>
    <row r="443" spans="1:14" x14ac:dyDescent="0.3">
      <c r="A443" s="30" t="s">
        <v>939</v>
      </c>
      <c r="B443" s="39" t="str">
        <f>VLOOKUP(A443,'COMP-VS-BOM'!A:C,3,0)</f>
        <v>CAP CER 4.7UF 16V X6S 0603</v>
      </c>
      <c r="C443" s="39" t="str">
        <f t="shared" si="49"/>
        <v>C4018-1</v>
      </c>
      <c r="D443" s="39" t="str">
        <f t="shared" si="50"/>
        <v>C4018-2</v>
      </c>
      <c r="E443" s="14" t="str">
        <f>VLOOKUP(C443,Pin_Report!$D$3:$E$9000,2,0)</f>
        <v>V5P0_PRE</v>
      </c>
      <c r="F443" s="14" t="str">
        <f>VLOOKUP(D443,Pin_Report!$D$3:$E$9000,2,0)</f>
        <v>GND</v>
      </c>
      <c r="G443" s="39">
        <v>16</v>
      </c>
      <c r="H443" s="39">
        <v>5</v>
      </c>
      <c r="I443" s="4">
        <f t="shared" si="51"/>
        <v>3.2</v>
      </c>
      <c r="J443" s="4" t="str">
        <f t="shared" si="43"/>
        <v>PASS</v>
      </c>
      <c r="K443" s="39"/>
      <c r="L443" s="27"/>
      <c r="M443" s="15"/>
      <c r="N443" s="15"/>
    </row>
    <row r="444" spans="1:14" x14ac:dyDescent="0.3">
      <c r="A444" s="30" t="s">
        <v>941</v>
      </c>
      <c r="B444" s="39" t="str">
        <f>VLOOKUP(A444,'COMP-VS-BOM'!A:C,3,0)</f>
        <v>CAP CER 10000PF 16V X7R 0402</v>
      </c>
      <c r="C444" s="39" t="str">
        <f t="shared" si="49"/>
        <v>C4019-1</v>
      </c>
      <c r="D444" s="39" t="str">
        <f t="shared" si="50"/>
        <v>C4019-2</v>
      </c>
      <c r="E444" s="14" t="str">
        <f>VLOOKUP(C444,Pin_Report!$D$3:$E$9000,2,0)</f>
        <v>N3017672</v>
      </c>
      <c r="F444" s="14" t="str">
        <f>VLOOKUP(D444,Pin_Report!$D$3:$E$9000,2,0)</f>
        <v>GND</v>
      </c>
      <c r="G444" s="39">
        <v>16</v>
      </c>
      <c r="H444" s="39"/>
      <c r="I444" s="4"/>
      <c r="J444" s="4"/>
      <c r="K444" s="39" t="s">
        <v>506</v>
      </c>
      <c r="L444" s="23"/>
      <c r="M444" s="15"/>
      <c r="N444" s="15"/>
    </row>
    <row r="445" spans="1:14" x14ac:dyDescent="0.3">
      <c r="A445" s="30" t="s">
        <v>943</v>
      </c>
      <c r="B445" s="39" t="str">
        <f>VLOOKUP(A445,'COMP-VS-BOM'!A:C,3,0)</f>
        <v>CAP CER 10UF 16V X6S 0603</v>
      </c>
      <c r="C445" s="39" t="str">
        <f t="shared" si="49"/>
        <v>C4100-1</v>
      </c>
      <c r="D445" s="39" t="str">
        <f t="shared" si="50"/>
        <v>C4100-2</v>
      </c>
      <c r="E445" s="14" t="str">
        <f>VLOOKUP(C445,Pin_Report!$D$3:$E$9000,2,0)</f>
        <v>N19046917</v>
      </c>
      <c r="F445" s="14" t="str">
        <f>VLOOKUP(D445,Pin_Report!$D$3:$E$9000,2,0)</f>
        <v>GND</v>
      </c>
      <c r="G445" s="39">
        <v>16</v>
      </c>
      <c r="H445" s="39">
        <v>5.7</v>
      </c>
      <c r="I445" s="4">
        <f t="shared" si="51"/>
        <v>2.807017543859649</v>
      </c>
      <c r="J445" s="4" t="str">
        <f t="shared" si="43"/>
        <v>PASS</v>
      </c>
      <c r="K445" s="39"/>
      <c r="L445" s="23"/>
      <c r="M445" s="15"/>
      <c r="N445" s="15"/>
    </row>
    <row r="446" spans="1:14" x14ac:dyDescent="0.3">
      <c r="A446" s="30" t="s">
        <v>949</v>
      </c>
      <c r="B446" s="39" t="str">
        <f>VLOOKUP(A446,'COMP-VS-BOM'!A:C,3,0)</f>
        <v>CAP CER 10UF 16V X6S 0603</v>
      </c>
      <c r="C446" s="39" t="str">
        <f t="shared" si="49"/>
        <v>C4109-1</v>
      </c>
      <c r="D446" s="39" t="str">
        <f t="shared" si="50"/>
        <v>C4109-2</v>
      </c>
      <c r="E446" s="14" t="str">
        <f>VLOOKUP(C446,Pin_Report!$D$3:$E$9000,2,0)</f>
        <v>N19046998</v>
      </c>
      <c r="F446" s="14" t="str">
        <f>VLOOKUP(D446,Pin_Report!$D$3:$E$9000,2,0)</f>
        <v>GND</v>
      </c>
      <c r="G446" s="39">
        <v>16</v>
      </c>
      <c r="H446" s="39"/>
      <c r="I446" s="4"/>
      <c r="J446" s="4"/>
      <c r="K446" s="39" t="s">
        <v>506</v>
      </c>
      <c r="L446" s="23"/>
      <c r="M446" s="15"/>
      <c r="N446" s="15"/>
    </row>
    <row r="447" spans="1:14" x14ac:dyDescent="0.3">
      <c r="A447" s="30" t="s">
        <v>945</v>
      </c>
      <c r="B447" s="39" t="str">
        <f>VLOOKUP(A447,'COMP-VS-BOM'!A:C,3,0)</f>
        <v>CAP CER 10000PF 16V 0603</v>
      </c>
      <c r="C447" s="39" t="str">
        <f t="shared" si="49"/>
        <v>C4104-1</v>
      </c>
      <c r="D447" s="39" t="str">
        <f t="shared" si="50"/>
        <v>C4104-2</v>
      </c>
      <c r="E447" s="14" t="str">
        <f>VLOOKUP(C447,Pin_Report!$D$3:$E$9000,2,0)</f>
        <v>V3P3</v>
      </c>
      <c r="F447" s="14" t="str">
        <f>VLOOKUP(D447,Pin_Report!$D$3:$E$9000,2,0)</f>
        <v>N19047009</v>
      </c>
      <c r="G447" s="39">
        <v>16</v>
      </c>
      <c r="H447" s="39">
        <v>3.3</v>
      </c>
      <c r="I447" s="4">
        <f t="shared" si="51"/>
        <v>4.8484848484848486</v>
      </c>
      <c r="J447" s="4" t="str">
        <f t="shared" si="43"/>
        <v>PASS</v>
      </c>
      <c r="K447" s="39"/>
      <c r="L447" s="27"/>
      <c r="M447" s="15"/>
      <c r="N447" s="15"/>
    </row>
    <row r="448" spans="1:14" x14ac:dyDescent="0.3">
      <c r="A448" s="30" t="s">
        <v>951</v>
      </c>
      <c r="B448" s="39" t="str">
        <f>VLOOKUP(A448,'COMP-VS-BOM'!A:C,3,0)</f>
        <v>CAP CER 10000PF 16V 0603</v>
      </c>
      <c r="C448" s="39" t="str">
        <f t="shared" si="49"/>
        <v>C4110-1</v>
      </c>
      <c r="D448" s="39" t="str">
        <f t="shared" si="50"/>
        <v>C4110-2</v>
      </c>
      <c r="E448" s="14" t="str">
        <f>VLOOKUP(C448,Pin_Report!$D$3:$E$9000,2,0)</f>
        <v>N19046935</v>
      </c>
      <c r="F448" s="14" t="str">
        <f>VLOOKUP(D448,Pin_Report!$D$3:$E$9000,2,0)</f>
        <v>GND</v>
      </c>
      <c r="G448" s="39">
        <v>16</v>
      </c>
      <c r="H448" s="39"/>
      <c r="I448" s="4"/>
      <c r="J448" s="4"/>
      <c r="K448" s="39" t="s">
        <v>506</v>
      </c>
      <c r="L448" s="23"/>
      <c r="M448" s="15"/>
      <c r="N448" s="15"/>
    </row>
    <row r="449" spans="1:14" x14ac:dyDescent="0.3">
      <c r="A449" s="30" t="s">
        <v>1126</v>
      </c>
      <c r="B449" s="39" t="str">
        <f>VLOOKUP(A449,'COMP-VS-BOM'!A:C,3,0)</f>
        <v>CAP CER 10000PF 16V 0603</v>
      </c>
      <c r="C449" s="39" t="str">
        <f t="shared" si="49"/>
        <v>C4512-1</v>
      </c>
      <c r="D449" s="39" t="str">
        <f t="shared" si="50"/>
        <v>C4512-2</v>
      </c>
      <c r="E449" s="14" t="str">
        <f>VLOOKUP(C449,Pin_Report!$D$3:$E$9000,2,0)</f>
        <v>N19200579</v>
      </c>
      <c r="F449" s="14" t="str">
        <f>VLOOKUP(D449,Pin_Report!$D$3:$E$9000,2,0)</f>
        <v>GND</v>
      </c>
      <c r="G449" s="39">
        <v>16</v>
      </c>
      <c r="H449" s="39">
        <v>5</v>
      </c>
      <c r="I449" s="4">
        <f t="shared" si="51"/>
        <v>3.2</v>
      </c>
      <c r="J449" s="4" t="str">
        <f t="shared" si="43"/>
        <v>PASS</v>
      </c>
      <c r="K449" s="39"/>
      <c r="L449" s="23"/>
      <c r="M449" s="15"/>
      <c r="N449" s="15"/>
    </row>
    <row r="450" spans="1:14" x14ac:dyDescent="0.3">
      <c r="A450" s="30" t="s">
        <v>1133</v>
      </c>
      <c r="B450" s="39" t="str">
        <f>VLOOKUP(A450,'COMP-VS-BOM'!A:C,3,0)</f>
        <v>CAP CER 10000PF 16V 0603</v>
      </c>
      <c r="C450" s="39" t="str">
        <f t="shared" si="49"/>
        <v>C4516-1</v>
      </c>
      <c r="D450" s="39" t="str">
        <f t="shared" si="50"/>
        <v>C4516-2</v>
      </c>
      <c r="E450" s="14" t="str">
        <f>VLOOKUP(C450,Pin_Report!$D$3:$E$9000,2,0)</f>
        <v>CH1_+5P0V_LNA</v>
      </c>
      <c r="F450" s="14" t="str">
        <f>VLOOKUP(D450,Pin_Report!$D$3:$E$9000,2,0)</f>
        <v>GND</v>
      </c>
      <c r="G450" s="39">
        <v>16</v>
      </c>
      <c r="H450" s="39">
        <v>5</v>
      </c>
      <c r="I450" s="4">
        <f t="shared" si="51"/>
        <v>3.2</v>
      </c>
      <c r="J450" s="4" t="str">
        <f t="shared" si="43"/>
        <v>PASS</v>
      </c>
      <c r="K450" s="39"/>
      <c r="L450" s="27"/>
      <c r="M450" s="15"/>
      <c r="N450" s="15"/>
    </row>
    <row r="451" spans="1:14" x14ac:dyDescent="0.3">
      <c r="A451" s="30" t="s">
        <v>1135</v>
      </c>
      <c r="B451" s="39" t="str">
        <f>VLOOKUP(A451,'COMP-VS-BOM'!A:C,3,0)</f>
        <v>CAP CER 10000PF 16V 0603</v>
      </c>
      <c r="C451" s="39" t="str">
        <f t="shared" si="49"/>
        <v>C4517-1</v>
      </c>
      <c r="D451" s="39" t="str">
        <f t="shared" si="50"/>
        <v>C4517-2</v>
      </c>
      <c r="E451" s="14" t="str">
        <f>VLOOKUP(C451,Pin_Report!$D$3:$E$9000,2,0)</f>
        <v>CH2_+5P0V_LNA</v>
      </c>
      <c r="F451" s="14" t="str">
        <f>VLOOKUP(D451,Pin_Report!$D$3:$E$9000,2,0)</f>
        <v>GND</v>
      </c>
      <c r="G451" s="39">
        <v>16</v>
      </c>
      <c r="H451" s="39">
        <v>5</v>
      </c>
      <c r="I451" s="4">
        <f t="shared" si="51"/>
        <v>3.2</v>
      </c>
      <c r="J451" s="4" t="str">
        <f t="shared" ref="J451:J514" si="52">IF(I451&gt;=1.25,"PASS","FAIL")</f>
        <v>PASS</v>
      </c>
      <c r="K451" s="39"/>
      <c r="L451" s="27"/>
      <c r="M451" s="15"/>
      <c r="N451" s="15"/>
    </row>
    <row r="452" spans="1:14" x14ac:dyDescent="0.3">
      <c r="A452" s="30" t="s">
        <v>948</v>
      </c>
      <c r="B452" s="39" t="str">
        <f>VLOOKUP(A452,'COMP-VS-BOM'!A:C,3,0)</f>
        <v>CAP CER 22UF 16V X6S 1206</v>
      </c>
      <c r="C452" s="39" t="str">
        <f t="shared" si="49"/>
        <v>C4108-1</v>
      </c>
      <c r="D452" s="39" t="str">
        <f t="shared" si="50"/>
        <v>C4108-2</v>
      </c>
      <c r="E452" s="14" t="str">
        <f>VLOOKUP(C452,Pin_Report!$D$3:$E$9000,2,0)</f>
        <v>V3P3</v>
      </c>
      <c r="F452" s="14" t="str">
        <f>VLOOKUP(D452,Pin_Report!$D$3:$E$9000,2,0)</f>
        <v>GND</v>
      </c>
      <c r="G452" s="39">
        <v>16</v>
      </c>
      <c r="H452" s="39">
        <v>3.3</v>
      </c>
      <c r="I452" s="4">
        <f t="shared" si="51"/>
        <v>4.8484848484848486</v>
      </c>
      <c r="J452" s="4" t="str">
        <f t="shared" si="52"/>
        <v>PASS</v>
      </c>
      <c r="K452" s="39"/>
      <c r="L452" s="23"/>
      <c r="M452" s="15"/>
      <c r="N452" s="15"/>
    </row>
    <row r="453" spans="1:14" x14ac:dyDescent="0.3">
      <c r="A453" s="30" t="s">
        <v>953</v>
      </c>
      <c r="B453" s="39" t="str">
        <f>VLOOKUP(A453,'COMP-VS-BOM'!A:C,3,0)</f>
        <v>CAP CER 0.1UF 25V X7R 0402</v>
      </c>
      <c r="C453" s="39" t="str">
        <f t="shared" si="49"/>
        <v>C4200-1</v>
      </c>
      <c r="D453" s="39" t="str">
        <f t="shared" si="50"/>
        <v>C4200-2</v>
      </c>
      <c r="E453" s="14" t="str">
        <f>VLOOKUP(C453,Pin_Report!$D$3:$E$9000,2,0)</f>
        <v>CH1_+5P0V_HBPA1</v>
      </c>
      <c r="F453" s="14" t="str">
        <f>VLOOKUP(D453,Pin_Report!$D$3:$E$9000,2,0)</f>
        <v>GND</v>
      </c>
      <c r="G453" s="39">
        <v>25</v>
      </c>
      <c r="H453" s="39">
        <v>5</v>
      </c>
      <c r="I453" s="4">
        <f t="shared" si="51"/>
        <v>5</v>
      </c>
      <c r="J453" s="4" t="str">
        <f t="shared" si="52"/>
        <v>PASS</v>
      </c>
      <c r="K453" s="39"/>
      <c r="L453" s="23"/>
      <c r="M453" s="15"/>
      <c r="N453" s="15"/>
    </row>
    <row r="454" spans="1:14" x14ac:dyDescent="0.3">
      <c r="A454" s="30" t="s">
        <v>954</v>
      </c>
      <c r="B454" s="39" t="str">
        <f>VLOOKUP(A454,'COMP-VS-BOM'!A:C,3,0)</f>
        <v>CAP CER 0.1UF 25V X7R 0402</v>
      </c>
      <c r="C454" s="39" t="str">
        <f t="shared" si="49"/>
        <v>C4201-1</v>
      </c>
      <c r="D454" s="39" t="str">
        <f t="shared" si="50"/>
        <v>C4201-2</v>
      </c>
      <c r="E454" s="14" t="str">
        <f>VLOOKUP(C454,Pin_Report!$D$3:$E$9000,2,0)</f>
        <v>INV_3P3V</v>
      </c>
      <c r="F454" s="14" t="str">
        <f>VLOOKUP(D454,Pin_Report!$D$3:$E$9000,2,0)</f>
        <v>GND</v>
      </c>
      <c r="G454" s="39">
        <v>25</v>
      </c>
      <c r="H454" s="39">
        <v>3.3</v>
      </c>
      <c r="I454" s="4">
        <f t="shared" si="51"/>
        <v>7.5757575757575761</v>
      </c>
      <c r="J454" s="4" t="str">
        <f t="shared" si="52"/>
        <v>PASS</v>
      </c>
      <c r="K454" s="39"/>
      <c r="L454" s="27"/>
      <c r="M454" s="15"/>
      <c r="N454" s="15"/>
    </row>
    <row r="455" spans="1:14" x14ac:dyDescent="0.3">
      <c r="A455" s="30" t="s">
        <v>956</v>
      </c>
      <c r="B455" s="39" t="str">
        <f>VLOOKUP(A455,'COMP-VS-BOM'!A:C,3,0)</f>
        <v>CAP CER 0.1UF 25V X7R 0402</v>
      </c>
      <c r="C455" s="39" t="str">
        <f t="shared" si="49"/>
        <v>C4203-1</v>
      </c>
      <c r="D455" s="39" t="str">
        <f t="shared" si="50"/>
        <v>C4203-2</v>
      </c>
      <c r="E455" s="14" t="str">
        <f>VLOOKUP(C455,Pin_Report!$D$3:$E$9000,2,0)</f>
        <v>CH1_+5P0V_HBPA2</v>
      </c>
      <c r="F455" s="14" t="str">
        <f>VLOOKUP(D455,Pin_Report!$D$3:$E$9000,2,0)</f>
        <v>GND</v>
      </c>
      <c r="G455" s="39">
        <v>25</v>
      </c>
      <c r="H455" s="39">
        <v>5</v>
      </c>
      <c r="I455" s="4">
        <f t="shared" si="51"/>
        <v>5</v>
      </c>
      <c r="J455" s="4" t="str">
        <f t="shared" si="52"/>
        <v>PASS</v>
      </c>
      <c r="K455" s="39"/>
      <c r="L455" s="27"/>
      <c r="M455" s="15"/>
      <c r="N455" s="15"/>
    </row>
    <row r="456" spans="1:14" x14ac:dyDescent="0.3">
      <c r="A456" s="30" t="s">
        <v>957</v>
      </c>
      <c r="B456" s="39" t="str">
        <f>VLOOKUP(A456,'COMP-VS-BOM'!A:C,3,0)</f>
        <v>CAP CER 0.1UF 25V X7R 0402</v>
      </c>
      <c r="C456" s="39" t="str">
        <f t="shared" si="49"/>
        <v>C4206-1</v>
      </c>
      <c r="D456" s="39" t="str">
        <f t="shared" si="50"/>
        <v>C4206-2</v>
      </c>
      <c r="E456" s="14" t="str">
        <f>VLOOKUP(C456,Pin_Report!$D$3:$E$9000,2,0)</f>
        <v>CH2_+5P0V_HBPA1</v>
      </c>
      <c r="F456" s="14" t="str">
        <f>VLOOKUP(D456,Pin_Report!$D$3:$E$9000,2,0)</f>
        <v>GND</v>
      </c>
      <c r="G456" s="39">
        <v>25</v>
      </c>
      <c r="H456" s="39">
        <v>5</v>
      </c>
      <c r="I456" s="4">
        <f t="shared" si="51"/>
        <v>5</v>
      </c>
      <c r="J456" s="4" t="str">
        <f t="shared" si="52"/>
        <v>PASS</v>
      </c>
      <c r="K456" s="39"/>
      <c r="L456" s="27"/>
      <c r="M456" s="15"/>
      <c r="N456" s="15"/>
    </row>
    <row r="457" spans="1:14" x14ac:dyDescent="0.3">
      <c r="A457" s="30" t="s">
        <v>958</v>
      </c>
      <c r="B457" s="39" t="str">
        <f>VLOOKUP(A457,'COMP-VS-BOM'!A:C,3,0)</f>
        <v>CAP CER 0.1UF 25V X7R 0402</v>
      </c>
      <c r="C457" s="39" t="str">
        <f t="shared" si="49"/>
        <v>C4208-1</v>
      </c>
      <c r="D457" s="39" t="str">
        <f t="shared" si="50"/>
        <v>C4208-2</v>
      </c>
      <c r="E457" s="14" t="str">
        <f>VLOOKUP(C457,Pin_Report!$D$3:$E$9000,2,0)</f>
        <v>CH2_+5P0V_HBPA2</v>
      </c>
      <c r="F457" s="14" t="str">
        <f>VLOOKUP(D457,Pin_Report!$D$3:$E$9000,2,0)</f>
        <v>GND</v>
      </c>
      <c r="G457" s="39">
        <v>25</v>
      </c>
      <c r="H457" s="39">
        <v>5</v>
      </c>
      <c r="I457" s="4">
        <f t="shared" si="51"/>
        <v>5</v>
      </c>
      <c r="J457" s="4" t="str">
        <f t="shared" si="52"/>
        <v>PASS</v>
      </c>
      <c r="K457" s="39"/>
      <c r="L457" s="27"/>
      <c r="M457" s="15"/>
      <c r="N457" s="15"/>
    </row>
    <row r="458" spans="1:14" x14ac:dyDescent="0.3">
      <c r="A458" s="30" t="s">
        <v>1024</v>
      </c>
      <c r="B458" s="39" t="str">
        <f>VLOOKUP(A458,'COMP-VS-BOM'!A:C,3,0)</f>
        <v>CAP CER 0.1UF 25V X7R 0402</v>
      </c>
      <c r="C458" s="39" t="str">
        <f t="shared" si="49"/>
        <v>C4428-1</v>
      </c>
      <c r="D458" s="39" t="str">
        <f t="shared" si="50"/>
        <v>C4428-2</v>
      </c>
      <c r="E458" s="14" t="str">
        <f>VLOOKUP(C458,Pin_Report!$D$3:$E$9000,2,0)</f>
        <v>V3P3</v>
      </c>
      <c r="F458" s="14" t="str">
        <f>VLOOKUP(D458,Pin_Report!$D$3:$E$9000,2,0)</f>
        <v>GND</v>
      </c>
      <c r="G458" s="39">
        <v>25</v>
      </c>
      <c r="H458" s="39">
        <v>3.3</v>
      </c>
      <c r="I458" s="4">
        <f t="shared" si="51"/>
        <v>7.5757575757575761</v>
      </c>
      <c r="J458" s="4" t="str">
        <f t="shared" si="52"/>
        <v>PASS</v>
      </c>
      <c r="K458" s="39"/>
      <c r="L458" s="27"/>
      <c r="M458" s="15"/>
      <c r="N458" s="15"/>
    </row>
    <row r="459" spans="1:14" x14ac:dyDescent="0.3">
      <c r="A459" s="30" t="s">
        <v>1025</v>
      </c>
      <c r="B459" s="39" t="str">
        <f>VLOOKUP(A459,'COMP-VS-BOM'!A:C,3,0)</f>
        <v>CAP CER 0.1UF 25V X7R 0402</v>
      </c>
      <c r="C459" s="39" t="str">
        <f t="shared" si="49"/>
        <v>C4429-1</v>
      </c>
      <c r="D459" s="39" t="str">
        <f t="shared" si="50"/>
        <v>C4429-2</v>
      </c>
      <c r="E459" s="14" t="str">
        <f>VLOOKUP(C459,Pin_Report!$D$3:$E$9000,2,0)</f>
        <v>VCC_3P3_DIG</v>
      </c>
      <c r="F459" s="14" t="str">
        <f>VLOOKUP(D459,Pin_Report!$D$3:$E$9000,2,0)</f>
        <v>GND</v>
      </c>
      <c r="G459" s="39">
        <v>25</v>
      </c>
      <c r="H459" s="39">
        <v>3.3</v>
      </c>
      <c r="I459" s="4">
        <f t="shared" si="51"/>
        <v>7.5757575757575761</v>
      </c>
      <c r="J459" s="4" t="str">
        <f t="shared" si="52"/>
        <v>PASS</v>
      </c>
      <c r="K459" s="39"/>
      <c r="L459" s="27"/>
      <c r="M459" s="15"/>
      <c r="N459" s="15"/>
    </row>
    <row r="460" spans="1:14" x14ac:dyDescent="0.3">
      <c r="A460" s="30" t="s">
        <v>1030</v>
      </c>
      <c r="B460" s="39" t="str">
        <f>VLOOKUP(A460,'COMP-VS-BOM'!A:C,3,0)</f>
        <v>CAP CER 0.1UF 25V X7R 0402</v>
      </c>
      <c r="C460" s="39" t="str">
        <f t="shared" si="49"/>
        <v>C4433-1</v>
      </c>
      <c r="D460" s="39" t="str">
        <f t="shared" si="50"/>
        <v>C4433-2</v>
      </c>
      <c r="E460" s="14" t="str">
        <f>VLOOKUP(C460,Pin_Report!$D$3:$E$9000,2,0)</f>
        <v>VCC_3P3_FPGA</v>
      </c>
      <c r="F460" s="14" t="str">
        <f>VLOOKUP(D460,Pin_Report!$D$3:$E$9000,2,0)</f>
        <v>GND</v>
      </c>
      <c r="G460" s="39">
        <v>25</v>
      </c>
      <c r="H460" s="39">
        <v>3.3</v>
      </c>
      <c r="I460" s="4">
        <f t="shared" si="51"/>
        <v>7.5757575757575761</v>
      </c>
      <c r="J460" s="4" t="str">
        <f t="shared" si="52"/>
        <v>PASS</v>
      </c>
      <c r="K460" s="39"/>
      <c r="L460" s="27"/>
      <c r="M460" s="15"/>
      <c r="N460" s="15"/>
    </row>
    <row r="461" spans="1:14" x14ac:dyDescent="0.3">
      <c r="A461" s="30" t="s">
        <v>1031</v>
      </c>
      <c r="B461" s="39" t="str">
        <f>VLOOKUP(A461,'COMP-VS-BOM'!A:C,3,0)</f>
        <v>CAP CER 0.1UF 25V X7R 0402</v>
      </c>
      <c r="C461" s="39" t="str">
        <f t="shared" si="49"/>
        <v>C4434-1</v>
      </c>
      <c r="D461" s="39" t="str">
        <f t="shared" si="50"/>
        <v>C4434-2</v>
      </c>
      <c r="E461" s="14" t="str">
        <f>VLOOKUP(C461,Pin_Report!$D$3:$E$9000,2,0)</f>
        <v>V3P3</v>
      </c>
      <c r="F461" s="14" t="str">
        <f>VLOOKUP(D461,Pin_Report!$D$3:$E$9000,2,0)</f>
        <v>GND</v>
      </c>
      <c r="G461" s="39">
        <v>25</v>
      </c>
      <c r="H461" s="39">
        <v>3.3</v>
      </c>
      <c r="I461" s="4">
        <f t="shared" si="51"/>
        <v>7.5757575757575761</v>
      </c>
      <c r="J461" s="4" t="str">
        <f t="shared" si="52"/>
        <v>PASS</v>
      </c>
      <c r="K461" s="39"/>
      <c r="L461" s="27"/>
      <c r="M461" s="15"/>
      <c r="N461" s="15"/>
    </row>
    <row r="462" spans="1:14" x14ac:dyDescent="0.3">
      <c r="A462" s="30" t="s">
        <v>1033</v>
      </c>
      <c r="B462" s="39" t="str">
        <f>VLOOKUP(A462,'COMP-VS-BOM'!A:C,3,0)</f>
        <v>CAP CER 0.1UF 25V X7R 0402</v>
      </c>
      <c r="C462" s="39" t="str">
        <f t="shared" si="49"/>
        <v>C4436-1</v>
      </c>
      <c r="D462" s="39" t="str">
        <f t="shared" si="50"/>
        <v>C4436-2</v>
      </c>
      <c r="E462" s="14" t="str">
        <f>VLOOKUP(C462,Pin_Report!$D$3:$E$9000,2,0)</f>
        <v>VCC_3P3_FPGA</v>
      </c>
      <c r="F462" s="14" t="str">
        <f>VLOOKUP(D462,Pin_Report!$D$3:$E$9000,2,0)</f>
        <v>GND</v>
      </c>
      <c r="G462" s="39">
        <v>25</v>
      </c>
      <c r="H462" s="39">
        <v>3.3</v>
      </c>
      <c r="I462" s="4">
        <f t="shared" si="51"/>
        <v>7.5757575757575761</v>
      </c>
      <c r="J462" s="4" t="str">
        <f t="shared" si="52"/>
        <v>PASS</v>
      </c>
      <c r="K462" s="39"/>
      <c r="L462" s="27"/>
      <c r="M462" s="15"/>
      <c r="N462" s="15"/>
    </row>
    <row r="463" spans="1:14" x14ac:dyDescent="0.3">
      <c r="A463" s="30" t="s">
        <v>1034</v>
      </c>
      <c r="B463" s="39" t="str">
        <f>VLOOKUP(A463,'COMP-VS-BOM'!A:C,3,0)</f>
        <v>CAP CER 0.1UF 25V X7R 0402</v>
      </c>
      <c r="C463" s="39" t="str">
        <f t="shared" si="49"/>
        <v>C4437-1</v>
      </c>
      <c r="D463" s="39" t="str">
        <f t="shared" si="50"/>
        <v>C4437-2</v>
      </c>
      <c r="E463" s="14" t="str">
        <f>VLOOKUP(C463,Pin_Report!$D$3:$E$9000,2,0)</f>
        <v>V3P3</v>
      </c>
      <c r="F463" s="14" t="str">
        <f>VLOOKUP(D463,Pin_Report!$D$3:$E$9000,2,0)</f>
        <v>GND</v>
      </c>
      <c r="G463" s="39">
        <v>25</v>
      </c>
      <c r="H463" s="39">
        <v>3.3</v>
      </c>
      <c r="I463" s="4">
        <f t="shared" si="51"/>
        <v>7.5757575757575761</v>
      </c>
      <c r="J463" s="4" t="str">
        <f t="shared" si="52"/>
        <v>PASS</v>
      </c>
      <c r="K463" s="39"/>
      <c r="L463" s="27"/>
      <c r="M463" s="15"/>
      <c r="N463" s="15"/>
    </row>
    <row r="464" spans="1:14" x14ac:dyDescent="0.3">
      <c r="A464" s="30" t="s">
        <v>1036</v>
      </c>
      <c r="B464" s="39" t="str">
        <f>VLOOKUP(A464,'COMP-VS-BOM'!A:C,3,0)</f>
        <v>CAP CER 0.1UF 25V X7R 0402</v>
      </c>
      <c r="C464" s="39" t="str">
        <f t="shared" si="49"/>
        <v>C4439-1</v>
      </c>
      <c r="D464" s="39" t="str">
        <f t="shared" si="50"/>
        <v>C4439-2</v>
      </c>
      <c r="E464" s="14" t="str">
        <f>VLOOKUP(C464,Pin_Report!$D$3:$E$9000,2,0)</f>
        <v>VCC_3P3_FPGA</v>
      </c>
      <c r="F464" s="14" t="str">
        <f>VLOOKUP(D464,Pin_Report!$D$3:$E$9000,2,0)</f>
        <v>GND</v>
      </c>
      <c r="G464" s="39">
        <v>25</v>
      </c>
      <c r="H464" s="39">
        <v>3.3</v>
      </c>
      <c r="I464" s="4">
        <f t="shared" si="51"/>
        <v>7.5757575757575761</v>
      </c>
      <c r="J464" s="4" t="str">
        <f t="shared" si="52"/>
        <v>PASS</v>
      </c>
      <c r="K464" s="39"/>
      <c r="L464" s="27"/>
      <c r="M464" s="15"/>
      <c r="N464" s="15"/>
    </row>
    <row r="465" spans="1:14" x14ac:dyDescent="0.3">
      <c r="A465" s="30" t="s">
        <v>1037</v>
      </c>
      <c r="B465" s="39" t="str">
        <f>VLOOKUP(A465,'COMP-VS-BOM'!A:C,3,0)</f>
        <v>CAP CER 0.1UF 25V X7R 0402</v>
      </c>
      <c r="C465" s="39" t="str">
        <f t="shared" si="49"/>
        <v>C4440-1</v>
      </c>
      <c r="D465" s="39" t="str">
        <f t="shared" si="50"/>
        <v>C4440-2</v>
      </c>
      <c r="E465" s="14" t="str">
        <f>VLOOKUP(C465,Pin_Report!$D$3:$E$9000,2,0)</f>
        <v>V3P3</v>
      </c>
      <c r="F465" s="14" t="str">
        <f>VLOOKUP(D465,Pin_Report!$D$3:$E$9000,2,0)</f>
        <v>GND</v>
      </c>
      <c r="G465" s="39">
        <v>25</v>
      </c>
      <c r="H465" s="39">
        <v>3.3</v>
      </c>
      <c r="I465" s="4">
        <f t="shared" si="51"/>
        <v>7.5757575757575761</v>
      </c>
      <c r="J465" s="4" t="str">
        <f t="shared" si="52"/>
        <v>PASS</v>
      </c>
      <c r="K465" s="39"/>
      <c r="L465" s="27"/>
      <c r="M465" s="15"/>
      <c r="N465" s="15"/>
    </row>
    <row r="466" spans="1:14" x14ac:dyDescent="0.3">
      <c r="A466" s="30" t="s">
        <v>1082</v>
      </c>
      <c r="B466" s="39" t="str">
        <f>VLOOKUP(A466,'COMP-VS-BOM'!A:C,3,0)</f>
        <v>CAP CER 0.1UF 25V X7R 0402</v>
      </c>
      <c r="C466" s="39" t="str">
        <f t="shared" si="49"/>
        <v>C4477-1</v>
      </c>
      <c r="D466" s="39" t="str">
        <f t="shared" si="50"/>
        <v>C4477-2</v>
      </c>
      <c r="E466" s="14" t="str">
        <f>VLOOKUP(C466,Pin_Report!$D$3:$E$9000,2,0)</f>
        <v>V2P5</v>
      </c>
      <c r="F466" s="14" t="str">
        <f>VLOOKUP(D466,Pin_Report!$D$3:$E$9000,2,0)</f>
        <v>GND</v>
      </c>
      <c r="G466" s="39">
        <v>25</v>
      </c>
      <c r="H466" s="39">
        <v>2.5</v>
      </c>
      <c r="I466" s="4">
        <f t="shared" si="51"/>
        <v>10</v>
      </c>
      <c r="J466" s="4" t="str">
        <f t="shared" si="52"/>
        <v>PASS</v>
      </c>
      <c r="K466" s="39"/>
      <c r="L466" s="27"/>
      <c r="M466" s="15"/>
      <c r="N466" s="15"/>
    </row>
    <row r="467" spans="1:14" x14ac:dyDescent="0.3">
      <c r="A467" s="30" t="s">
        <v>1104</v>
      </c>
      <c r="B467" s="39" t="str">
        <f>VLOOKUP(A467,'COMP-VS-BOM'!A:C,3,0)</f>
        <v>CAP CER 0.1UF 25V X7R 0402</v>
      </c>
      <c r="C467" s="39" t="str">
        <f t="shared" si="49"/>
        <v>C4495-1</v>
      </c>
      <c r="D467" s="39" t="str">
        <f t="shared" si="50"/>
        <v>C4495-2</v>
      </c>
      <c r="E467" s="14" t="str">
        <f>VLOOKUP(C467,Pin_Report!$D$3:$E$9000,2,0)</f>
        <v>V3P3</v>
      </c>
      <c r="F467" s="14" t="str">
        <f>VLOOKUP(D467,Pin_Report!$D$3:$E$9000,2,0)</f>
        <v>GND</v>
      </c>
      <c r="G467" s="39">
        <v>25</v>
      </c>
      <c r="H467" s="39">
        <v>3.3</v>
      </c>
      <c r="I467" s="4">
        <f t="shared" si="51"/>
        <v>7.5757575757575761</v>
      </c>
      <c r="J467" s="4" t="str">
        <f t="shared" si="52"/>
        <v>PASS</v>
      </c>
      <c r="K467" s="39"/>
      <c r="L467" s="27"/>
      <c r="M467" s="15"/>
      <c r="N467" s="15"/>
    </row>
    <row r="468" spans="1:14" x14ac:dyDescent="0.3">
      <c r="A468" s="30" t="s">
        <v>1105</v>
      </c>
      <c r="B468" s="39" t="str">
        <f>VLOOKUP(A468,'COMP-VS-BOM'!A:C,3,0)</f>
        <v>CAP CER 0.1UF 25V X7R 0402</v>
      </c>
      <c r="C468" s="39" t="str">
        <f t="shared" si="49"/>
        <v>C4496-1</v>
      </c>
      <c r="D468" s="39" t="str">
        <f t="shared" si="50"/>
        <v>C4496-2</v>
      </c>
      <c r="E468" s="14" t="str">
        <f>VLOOKUP(C468,Pin_Report!$D$3:$E$9000,2,0)</f>
        <v>V2P5</v>
      </c>
      <c r="F468" s="14" t="str">
        <f>VLOOKUP(D468,Pin_Report!$D$3:$E$9000,2,0)</f>
        <v>GND</v>
      </c>
      <c r="G468" s="39">
        <v>25</v>
      </c>
      <c r="H468" s="39">
        <v>2.5</v>
      </c>
      <c r="I468" s="4">
        <f t="shared" si="51"/>
        <v>10</v>
      </c>
      <c r="J468" s="4" t="str">
        <f t="shared" si="52"/>
        <v>PASS</v>
      </c>
      <c r="K468" s="39"/>
      <c r="L468" s="27"/>
      <c r="M468" s="15"/>
      <c r="N468" s="15"/>
    </row>
    <row r="469" spans="1:14" x14ac:dyDescent="0.3">
      <c r="A469" s="30" t="s">
        <v>1131</v>
      </c>
      <c r="B469" s="39" t="str">
        <f>VLOOKUP(A469,'COMP-VS-BOM'!A:C,3,0)</f>
        <v>CAP CER 0.1UF 25V X7R 0402</v>
      </c>
      <c r="C469" s="39" t="str">
        <f t="shared" si="49"/>
        <v>C4515-1</v>
      </c>
      <c r="D469" s="39" t="str">
        <f t="shared" si="50"/>
        <v>C4515-2</v>
      </c>
      <c r="E469" s="14" t="str">
        <f>VLOOKUP(C469,Pin_Report!$D$3:$E$9000,2,0)</f>
        <v>VCC_3P3V_IO</v>
      </c>
      <c r="F469" s="14" t="str">
        <f>VLOOKUP(D469,Pin_Report!$D$3:$E$9000,2,0)</f>
        <v>GND</v>
      </c>
      <c r="G469" s="39">
        <v>25</v>
      </c>
      <c r="H469" s="39">
        <v>3.3</v>
      </c>
      <c r="I469" s="4">
        <f t="shared" si="51"/>
        <v>7.5757575757575761</v>
      </c>
      <c r="J469" s="4" t="str">
        <f t="shared" si="52"/>
        <v>PASS</v>
      </c>
      <c r="K469" s="39"/>
      <c r="L469" s="27"/>
      <c r="M469" s="15"/>
      <c r="N469" s="15"/>
    </row>
    <row r="470" spans="1:14" x14ac:dyDescent="0.3">
      <c r="A470" s="30" t="s">
        <v>1270</v>
      </c>
      <c r="B470" s="39" t="str">
        <f>VLOOKUP(A470,'COMP-VS-BOM'!A:C,3,0)</f>
        <v>CAP CER 0.1UF 25V X7R 0402</v>
      </c>
      <c r="C470" s="39" t="str">
        <f t="shared" si="49"/>
        <v>C4569-1</v>
      </c>
      <c r="D470" s="39" t="str">
        <f t="shared" si="50"/>
        <v>C4569-2</v>
      </c>
      <c r="E470" s="14" t="str">
        <f>VLOOKUP(C470,Pin_Report!$D$3:$E$9000,2,0)</f>
        <v>CH1_+5P0V_HBPA1</v>
      </c>
      <c r="F470" s="14" t="str">
        <f>VLOOKUP(D470,Pin_Report!$D$3:$E$9000,2,0)</f>
        <v>GND</v>
      </c>
      <c r="G470" s="39">
        <v>25</v>
      </c>
      <c r="H470" s="39">
        <v>5</v>
      </c>
      <c r="I470" s="4">
        <f t="shared" si="51"/>
        <v>5</v>
      </c>
      <c r="J470" s="4" t="str">
        <f t="shared" si="52"/>
        <v>PASS</v>
      </c>
      <c r="K470" s="39"/>
      <c r="L470" s="27"/>
      <c r="M470" s="15"/>
      <c r="N470" s="15"/>
    </row>
    <row r="471" spans="1:14" x14ac:dyDescent="0.3">
      <c r="A471" s="30" t="s">
        <v>1271</v>
      </c>
      <c r="B471" s="39" t="str">
        <f>VLOOKUP(A471,'COMP-VS-BOM'!A:C,3,0)</f>
        <v>CAP CER 0.1UF 25V X7R 0402</v>
      </c>
      <c r="C471" s="39" t="str">
        <f t="shared" si="49"/>
        <v>C4570-1</v>
      </c>
      <c r="D471" s="39" t="str">
        <f t="shared" si="50"/>
        <v>C4570-2</v>
      </c>
      <c r="E471" s="14" t="str">
        <f>VLOOKUP(C471,Pin_Report!$D$3:$E$9000,2,0)</f>
        <v>CH1_+5P0V_HBPA1</v>
      </c>
      <c r="F471" s="14" t="str">
        <f>VLOOKUP(D471,Pin_Report!$D$3:$E$9000,2,0)</f>
        <v>GND</v>
      </c>
      <c r="G471" s="39">
        <v>25</v>
      </c>
      <c r="H471" s="39">
        <v>5</v>
      </c>
      <c r="I471" s="4">
        <f t="shared" si="51"/>
        <v>5</v>
      </c>
      <c r="J471" s="4" t="str">
        <f t="shared" si="52"/>
        <v>PASS</v>
      </c>
      <c r="K471" s="39"/>
      <c r="L471" s="23"/>
      <c r="M471" s="15"/>
      <c r="N471" s="15"/>
    </row>
    <row r="472" spans="1:14" x14ac:dyDescent="0.3">
      <c r="A472" s="30" t="s">
        <v>1272</v>
      </c>
      <c r="B472" s="39" t="str">
        <f>VLOOKUP(A472,'COMP-VS-BOM'!A:C,3,0)</f>
        <v>CAP CER 0.1UF 25V X7R 0402</v>
      </c>
      <c r="C472" s="39" t="str">
        <f t="shared" si="49"/>
        <v>C4571-1</v>
      </c>
      <c r="D472" s="39" t="str">
        <f t="shared" si="50"/>
        <v>C4571-2</v>
      </c>
      <c r="E472" s="14" t="str">
        <f>VLOOKUP(C472,Pin_Report!$D$3:$E$9000,2,0)</f>
        <v>CH1_+5P0V_HBPA1</v>
      </c>
      <c r="F472" s="14" t="str">
        <f>VLOOKUP(D472,Pin_Report!$D$3:$E$9000,2,0)</f>
        <v>GND</v>
      </c>
      <c r="G472" s="39">
        <v>25</v>
      </c>
      <c r="H472" s="39">
        <v>5</v>
      </c>
      <c r="I472" s="4">
        <f t="shared" si="51"/>
        <v>5</v>
      </c>
      <c r="J472" s="4" t="str">
        <f t="shared" si="52"/>
        <v>PASS</v>
      </c>
      <c r="K472" s="39"/>
      <c r="L472" s="27"/>
      <c r="M472" s="15"/>
      <c r="N472" s="15"/>
    </row>
    <row r="473" spans="1:14" x14ac:dyDescent="0.3">
      <c r="A473" s="30" t="s">
        <v>1273</v>
      </c>
      <c r="B473" s="39" t="str">
        <f>VLOOKUP(A473,'COMP-VS-BOM'!A:C,3,0)</f>
        <v>CAP CER 0.1UF 25V X7R 0402</v>
      </c>
      <c r="C473" s="39" t="str">
        <f t="shared" si="49"/>
        <v>C4572-1</v>
      </c>
      <c r="D473" s="39" t="str">
        <f t="shared" si="50"/>
        <v>C4572-2</v>
      </c>
      <c r="E473" s="14" t="str">
        <f>VLOOKUP(C473,Pin_Report!$D$3:$E$9000,2,0)</f>
        <v>CH1_+5P7V_HBPA1</v>
      </c>
      <c r="F473" s="14" t="str">
        <f>VLOOKUP(D473,Pin_Report!$D$3:$E$9000,2,0)</f>
        <v>GND</v>
      </c>
      <c r="G473" s="39">
        <v>25</v>
      </c>
      <c r="H473" s="39">
        <v>5.7</v>
      </c>
      <c r="I473" s="4">
        <f t="shared" si="51"/>
        <v>4.3859649122807012</v>
      </c>
      <c r="J473" s="4" t="str">
        <f t="shared" si="52"/>
        <v>PASS</v>
      </c>
      <c r="K473" s="39"/>
      <c r="L473" s="27"/>
      <c r="M473" s="15"/>
      <c r="N473" s="15"/>
    </row>
    <row r="474" spans="1:14" x14ac:dyDescent="0.3">
      <c r="A474" s="30" t="s">
        <v>1274</v>
      </c>
      <c r="B474" s="39" t="str">
        <f>VLOOKUP(A474,'COMP-VS-BOM'!A:C,3,0)</f>
        <v>CAP CER 0.1UF 25V X7R 0402</v>
      </c>
      <c r="C474" s="39" t="str">
        <f t="shared" si="49"/>
        <v>C4573-1</v>
      </c>
      <c r="D474" s="39" t="str">
        <f t="shared" si="50"/>
        <v>C4573-2</v>
      </c>
      <c r="E474" s="14" t="str">
        <f>VLOOKUP(C474,Pin_Report!$D$3:$E$9000,2,0)</f>
        <v>CH1_+5P7V_HBPA1</v>
      </c>
      <c r="F474" s="14" t="str">
        <f>VLOOKUP(D474,Pin_Report!$D$3:$E$9000,2,0)</f>
        <v>GND</v>
      </c>
      <c r="G474" s="39">
        <v>25</v>
      </c>
      <c r="H474" s="39">
        <v>5.7</v>
      </c>
      <c r="I474" s="4">
        <f t="shared" si="51"/>
        <v>4.3859649122807012</v>
      </c>
      <c r="J474" s="4" t="str">
        <f t="shared" si="52"/>
        <v>PASS</v>
      </c>
      <c r="K474" s="39"/>
      <c r="L474" s="27"/>
      <c r="M474" s="15"/>
      <c r="N474" s="15"/>
    </row>
    <row r="475" spans="1:14" x14ac:dyDescent="0.3">
      <c r="A475" s="30" t="s">
        <v>1275</v>
      </c>
      <c r="B475" s="39" t="str">
        <f>VLOOKUP(A475,'COMP-VS-BOM'!A:C,3,0)</f>
        <v>CAP CER 0.1UF 25V X7R 0402</v>
      </c>
      <c r="C475" s="39" t="str">
        <f t="shared" si="49"/>
        <v>C4574-1</v>
      </c>
      <c r="D475" s="39" t="str">
        <f t="shared" si="50"/>
        <v>C4574-2</v>
      </c>
      <c r="E475" s="14" t="str">
        <f>VLOOKUP(C475,Pin_Report!$D$3:$E$9000,2,0)</f>
        <v>CH1_+5P7V_HBPA1</v>
      </c>
      <c r="F475" s="14" t="str">
        <f>VLOOKUP(D475,Pin_Report!$D$3:$E$9000,2,0)</f>
        <v>GND</v>
      </c>
      <c r="G475" s="39">
        <v>25</v>
      </c>
      <c r="H475" s="39">
        <v>5.7</v>
      </c>
      <c r="I475" s="4">
        <f t="shared" si="51"/>
        <v>4.3859649122807012</v>
      </c>
      <c r="J475" s="4" t="str">
        <f t="shared" si="52"/>
        <v>PASS</v>
      </c>
      <c r="K475" s="39"/>
      <c r="L475" s="27"/>
      <c r="M475" s="15"/>
      <c r="N475" s="15"/>
    </row>
    <row r="476" spans="1:14" x14ac:dyDescent="0.3">
      <c r="A476" s="30" t="s">
        <v>1276</v>
      </c>
      <c r="B476" s="39" t="str">
        <f>VLOOKUP(A476,'COMP-VS-BOM'!A:C,3,0)</f>
        <v>CAP CER 0.1UF 25V X7R 0402</v>
      </c>
      <c r="C476" s="39" t="str">
        <f t="shared" si="49"/>
        <v>C4575-1</v>
      </c>
      <c r="D476" s="39" t="str">
        <f t="shared" si="50"/>
        <v>C4575-2</v>
      </c>
      <c r="E476" s="14" t="str">
        <f>VLOOKUP(C476,Pin_Report!$D$3:$E$9000,2,0)</f>
        <v>CH1_+5P7V_HBPA2</v>
      </c>
      <c r="F476" s="14" t="str">
        <f>VLOOKUP(D476,Pin_Report!$D$3:$E$9000,2,0)</f>
        <v>GND</v>
      </c>
      <c r="G476" s="39">
        <v>25</v>
      </c>
      <c r="H476" s="39">
        <v>5.7</v>
      </c>
      <c r="I476" s="4">
        <f t="shared" si="51"/>
        <v>4.3859649122807012</v>
      </c>
      <c r="J476" s="4" t="str">
        <f t="shared" si="52"/>
        <v>PASS</v>
      </c>
      <c r="K476" s="39"/>
      <c r="L476" s="27"/>
      <c r="M476" s="15"/>
      <c r="N476" s="15"/>
    </row>
    <row r="477" spans="1:14" x14ac:dyDescent="0.3">
      <c r="A477" s="30" t="s">
        <v>1277</v>
      </c>
      <c r="B477" s="39" t="str">
        <f>VLOOKUP(A477,'COMP-VS-BOM'!A:C,3,0)</f>
        <v>CAP CER 0.1UF 25V X7R 0402</v>
      </c>
      <c r="C477" s="39" t="str">
        <f t="shared" si="49"/>
        <v>C4576-1</v>
      </c>
      <c r="D477" s="39" t="str">
        <f t="shared" si="50"/>
        <v>C4576-2</v>
      </c>
      <c r="E477" s="14" t="str">
        <f>VLOOKUP(C477,Pin_Report!$D$3:$E$9000,2,0)</f>
        <v>CH1_+5P7V_HBPA2</v>
      </c>
      <c r="F477" s="14" t="str">
        <f>VLOOKUP(D477,Pin_Report!$D$3:$E$9000,2,0)</f>
        <v>GND</v>
      </c>
      <c r="G477" s="39">
        <v>25</v>
      </c>
      <c r="H477" s="39">
        <v>5.7</v>
      </c>
      <c r="I477" s="4">
        <f t="shared" si="51"/>
        <v>4.3859649122807012</v>
      </c>
      <c r="J477" s="4" t="str">
        <f t="shared" si="52"/>
        <v>PASS</v>
      </c>
      <c r="K477" s="39"/>
      <c r="L477" s="27"/>
      <c r="M477" s="15"/>
      <c r="N477" s="15"/>
    </row>
    <row r="478" spans="1:14" x14ac:dyDescent="0.3">
      <c r="A478" s="30" t="s">
        <v>1278</v>
      </c>
      <c r="B478" s="39" t="str">
        <f>VLOOKUP(A478,'COMP-VS-BOM'!A:C,3,0)</f>
        <v>CAP CER 0.1UF 25V X7R 0402</v>
      </c>
      <c r="C478" s="39" t="str">
        <f t="shared" si="49"/>
        <v>C4577-1</v>
      </c>
      <c r="D478" s="39" t="str">
        <f t="shared" si="50"/>
        <v>C4577-2</v>
      </c>
      <c r="E478" s="14" t="str">
        <f>VLOOKUP(C478,Pin_Report!$D$3:$E$9000,2,0)</f>
        <v>CH1_+5P7V_HBPA2</v>
      </c>
      <c r="F478" s="14" t="str">
        <f>VLOOKUP(D478,Pin_Report!$D$3:$E$9000,2,0)</f>
        <v>GND</v>
      </c>
      <c r="G478" s="39">
        <v>25</v>
      </c>
      <c r="H478" s="39">
        <v>5.7</v>
      </c>
      <c r="I478" s="4">
        <f t="shared" si="51"/>
        <v>4.3859649122807012</v>
      </c>
      <c r="J478" s="4" t="str">
        <f t="shared" si="52"/>
        <v>PASS</v>
      </c>
      <c r="K478" s="39"/>
      <c r="L478" s="27"/>
      <c r="M478" s="15"/>
      <c r="N478" s="15"/>
    </row>
    <row r="479" spans="1:14" x14ac:dyDescent="0.3">
      <c r="A479" s="30" t="s">
        <v>1279</v>
      </c>
      <c r="B479" s="39" t="str">
        <f>VLOOKUP(A479,'COMP-VS-BOM'!A:C,3,0)</f>
        <v>CAP CER 0.1UF 25V X7R 0402</v>
      </c>
      <c r="C479" s="39" t="str">
        <f t="shared" si="49"/>
        <v>C4578-1</v>
      </c>
      <c r="D479" s="39" t="str">
        <f t="shared" si="50"/>
        <v>C4578-2</v>
      </c>
      <c r="E479" s="14" t="str">
        <f>VLOOKUP(C479,Pin_Report!$D$3:$E$9000,2,0)</f>
        <v>CH1_+5P0V_HBPA2</v>
      </c>
      <c r="F479" s="14" t="str">
        <f>VLOOKUP(D479,Pin_Report!$D$3:$E$9000,2,0)</f>
        <v>GND</v>
      </c>
      <c r="G479" s="39">
        <v>25</v>
      </c>
      <c r="H479" s="39">
        <v>5</v>
      </c>
      <c r="I479" s="4">
        <f t="shared" si="51"/>
        <v>5</v>
      </c>
      <c r="J479" s="4" t="str">
        <f t="shared" si="52"/>
        <v>PASS</v>
      </c>
      <c r="K479" s="39"/>
      <c r="L479" s="27"/>
      <c r="M479" s="15"/>
      <c r="N479" s="15"/>
    </row>
    <row r="480" spans="1:14" x14ac:dyDescent="0.3">
      <c r="A480" s="30" t="s">
        <v>1280</v>
      </c>
      <c r="B480" s="39" t="str">
        <f>VLOOKUP(A480,'COMP-VS-BOM'!A:C,3,0)</f>
        <v>CAP CER 0.1UF 25V X7R 0402</v>
      </c>
      <c r="C480" s="39" t="str">
        <f t="shared" si="49"/>
        <v>C4579-1</v>
      </c>
      <c r="D480" s="39" t="str">
        <f t="shared" si="50"/>
        <v>C4579-2</v>
      </c>
      <c r="E480" s="14" t="str">
        <f>VLOOKUP(C480,Pin_Report!$D$3:$E$9000,2,0)</f>
        <v>CH1_+5P0V_HBPA2</v>
      </c>
      <c r="F480" s="14" t="str">
        <f>VLOOKUP(D480,Pin_Report!$D$3:$E$9000,2,0)</f>
        <v>GND</v>
      </c>
      <c r="G480" s="39">
        <v>25</v>
      </c>
      <c r="H480" s="39">
        <v>5</v>
      </c>
      <c r="I480" s="4">
        <f t="shared" si="51"/>
        <v>5</v>
      </c>
      <c r="J480" s="4" t="str">
        <f t="shared" si="52"/>
        <v>PASS</v>
      </c>
      <c r="K480" s="39"/>
      <c r="L480" s="27"/>
      <c r="M480" s="15"/>
      <c r="N480" s="15"/>
    </row>
    <row r="481" spans="1:14" x14ac:dyDescent="0.3">
      <c r="A481" s="30" t="s">
        <v>1281</v>
      </c>
      <c r="B481" s="39" t="str">
        <f>VLOOKUP(A481,'COMP-VS-BOM'!A:C,3,0)</f>
        <v>CAP CER 0.1UF 25V X7R 0402</v>
      </c>
      <c r="C481" s="39" t="str">
        <f t="shared" si="49"/>
        <v>C4580-1</v>
      </c>
      <c r="D481" s="39" t="str">
        <f t="shared" si="50"/>
        <v>C4580-2</v>
      </c>
      <c r="E481" s="14" t="str">
        <f>VLOOKUP(C481,Pin_Report!$D$3:$E$9000,2,0)</f>
        <v>CH1_+5P0V_HBPA2</v>
      </c>
      <c r="F481" s="14" t="str">
        <f>VLOOKUP(D481,Pin_Report!$D$3:$E$9000,2,0)</f>
        <v>GND</v>
      </c>
      <c r="G481" s="39">
        <v>25</v>
      </c>
      <c r="H481" s="39">
        <v>5</v>
      </c>
      <c r="I481" s="4">
        <f t="shared" si="51"/>
        <v>5</v>
      </c>
      <c r="J481" s="4" t="str">
        <f t="shared" si="52"/>
        <v>PASS</v>
      </c>
      <c r="K481" s="39"/>
      <c r="L481" s="27"/>
      <c r="M481" s="15"/>
      <c r="N481" s="15"/>
    </row>
    <row r="482" spans="1:14" x14ac:dyDescent="0.3">
      <c r="A482" s="30" t="s">
        <v>1282</v>
      </c>
      <c r="B482" s="39" t="str">
        <f>VLOOKUP(A482,'COMP-VS-BOM'!A:C,3,0)</f>
        <v>CAP CER 0.1UF 25V X7R 0402</v>
      </c>
      <c r="C482" s="39" t="str">
        <f t="shared" si="49"/>
        <v>C4581-1</v>
      </c>
      <c r="D482" s="39" t="str">
        <f t="shared" si="50"/>
        <v>C4581-2</v>
      </c>
      <c r="E482" s="14" t="str">
        <f>VLOOKUP(C482,Pin_Report!$D$3:$E$9000,2,0)</f>
        <v>N19046917</v>
      </c>
      <c r="F482" s="14" t="str">
        <f>VLOOKUP(D482,Pin_Report!$D$3:$E$9000,2,0)</f>
        <v>GND</v>
      </c>
      <c r="G482" s="39">
        <v>25</v>
      </c>
      <c r="H482" s="39">
        <v>5.7</v>
      </c>
      <c r="I482" s="4">
        <f t="shared" si="51"/>
        <v>4.3859649122807012</v>
      </c>
      <c r="J482" s="4" t="str">
        <f t="shared" si="52"/>
        <v>PASS</v>
      </c>
      <c r="K482" s="39"/>
      <c r="L482" s="27"/>
      <c r="M482" s="15"/>
      <c r="N482" s="15"/>
    </row>
    <row r="483" spans="1:14" x14ac:dyDescent="0.3">
      <c r="A483" s="30" t="s">
        <v>1283</v>
      </c>
      <c r="B483" s="39" t="str">
        <f>VLOOKUP(A483,'COMP-VS-BOM'!A:C,3,0)</f>
        <v>CAP CER 0.1UF 25V X7R 0402</v>
      </c>
      <c r="C483" s="39" t="str">
        <f t="shared" si="49"/>
        <v>C4582-1</v>
      </c>
      <c r="D483" s="39" t="str">
        <f t="shared" si="50"/>
        <v>C4582-2</v>
      </c>
      <c r="E483" s="14" t="str">
        <f>VLOOKUP(C483,Pin_Report!$D$3:$E$9000,2,0)</f>
        <v>N19046917</v>
      </c>
      <c r="F483" s="14" t="str">
        <f>VLOOKUP(D483,Pin_Report!$D$3:$E$9000,2,0)</f>
        <v>GND</v>
      </c>
      <c r="G483" s="39">
        <v>25</v>
      </c>
      <c r="H483" s="39">
        <v>5.7</v>
      </c>
      <c r="I483" s="4">
        <f t="shared" si="51"/>
        <v>4.3859649122807012</v>
      </c>
      <c r="J483" s="4" t="str">
        <f t="shared" si="52"/>
        <v>PASS</v>
      </c>
      <c r="K483" s="39"/>
      <c r="L483" s="27"/>
      <c r="M483" s="15"/>
      <c r="N483" s="15"/>
    </row>
    <row r="484" spans="1:14" x14ac:dyDescent="0.3">
      <c r="A484" s="30" t="s">
        <v>1284</v>
      </c>
      <c r="B484" s="39" t="str">
        <f>VLOOKUP(A484,'COMP-VS-BOM'!A:C,3,0)</f>
        <v>CAP CER 0.1UF 25V X7R 0402</v>
      </c>
      <c r="C484" s="39" t="str">
        <f t="shared" si="49"/>
        <v>C4583-1</v>
      </c>
      <c r="D484" s="39" t="str">
        <f t="shared" si="50"/>
        <v>C4583-2</v>
      </c>
      <c r="E484" s="14" t="str">
        <f>VLOOKUP(C484,Pin_Report!$D$3:$E$9000,2,0)</f>
        <v>N19046917</v>
      </c>
      <c r="F484" s="14" t="str">
        <f>VLOOKUP(D484,Pin_Report!$D$3:$E$9000,2,0)</f>
        <v>GND</v>
      </c>
      <c r="G484" s="39">
        <v>25</v>
      </c>
      <c r="H484" s="39">
        <v>5.7</v>
      </c>
      <c r="I484" s="4">
        <f t="shared" si="51"/>
        <v>4.3859649122807012</v>
      </c>
      <c r="J484" s="4" t="str">
        <f t="shared" si="52"/>
        <v>PASS</v>
      </c>
      <c r="K484" s="39"/>
      <c r="L484" s="27"/>
      <c r="M484" s="15"/>
      <c r="N484" s="15"/>
    </row>
    <row r="485" spans="1:14" x14ac:dyDescent="0.3">
      <c r="A485" s="30" t="s">
        <v>1285</v>
      </c>
      <c r="B485" s="39" t="str">
        <f>VLOOKUP(A485,'COMP-VS-BOM'!A:C,3,0)</f>
        <v>CAP CER 0.1UF 25V X7R 0402</v>
      </c>
      <c r="C485" s="39" t="str">
        <f t="shared" si="49"/>
        <v>C4584-1</v>
      </c>
      <c r="D485" s="39" t="str">
        <f t="shared" si="50"/>
        <v>C4584-2</v>
      </c>
      <c r="E485" s="14" t="str">
        <f>VLOOKUP(C485,Pin_Report!$D$3:$E$9000,2,0)</f>
        <v>V3P3</v>
      </c>
      <c r="F485" s="14" t="str">
        <f>VLOOKUP(D485,Pin_Report!$D$3:$E$9000,2,0)</f>
        <v>GND</v>
      </c>
      <c r="G485" s="39">
        <v>25</v>
      </c>
      <c r="H485" s="39">
        <v>3.3</v>
      </c>
      <c r="I485" s="4">
        <f t="shared" si="51"/>
        <v>7.5757575757575761</v>
      </c>
      <c r="J485" s="4" t="str">
        <f t="shared" si="52"/>
        <v>PASS</v>
      </c>
      <c r="K485" s="39"/>
      <c r="L485" s="27"/>
      <c r="M485" s="15"/>
      <c r="N485" s="15"/>
    </row>
    <row r="486" spans="1:14" x14ac:dyDescent="0.3">
      <c r="A486" s="30" t="s">
        <v>1286</v>
      </c>
      <c r="B486" s="39" t="str">
        <f>VLOOKUP(A486,'COMP-VS-BOM'!A:C,3,0)</f>
        <v>CAP CER 0.1UF 25V X7R 0402</v>
      </c>
      <c r="C486" s="39" t="str">
        <f t="shared" si="49"/>
        <v>C4585-1</v>
      </c>
      <c r="D486" s="39" t="str">
        <f t="shared" si="50"/>
        <v>C4585-2</v>
      </c>
      <c r="E486" s="14" t="str">
        <f>VLOOKUP(C486,Pin_Report!$D$3:$E$9000,2,0)</f>
        <v>V3P3</v>
      </c>
      <c r="F486" s="14" t="str">
        <f>VLOOKUP(D486,Pin_Report!$D$3:$E$9000,2,0)</f>
        <v>GND</v>
      </c>
      <c r="G486" s="39">
        <v>25</v>
      </c>
      <c r="H486" s="39">
        <v>3.3</v>
      </c>
      <c r="I486" s="4">
        <f t="shared" si="51"/>
        <v>7.5757575757575761</v>
      </c>
      <c r="J486" s="4" t="str">
        <f t="shared" si="52"/>
        <v>PASS</v>
      </c>
      <c r="K486" s="39"/>
      <c r="L486" s="27"/>
      <c r="M486" s="15"/>
      <c r="N486" s="15"/>
    </row>
    <row r="487" spans="1:14" x14ac:dyDescent="0.3">
      <c r="A487" s="30" t="s">
        <v>1287</v>
      </c>
      <c r="B487" s="39" t="str">
        <f>VLOOKUP(A487,'COMP-VS-BOM'!A:C,3,0)</f>
        <v>CAP CER 0.1UF 25V X7R 0402</v>
      </c>
      <c r="C487" s="39" t="str">
        <f t="shared" si="49"/>
        <v>C4586-1</v>
      </c>
      <c r="D487" s="39" t="str">
        <f t="shared" si="50"/>
        <v>C4586-2</v>
      </c>
      <c r="E487" s="14" t="str">
        <f>VLOOKUP(C487,Pin_Report!$D$3:$E$9000,2,0)</f>
        <v>V3P3</v>
      </c>
      <c r="F487" s="14" t="str">
        <f>VLOOKUP(D487,Pin_Report!$D$3:$E$9000,2,0)</f>
        <v>GND</v>
      </c>
      <c r="G487" s="39">
        <v>25</v>
      </c>
      <c r="H487" s="39">
        <v>3.3</v>
      </c>
      <c r="I487" s="4">
        <f t="shared" si="51"/>
        <v>7.5757575757575761</v>
      </c>
      <c r="J487" s="4" t="str">
        <f t="shared" si="52"/>
        <v>PASS</v>
      </c>
      <c r="K487" s="39"/>
      <c r="L487" s="27"/>
      <c r="M487" s="15"/>
      <c r="N487" s="15"/>
    </row>
    <row r="488" spans="1:14" x14ac:dyDescent="0.3">
      <c r="A488" s="30" t="s">
        <v>1288</v>
      </c>
      <c r="B488" s="39" t="str">
        <f>VLOOKUP(A488,'COMP-VS-BOM'!A:C,3,0)</f>
        <v>CAP CER 0.1UF 25V X7R 0402</v>
      </c>
      <c r="C488" s="39" t="str">
        <f t="shared" si="49"/>
        <v>C4587-1</v>
      </c>
      <c r="D488" s="39" t="str">
        <f t="shared" si="50"/>
        <v>C4587-2</v>
      </c>
      <c r="E488" s="14" t="str">
        <f>VLOOKUP(C488,Pin_Report!$D$3:$E$9000,2,0)</f>
        <v>V5P7_PRE</v>
      </c>
      <c r="F488" s="14" t="str">
        <f>VLOOKUP(D488,Pin_Report!$D$3:$E$9000,2,0)</f>
        <v>GND</v>
      </c>
      <c r="G488" s="39">
        <v>25</v>
      </c>
      <c r="H488" s="39">
        <v>5.7</v>
      </c>
      <c r="I488" s="4">
        <f t="shared" si="51"/>
        <v>4.3859649122807012</v>
      </c>
      <c r="J488" s="4" t="str">
        <f t="shared" si="52"/>
        <v>PASS</v>
      </c>
      <c r="K488" s="39"/>
      <c r="L488" s="27"/>
      <c r="M488" s="15"/>
      <c r="N488" s="15"/>
    </row>
    <row r="489" spans="1:14" x14ac:dyDescent="0.3">
      <c r="A489" s="30" t="s">
        <v>1289</v>
      </c>
      <c r="B489" s="39" t="str">
        <f>VLOOKUP(A489,'COMP-VS-BOM'!A:C,3,0)</f>
        <v>CAP CER 0.1UF 25V X7R 0402</v>
      </c>
      <c r="C489" s="39" t="str">
        <f t="shared" si="49"/>
        <v>C4588-1</v>
      </c>
      <c r="D489" s="39" t="str">
        <f t="shared" si="50"/>
        <v>C4588-2</v>
      </c>
      <c r="E489" s="14" t="str">
        <f>VLOOKUP(C489,Pin_Report!$D$3:$E$9000,2,0)</f>
        <v>V5P7_PRE</v>
      </c>
      <c r="F489" s="14" t="str">
        <f>VLOOKUP(D489,Pin_Report!$D$3:$E$9000,2,0)</f>
        <v>GND</v>
      </c>
      <c r="G489" s="39">
        <v>25</v>
      </c>
      <c r="H489" s="39">
        <v>5.7</v>
      </c>
      <c r="I489" s="4">
        <f t="shared" si="51"/>
        <v>4.3859649122807012</v>
      </c>
      <c r="J489" s="4" t="str">
        <f t="shared" si="52"/>
        <v>PASS</v>
      </c>
      <c r="K489" s="39"/>
      <c r="L489" s="27"/>
      <c r="M489" s="15"/>
      <c r="N489" s="15"/>
    </row>
    <row r="490" spans="1:14" x14ac:dyDescent="0.3">
      <c r="A490" s="30" t="s">
        <v>1290</v>
      </c>
      <c r="B490" s="39" t="str">
        <f>VLOOKUP(A490,'COMP-VS-BOM'!A:C,3,0)</f>
        <v>CAP CER 0.1UF 25V X7R 0402</v>
      </c>
      <c r="C490" s="39" t="str">
        <f t="shared" si="49"/>
        <v>C4589-1</v>
      </c>
      <c r="D490" s="39" t="str">
        <f t="shared" si="50"/>
        <v>C4589-2</v>
      </c>
      <c r="E490" s="14" t="str">
        <f>VLOOKUP(C490,Pin_Report!$D$3:$E$9000,2,0)</f>
        <v>V5P0_PRE</v>
      </c>
      <c r="F490" s="14" t="str">
        <f>VLOOKUP(D490,Pin_Report!$D$3:$E$9000,2,0)</f>
        <v>GND</v>
      </c>
      <c r="G490" s="39">
        <v>25</v>
      </c>
      <c r="H490" s="39">
        <v>5</v>
      </c>
      <c r="I490" s="4">
        <f t="shared" si="51"/>
        <v>5</v>
      </c>
      <c r="J490" s="4" t="str">
        <f t="shared" si="52"/>
        <v>PASS</v>
      </c>
      <c r="K490" s="39"/>
      <c r="L490" s="27"/>
      <c r="M490" s="15"/>
      <c r="N490" s="15"/>
    </row>
    <row r="491" spans="1:14" x14ac:dyDescent="0.3">
      <c r="A491" s="30" t="s">
        <v>1291</v>
      </c>
      <c r="B491" s="39" t="str">
        <f>VLOOKUP(A491,'COMP-VS-BOM'!A:C,3,0)</f>
        <v>CAP CER 0.1UF 25V X7R 0402</v>
      </c>
      <c r="C491" s="39" t="str">
        <f t="shared" si="49"/>
        <v>C4590-1</v>
      </c>
      <c r="D491" s="39" t="str">
        <f t="shared" si="50"/>
        <v>C4590-2</v>
      </c>
      <c r="E491" s="14" t="str">
        <f>VLOOKUP(C491,Pin_Report!$D$3:$E$9000,2,0)</f>
        <v>V5P0_PRE</v>
      </c>
      <c r="F491" s="14" t="str">
        <f>VLOOKUP(D491,Pin_Report!$D$3:$E$9000,2,0)</f>
        <v>GND</v>
      </c>
      <c r="G491" s="39">
        <v>25</v>
      </c>
      <c r="H491" s="39">
        <v>5</v>
      </c>
      <c r="I491" s="4">
        <f t="shared" si="51"/>
        <v>5</v>
      </c>
      <c r="J491" s="4" t="str">
        <f t="shared" si="52"/>
        <v>PASS</v>
      </c>
      <c r="K491" s="39"/>
      <c r="L491" s="27"/>
      <c r="M491" s="15"/>
      <c r="N491" s="15"/>
    </row>
    <row r="492" spans="1:14" x14ac:dyDescent="0.3">
      <c r="A492" s="30" t="s">
        <v>1292</v>
      </c>
      <c r="B492" s="39" t="str">
        <f>VLOOKUP(A492,'COMP-VS-BOM'!A:C,3,0)</f>
        <v>CAP CER 0.1UF 25V X7R 0402</v>
      </c>
      <c r="C492" s="39" t="str">
        <f t="shared" si="49"/>
        <v>C4591-1</v>
      </c>
      <c r="D492" s="39" t="str">
        <f t="shared" si="50"/>
        <v>C4591-2</v>
      </c>
      <c r="E492" s="14" t="str">
        <f>VLOOKUP(C492,Pin_Report!$D$3:$E$9000,2,0)</f>
        <v>CH2_+5P7V_HBPA1</v>
      </c>
      <c r="F492" s="14" t="str">
        <f>VLOOKUP(D492,Pin_Report!$D$3:$E$9000,2,0)</f>
        <v>GND</v>
      </c>
      <c r="G492" s="39">
        <v>25</v>
      </c>
      <c r="H492" s="39">
        <v>5.7</v>
      </c>
      <c r="I492" s="4">
        <f t="shared" si="51"/>
        <v>4.3859649122807012</v>
      </c>
      <c r="J492" s="4" t="str">
        <f t="shared" si="52"/>
        <v>PASS</v>
      </c>
      <c r="K492" s="39"/>
      <c r="L492" s="27"/>
      <c r="M492" s="15"/>
      <c r="N492" s="15"/>
    </row>
    <row r="493" spans="1:14" x14ac:dyDescent="0.3">
      <c r="A493" s="30" t="s">
        <v>1293</v>
      </c>
      <c r="B493" s="39" t="str">
        <f>VLOOKUP(A493,'COMP-VS-BOM'!A:C,3,0)</f>
        <v>CAP CER 0.1UF 25V X7R 0402</v>
      </c>
      <c r="C493" s="39" t="str">
        <f t="shared" si="49"/>
        <v>C4592-1</v>
      </c>
      <c r="D493" s="39" t="str">
        <f t="shared" si="50"/>
        <v>C4592-2</v>
      </c>
      <c r="E493" s="14" t="str">
        <f>VLOOKUP(C493,Pin_Report!$D$3:$E$9000,2,0)</f>
        <v>CH2_+5P7V_HBPA1</v>
      </c>
      <c r="F493" s="14" t="str">
        <f>VLOOKUP(D493,Pin_Report!$D$3:$E$9000,2,0)</f>
        <v>GND</v>
      </c>
      <c r="G493" s="39">
        <v>25</v>
      </c>
      <c r="H493" s="39">
        <v>5.7</v>
      </c>
      <c r="I493" s="4">
        <f t="shared" si="51"/>
        <v>4.3859649122807012</v>
      </c>
      <c r="J493" s="4" t="str">
        <f t="shared" si="52"/>
        <v>PASS</v>
      </c>
      <c r="K493" s="39"/>
      <c r="L493" s="27"/>
      <c r="M493" s="15"/>
      <c r="N493" s="15"/>
    </row>
    <row r="494" spans="1:14" x14ac:dyDescent="0.3">
      <c r="A494" s="30" t="s">
        <v>1294</v>
      </c>
      <c r="B494" s="39" t="str">
        <f>VLOOKUP(A494,'COMP-VS-BOM'!A:C,3,0)</f>
        <v>CAP CER 0.1UF 25V X7R 0402</v>
      </c>
      <c r="C494" s="39" t="str">
        <f t="shared" si="49"/>
        <v>C4593-1</v>
      </c>
      <c r="D494" s="39" t="str">
        <f t="shared" si="50"/>
        <v>C4593-2</v>
      </c>
      <c r="E494" s="14" t="str">
        <f>VLOOKUP(C494,Pin_Report!$D$3:$E$9000,2,0)</f>
        <v>CH2_+5P7V_HBPA1</v>
      </c>
      <c r="F494" s="14" t="str">
        <f>VLOOKUP(D494,Pin_Report!$D$3:$E$9000,2,0)</f>
        <v>GND</v>
      </c>
      <c r="G494" s="39">
        <v>25</v>
      </c>
      <c r="H494" s="39">
        <v>5.7</v>
      </c>
      <c r="I494" s="4">
        <f t="shared" si="51"/>
        <v>4.3859649122807012</v>
      </c>
      <c r="J494" s="4" t="str">
        <f t="shared" si="52"/>
        <v>PASS</v>
      </c>
      <c r="K494" s="39"/>
      <c r="L494" s="27"/>
      <c r="M494" s="15"/>
      <c r="N494" s="15"/>
    </row>
    <row r="495" spans="1:14" x14ac:dyDescent="0.3">
      <c r="A495" s="30" t="s">
        <v>1295</v>
      </c>
      <c r="B495" s="39" t="str">
        <f>VLOOKUP(A495,'COMP-VS-BOM'!A:C,3,0)</f>
        <v>CAP CER 0.1UF 25V X7R 0402</v>
      </c>
      <c r="C495" s="39" t="str">
        <f t="shared" si="49"/>
        <v>C4594-1</v>
      </c>
      <c r="D495" s="39" t="str">
        <f t="shared" si="50"/>
        <v>C4594-2</v>
      </c>
      <c r="E495" s="14" t="str">
        <f>VLOOKUP(C495,Pin_Report!$D$3:$E$9000,2,0)</f>
        <v>CH2_+5P0V_HBPA1</v>
      </c>
      <c r="F495" s="14" t="str">
        <f>VLOOKUP(D495,Pin_Report!$D$3:$E$9000,2,0)</f>
        <v>GND</v>
      </c>
      <c r="G495" s="39">
        <v>25</v>
      </c>
      <c r="H495" s="39">
        <v>5</v>
      </c>
      <c r="I495" s="4">
        <f t="shared" si="51"/>
        <v>5</v>
      </c>
      <c r="J495" s="4" t="str">
        <f t="shared" si="52"/>
        <v>PASS</v>
      </c>
      <c r="K495" s="39"/>
      <c r="L495" s="27"/>
      <c r="M495" s="15"/>
      <c r="N495" s="15"/>
    </row>
    <row r="496" spans="1:14" x14ac:dyDescent="0.3">
      <c r="A496" s="30" t="s">
        <v>1296</v>
      </c>
      <c r="B496" s="39" t="str">
        <f>VLOOKUP(A496,'COMP-VS-BOM'!A:C,3,0)</f>
        <v>CAP CER 0.1UF 25V X7R 0402</v>
      </c>
      <c r="C496" s="39" t="str">
        <f t="shared" si="49"/>
        <v>C4595-1</v>
      </c>
      <c r="D496" s="39" t="str">
        <f t="shared" si="50"/>
        <v>C4595-2</v>
      </c>
      <c r="E496" s="14" t="str">
        <f>VLOOKUP(C496,Pin_Report!$D$3:$E$9000,2,0)</f>
        <v>CH2_+5P0V_HBPA1</v>
      </c>
      <c r="F496" s="14" t="str">
        <f>VLOOKUP(D496,Pin_Report!$D$3:$E$9000,2,0)</f>
        <v>GND</v>
      </c>
      <c r="G496" s="39">
        <v>25</v>
      </c>
      <c r="H496" s="39">
        <v>5</v>
      </c>
      <c r="I496" s="4">
        <f t="shared" si="51"/>
        <v>5</v>
      </c>
      <c r="J496" s="4" t="str">
        <f t="shared" si="52"/>
        <v>PASS</v>
      </c>
      <c r="K496" s="39"/>
      <c r="L496" s="27"/>
      <c r="M496" s="15"/>
      <c r="N496" s="15"/>
    </row>
    <row r="497" spans="1:14" x14ac:dyDescent="0.3">
      <c r="A497" s="30" t="s">
        <v>1297</v>
      </c>
      <c r="B497" s="39" t="str">
        <f>VLOOKUP(A497,'COMP-VS-BOM'!A:C,3,0)</f>
        <v>CAP CER 0.1UF 25V X7R 0402</v>
      </c>
      <c r="C497" s="39" t="str">
        <f t="shared" si="49"/>
        <v>C4596-1</v>
      </c>
      <c r="D497" s="39" t="str">
        <f t="shared" si="50"/>
        <v>C4596-2</v>
      </c>
      <c r="E497" s="14" t="str">
        <f>VLOOKUP(C497,Pin_Report!$D$3:$E$9000,2,0)</f>
        <v>CH2_+5P0V_HBPA1</v>
      </c>
      <c r="F497" s="14" t="str">
        <f>VLOOKUP(D497,Pin_Report!$D$3:$E$9000,2,0)</f>
        <v>GND</v>
      </c>
      <c r="G497" s="39">
        <v>25</v>
      </c>
      <c r="H497" s="39">
        <v>5</v>
      </c>
      <c r="I497" s="4">
        <f t="shared" si="51"/>
        <v>5</v>
      </c>
      <c r="J497" s="4" t="str">
        <f t="shared" si="52"/>
        <v>PASS</v>
      </c>
      <c r="K497" s="39"/>
      <c r="L497" s="27"/>
      <c r="M497" s="15"/>
      <c r="N497" s="15"/>
    </row>
    <row r="498" spans="1:14" x14ac:dyDescent="0.3">
      <c r="A498" s="30" t="s">
        <v>1298</v>
      </c>
      <c r="B498" s="39" t="str">
        <f>VLOOKUP(A498,'COMP-VS-BOM'!A:C,3,0)</f>
        <v>CAP CER 0.1UF 25V X7R 0402</v>
      </c>
      <c r="C498" s="39" t="str">
        <f t="shared" ref="C498:C560" si="53">CONCATENATE(A498,"-",1)</f>
        <v>C4597-1</v>
      </c>
      <c r="D498" s="39" t="str">
        <f t="shared" ref="D498:D560" si="54">CONCATENATE(A498,"-",2)</f>
        <v>C4597-2</v>
      </c>
      <c r="E498" s="14" t="str">
        <f>VLOOKUP(C498,Pin_Report!$D$3:$E$9000,2,0)</f>
        <v>CH2_+5P7V_HBPA2</v>
      </c>
      <c r="F498" s="14" t="str">
        <f>VLOOKUP(D498,Pin_Report!$D$3:$E$9000,2,0)</f>
        <v>GND</v>
      </c>
      <c r="G498" s="39">
        <v>25</v>
      </c>
      <c r="H498" s="39">
        <v>5.7</v>
      </c>
      <c r="I498" s="4">
        <f t="shared" ref="I498:I553" si="55">G498/H498</f>
        <v>4.3859649122807012</v>
      </c>
      <c r="J498" s="4" t="str">
        <f t="shared" si="52"/>
        <v>PASS</v>
      </c>
      <c r="K498" s="39"/>
      <c r="L498" s="27"/>
      <c r="M498" s="15"/>
      <c r="N498" s="15"/>
    </row>
    <row r="499" spans="1:14" x14ac:dyDescent="0.3">
      <c r="A499" s="30" t="s">
        <v>1299</v>
      </c>
      <c r="B499" s="39" t="str">
        <f>VLOOKUP(A499,'COMP-VS-BOM'!A:C,3,0)</f>
        <v>CAP CER 0.1UF 25V X7R 0402</v>
      </c>
      <c r="C499" s="39" t="str">
        <f t="shared" si="53"/>
        <v>C4598-1</v>
      </c>
      <c r="D499" s="39" t="str">
        <f t="shared" si="54"/>
        <v>C4598-2</v>
      </c>
      <c r="E499" s="14" t="str">
        <f>VLOOKUP(C499,Pin_Report!$D$3:$E$9000,2,0)</f>
        <v>CH2_+5P7V_HBPA2</v>
      </c>
      <c r="F499" s="14" t="str">
        <f>VLOOKUP(D499,Pin_Report!$D$3:$E$9000,2,0)</f>
        <v>GND</v>
      </c>
      <c r="G499" s="39">
        <v>25</v>
      </c>
      <c r="H499" s="39">
        <v>5.7</v>
      </c>
      <c r="I499" s="4">
        <f t="shared" si="55"/>
        <v>4.3859649122807012</v>
      </c>
      <c r="J499" s="4" t="str">
        <f t="shared" si="52"/>
        <v>PASS</v>
      </c>
      <c r="K499" s="39"/>
      <c r="L499" s="27"/>
      <c r="M499" s="15"/>
      <c r="N499" s="15"/>
    </row>
    <row r="500" spans="1:14" x14ac:dyDescent="0.3">
      <c r="A500" s="30" t="s">
        <v>1300</v>
      </c>
      <c r="B500" s="39" t="str">
        <f>VLOOKUP(A500,'COMP-VS-BOM'!A:C,3,0)</f>
        <v>CAP CER 0.1UF 25V X7R 0402</v>
      </c>
      <c r="C500" s="39" t="str">
        <f t="shared" si="53"/>
        <v>C4599-1</v>
      </c>
      <c r="D500" s="39" t="str">
        <f t="shared" si="54"/>
        <v>C4599-2</v>
      </c>
      <c r="E500" s="14" t="str">
        <f>VLOOKUP(C500,Pin_Report!$D$3:$E$9000,2,0)</f>
        <v>CH2_+5P7V_HBPA2</v>
      </c>
      <c r="F500" s="14" t="str">
        <f>VLOOKUP(D500,Pin_Report!$D$3:$E$9000,2,0)</f>
        <v>GND</v>
      </c>
      <c r="G500" s="39">
        <v>25</v>
      </c>
      <c r="H500" s="39">
        <v>5.7</v>
      </c>
      <c r="I500" s="4">
        <f t="shared" si="55"/>
        <v>4.3859649122807012</v>
      </c>
      <c r="J500" s="4" t="str">
        <f t="shared" si="52"/>
        <v>PASS</v>
      </c>
      <c r="K500" s="39"/>
      <c r="L500" s="27"/>
      <c r="M500" s="15"/>
      <c r="N500" s="15"/>
    </row>
    <row r="501" spans="1:14" x14ac:dyDescent="0.3">
      <c r="A501" s="30" t="s">
        <v>1301</v>
      </c>
      <c r="B501" s="39" t="str">
        <f>VLOOKUP(A501,'COMP-VS-BOM'!A:C,3,0)</f>
        <v>CAP CER 0.1UF 25V X7R 0402</v>
      </c>
      <c r="C501" s="39" t="str">
        <f t="shared" si="53"/>
        <v>C4600-1</v>
      </c>
      <c r="D501" s="39" t="str">
        <f t="shared" si="54"/>
        <v>C4600-2</v>
      </c>
      <c r="E501" s="14" t="str">
        <f>VLOOKUP(C501,Pin_Report!$D$3:$E$9000,2,0)</f>
        <v>CH2_+5P0V_HBPA2</v>
      </c>
      <c r="F501" s="14" t="str">
        <f>VLOOKUP(D501,Pin_Report!$D$3:$E$9000,2,0)</f>
        <v>GND</v>
      </c>
      <c r="G501" s="39">
        <v>25</v>
      </c>
      <c r="H501" s="39">
        <v>5</v>
      </c>
      <c r="I501" s="4">
        <f t="shared" si="55"/>
        <v>5</v>
      </c>
      <c r="J501" s="4" t="str">
        <f t="shared" si="52"/>
        <v>PASS</v>
      </c>
      <c r="K501" s="39"/>
      <c r="L501" s="27"/>
      <c r="M501" s="15"/>
      <c r="N501" s="15"/>
    </row>
    <row r="502" spans="1:14" x14ac:dyDescent="0.3">
      <c r="A502" s="30" t="s">
        <v>1302</v>
      </c>
      <c r="B502" s="39" t="str">
        <f>VLOOKUP(A502,'COMP-VS-BOM'!A:C,3,0)</f>
        <v>CAP CER 0.1UF 25V X7R 0402</v>
      </c>
      <c r="C502" s="39" t="str">
        <f t="shared" si="53"/>
        <v>C4601-1</v>
      </c>
      <c r="D502" s="39" t="str">
        <f t="shared" si="54"/>
        <v>C4601-2</v>
      </c>
      <c r="E502" s="14" t="str">
        <f>VLOOKUP(C502,Pin_Report!$D$3:$E$9000,2,0)</f>
        <v>CH2_+5P0V_HBPA2</v>
      </c>
      <c r="F502" s="14" t="str">
        <f>VLOOKUP(D502,Pin_Report!$D$3:$E$9000,2,0)</f>
        <v>GND</v>
      </c>
      <c r="G502" s="39">
        <v>25</v>
      </c>
      <c r="H502" s="39">
        <v>5</v>
      </c>
      <c r="I502" s="4">
        <f t="shared" si="55"/>
        <v>5</v>
      </c>
      <c r="J502" s="4" t="str">
        <f t="shared" si="52"/>
        <v>PASS</v>
      </c>
      <c r="K502" s="39"/>
      <c r="L502" s="27"/>
      <c r="M502" s="15"/>
      <c r="N502" s="15"/>
    </row>
    <row r="503" spans="1:14" x14ac:dyDescent="0.3">
      <c r="A503" s="30" t="s">
        <v>1303</v>
      </c>
      <c r="B503" s="39" t="str">
        <f>VLOOKUP(A503,'COMP-VS-BOM'!A:C,3,0)</f>
        <v>CAP CER 0.1UF 25V X7R 0402</v>
      </c>
      <c r="C503" s="39" t="str">
        <f t="shared" si="53"/>
        <v>C4602-1</v>
      </c>
      <c r="D503" s="39" t="str">
        <f t="shared" si="54"/>
        <v>C4602-2</v>
      </c>
      <c r="E503" s="14" t="str">
        <f>VLOOKUP(C503,Pin_Report!$D$3:$E$9000,2,0)</f>
        <v>CH2_+5P0V_HBPA2</v>
      </c>
      <c r="F503" s="14" t="str">
        <f>VLOOKUP(D503,Pin_Report!$D$3:$E$9000,2,0)</f>
        <v>GND</v>
      </c>
      <c r="G503" s="39">
        <v>25</v>
      </c>
      <c r="H503" s="39">
        <v>5</v>
      </c>
      <c r="I503" s="4">
        <f t="shared" si="55"/>
        <v>5</v>
      </c>
      <c r="J503" s="4" t="str">
        <f t="shared" si="52"/>
        <v>PASS</v>
      </c>
      <c r="K503" s="39"/>
      <c r="L503" s="27"/>
      <c r="M503" s="15"/>
      <c r="N503" s="15"/>
    </row>
    <row r="504" spans="1:14" x14ac:dyDescent="0.3">
      <c r="A504" s="30" t="s">
        <v>1304</v>
      </c>
      <c r="B504" s="39" t="str">
        <f>VLOOKUP(A504,'COMP-VS-BOM'!A:C,3,0)</f>
        <v>CAP CER 0.1UF 25V X7R 0402</v>
      </c>
      <c r="C504" s="39" t="str">
        <f t="shared" si="53"/>
        <v>C4603-1</v>
      </c>
      <c r="D504" s="39" t="str">
        <f t="shared" si="54"/>
        <v>C4603-2</v>
      </c>
      <c r="E504" s="14" t="str">
        <f>VLOOKUP(C504,Pin_Report!$D$3:$E$9000,2,0)</f>
        <v>CH2_3P3V_CS</v>
      </c>
      <c r="F504" s="14" t="str">
        <f>VLOOKUP(D504,Pin_Report!$D$3:$E$9000,2,0)</f>
        <v>GND</v>
      </c>
      <c r="G504" s="39">
        <v>25</v>
      </c>
      <c r="H504" s="39">
        <v>3.3</v>
      </c>
      <c r="I504" s="4">
        <f t="shared" si="55"/>
        <v>7.5757575757575761</v>
      </c>
      <c r="J504" s="4" t="str">
        <f t="shared" si="52"/>
        <v>PASS</v>
      </c>
      <c r="K504" s="39"/>
      <c r="L504" s="27"/>
      <c r="M504" s="15"/>
      <c r="N504" s="15"/>
    </row>
    <row r="505" spans="1:14" x14ac:dyDescent="0.3">
      <c r="A505" s="30" t="s">
        <v>1306</v>
      </c>
      <c r="B505" s="39" t="str">
        <f>VLOOKUP(A505,'COMP-VS-BOM'!A:C,3,0)</f>
        <v>CAP CER 0.1UF 25V X7R 0402</v>
      </c>
      <c r="C505" s="39" t="str">
        <f t="shared" si="53"/>
        <v>C4604-1</v>
      </c>
      <c r="D505" s="39" t="str">
        <f t="shared" si="54"/>
        <v>C4604-2</v>
      </c>
      <c r="E505" s="14" t="str">
        <f>VLOOKUP(C505,Pin_Report!$D$3:$E$9000,2,0)</f>
        <v>CH2_3P3V_CS</v>
      </c>
      <c r="F505" s="14" t="str">
        <f>VLOOKUP(D505,Pin_Report!$D$3:$E$9000,2,0)</f>
        <v>GND</v>
      </c>
      <c r="G505" s="39">
        <v>25</v>
      </c>
      <c r="H505" s="39">
        <v>3.3</v>
      </c>
      <c r="I505" s="4">
        <f t="shared" si="55"/>
        <v>7.5757575757575761</v>
      </c>
      <c r="J505" s="4" t="str">
        <f t="shared" si="52"/>
        <v>PASS</v>
      </c>
      <c r="K505" s="39"/>
      <c r="L505" s="27"/>
      <c r="M505" s="15"/>
      <c r="N505" s="15"/>
    </row>
    <row r="506" spans="1:14" x14ac:dyDescent="0.3">
      <c r="A506" s="30" t="s">
        <v>1307</v>
      </c>
      <c r="B506" s="39" t="str">
        <f>VLOOKUP(A506,'COMP-VS-BOM'!A:C,3,0)</f>
        <v>CAP CER 0.1UF 25V X7R 0402</v>
      </c>
      <c r="C506" s="39" t="str">
        <f t="shared" si="53"/>
        <v>C4605-1</v>
      </c>
      <c r="D506" s="39" t="str">
        <f t="shared" si="54"/>
        <v>C4605-2</v>
      </c>
      <c r="E506" s="14" t="str">
        <f>VLOOKUP(C506,Pin_Report!$D$3:$E$9000,2,0)</f>
        <v>CH1_3P3V_CS</v>
      </c>
      <c r="F506" s="14" t="str">
        <f>VLOOKUP(D506,Pin_Report!$D$3:$E$9000,2,0)</f>
        <v>GND</v>
      </c>
      <c r="G506" s="39">
        <v>25</v>
      </c>
      <c r="H506" s="39">
        <v>3.3</v>
      </c>
      <c r="I506" s="4">
        <f t="shared" si="55"/>
        <v>7.5757575757575761</v>
      </c>
      <c r="J506" s="4" t="str">
        <f t="shared" si="52"/>
        <v>PASS</v>
      </c>
      <c r="K506" s="39"/>
      <c r="L506" s="27"/>
      <c r="M506" s="15"/>
      <c r="N506" s="15"/>
    </row>
    <row r="507" spans="1:14" x14ac:dyDescent="0.3">
      <c r="A507" s="30" t="s">
        <v>1309</v>
      </c>
      <c r="B507" s="39" t="str">
        <f>VLOOKUP(A507,'COMP-VS-BOM'!A:C,3,0)</f>
        <v>CAP CER 0.1UF 25V X7R 0402</v>
      </c>
      <c r="C507" s="39" t="str">
        <f t="shared" si="53"/>
        <v>C4606-1</v>
      </c>
      <c r="D507" s="39" t="str">
        <f t="shared" si="54"/>
        <v>C4606-2</v>
      </c>
      <c r="E507" s="14" t="str">
        <f>VLOOKUP(C507,Pin_Report!$D$3:$E$9000,2,0)</f>
        <v>CH1_3P3V_CS</v>
      </c>
      <c r="F507" s="14" t="str">
        <f>VLOOKUP(D507,Pin_Report!$D$3:$E$9000,2,0)</f>
        <v>GND</v>
      </c>
      <c r="G507" s="39">
        <v>25</v>
      </c>
      <c r="H507" s="39">
        <v>3.3</v>
      </c>
      <c r="I507" s="4">
        <f t="shared" si="55"/>
        <v>7.5757575757575761</v>
      </c>
      <c r="J507" s="4" t="str">
        <f t="shared" si="52"/>
        <v>PASS</v>
      </c>
      <c r="K507" s="39"/>
      <c r="L507" s="27"/>
      <c r="M507" s="15"/>
      <c r="N507" s="15"/>
    </row>
    <row r="508" spans="1:14" x14ac:dyDescent="0.3">
      <c r="A508" s="30" t="s">
        <v>1310</v>
      </c>
      <c r="B508" s="39" t="str">
        <f>VLOOKUP(A508,'COMP-VS-BOM'!A:C,3,0)</f>
        <v>CAP CER 0.1UF 25V X7R 0402</v>
      </c>
      <c r="C508" s="39" t="str">
        <f t="shared" si="53"/>
        <v>C4607-1</v>
      </c>
      <c r="D508" s="39" t="str">
        <f t="shared" si="54"/>
        <v>C4607-2</v>
      </c>
      <c r="E508" s="14" t="str">
        <f>VLOOKUP(C508,Pin_Report!$D$3:$E$9000,2,0)</f>
        <v>N4628364</v>
      </c>
      <c r="F508" s="14" t="str">
        <f>VLOOKUP(D508,Pin_Report!$D$3:$E$9000,2,0)</f>
        <v>GND</v>
      </c>
      <c r="G508" s="39">
        <v>25</v>
      </c>
      <c r="H508" s="39">
        <v>3.3</v>
      </c>
      <c r="I508" s="4">
        <f t="shared" si="55"/>
        <v>7.5757575757575761</v>
      </c>
      <c r="J508" s="4" t="str">
        <f t="shared" si="52"/>
        <v>PASS</v>
      </c>
      <c r="K508" s="39"/>
      <c r="L508" s="27"/>
      <c r="M508" s="15"/>
      <c r="N508" s="15"/>
    </row>
    <row r="509" spans="1:14" x14ac:dyDescent="0.3">
      <c r="A509" s="30" t="s">
        <v>1311</v>
      </c>
      <c r="B509" s="39" t="str">
        <f>VLOOKUP(A509,'COMP-VS-BOM'!A:C,3,0)</f>
        <v>CAP CER 0.1UF 25V X7R 0402</v>
      </c>
      <c r="C509" s="39" t="str">
        <f t="shared" si="53"/>
        <v>C4613-1</v>
      </c>
      <c r="D509" s="39" t="str">
        <f t="shared" si="54"/>
        <v>C4613-2</v>
      </c>
      <c r="E509" s="14" t="str">
        <f>VLOOKUP(C509,Pin_Report!$D$3:$E$9000,2,0)</f>
        <v>CH1_3P3V_IO_1</v>
      </c>
      <c r="F509" s="14" t="str">
        <f>VLOOKUP(D509,Pin_Report!$D$3:$E$9000,2,0)</f>
        <v>GND</v>
      </c>
      <c r="G509" s="39">
        <v>25</v>
      </c>
      <c r="H509" s="39">
        <v>3.3</v>
      </c>
      <c r="I509" s="4">
        <f t="shared" si="55"/>
        <v>7.5757575757575761</v>
      </c>
      <c r="J509" s="4" t="str">
        <f t="shared" si="52"/>
        <v>PASS</v>
      </c>
      <c r="K509" s="39"/>
      <c r="L509" s="27"/>
      <c r="M509" s="15"/>
      <c r="N509" s="15"/>
    </row>
    <row r="510" spans="1:14" x14ac:dyDescent="0.3">
      <c r="A510" s="30" t="s">
        <v>1313</v>
      </c>
      <c r="B510" s="39" t="str">
        <f>VLOOKUP(A510,'COMP-VS-BOM'!A:C,3,0)</f>
        <v>CAP CER 0.1UF 25V X7R 0402</v>
      </c>
      <c r="C510" s="39" t="str">
        <f t="shared" si="53"/>
        <v>C4615-1</v>
      </c>
      <c r="D510" s="39" t="str">
        <f t="shared" si="54"/>
        <v>C4615-2</v>
      </c>
      <c r="E510" s="14" t="str">
        <f>VLOOKUP(C510,Pin_Report!$D$3:$E$9000,2,0)</f>
        <v>CH1_3P3V_IO_2</v>
      </c>
      <c r="F510" s="14" t="str">
        <f>VLOOKUP(D510,Pin_Report!$D$3:$E$9000,2,0)</f>
        <v>GND</v>
      </c>
      <c r="G510" s="39">
        <v>25</v>
      </c>
      <c r="H510" s="39">
        <v>3.3</v>
      </c>
      <c r="I510" s="4">
        <f t="shared" si="55"/>
        <v>7.5757575757575761</v>
      </c>
      <c r="J510" s="4" t="str">
        <f t="shared" si="52"/>
        <v>PASS</v>
      </c>
      <c r="K510" s="39"/>
      <c r="L510" s="27"/>
      <c r="M510" s="15"/>
      <c r="N510" s="15"/>
    </row>
    <row r="511" spans="1:14" x14ac:dyDescent="0.3">
      <c r="A511" s="30" t="s">
        <v>1315</v>
      </c>
      <c r="B511" s="39" t="str">
        <f>VLOOKUP(A511,'COMP-VS-BOM'!A:C,3,0)</f>
        <v>CAP CER 0.1UF 25V X7R 0402</v>
      </c>
      <c r="C511" s="39" t="str">
        <f t="shared" si="53"/>
        <v>C4617-1</v>
      </c>
      <c r="D511" s="39" t="str">
        <f t="shared" si="54"/>
        <v>C4617-2</v>
      </c>
      <c r="E511" s="14" t="str">
        <f>VLOOKUP(C511,Pin_Report!$D$3:$E$9000,2,0)</f>
        <v>CH2_3P3V_IO_1</v>
      </c>
      <c r="F511" s="14" t="str">
        <f>VLOOKUP(D511,Pin_Report!$D$3:$E$9000,2,0)</f>
        <v>GND</v>
      </c>
      <c r="G511" s="39">
        <v>25</v>
      </c>
      <c r="H511" s="39">
        <v>3.3</v>
      </c>
      <c r="I511" s="4">
        <f t="shared" si="55"/>
        <v>7.5757575757575761</v>
      </c>
      <c r="J511" s="4" t="str">
        <f t="shared" si="52"/>
        <v>PASS</v>
      </c>
      <c r="K511" s="39"/>
      <c r="L511" s="27"/>
      <c r="M511" s="15"/>
      <c r="N511" s="15"/>
    </row>
    <row r="512" spans="1:14" x14ac:dyDescent="0.3">
      <c r="A512" s="30" t="s">
        <v>1317</v>
      </c>
      <c r="B512" s="39" t="str">
        <f>VLOOKUP(A512,'COMP-VS-BOM'!A:C,3,0)</f>
        <v>CAP CER 0.1UF 25V X7R 0402</v>
      </c>
      <c r="C512" s="39" t="str">
        <f t="shared" si="53"/>
        <v>C4619-1</v>
      </c>
      <c r="D512" s="39" t="str">
        <f t="shared" si="54"/>
        <v>C4619-2</v>
      </c>
      <c r="E512" s="14" t="str">
        <f>VLOOKUP(C512,Pin_Report!$D$3:$E$9000,2,0)</f>
        <v>CH2_3P3V_IO_2</v>
      </c>
      <c r="F512" s="14" t="str">
        <f>VLOOKUP(D512,Pin_Report!$D$3:$E$9000,2,0)</f>
        <v>GND</v>
      </c>
      <c r="G512" s="39">
        <v>25</v>
      </c>
      <c r="H512" s="39">
        <v>3.3</v>
      </c>
      <c r="I512" s="4">
        <f t="shared" si="55"/>
        <v>7.5757575757575761</v>
      </c>
      <c r="J512" s="4" t="str">
        <f t="shared" si="52"/>
        <v>PASS</v>
      </c>
      <c r="K512" s="39"/>
      <c r="L512" s="27"/>
      <c r="M512" s="15"/>
      <c r="N512" s="15"/>
    </row>
    <row r="513" spans="1:14" x14ac:dyDescent="0.3">
      <c r="A513" s="30" t="s">
        <v>1319</v>
      </c>
      <c r="B513" s="39" t="str">
        <f>VLOOKUP(A513,'COMP-VS-BOM'!A:C,3,0)</f>
        <v>CAP CER 0.1UF 25V X7R 0402</v>
      </c>
      <c r="C513" s="39" t="str">
        <f t="shared" si="53"/>
        <v>C4621-1</v>
      </c>
      <c r="D513" s="39" t="str">
        <f t="shared" si="54"/>
        <v>C4621-2</v>
      </c>
      <c r="E513" s="14" t="str">
        <f>VLOOKUP(C513,Pin_Report!$D$3:$E$9000,2,0)</f>
        <v>V3P3</v>
      </c>
      <c r="F513" s="14" t="str">
        <f>VLOOKUP(D513,Pin_Report!$D$3:$E$9000,2,0)</f>
        <v>GND</v>
      </c>
      <c r="G513" s="39">
        <v>25</v>
      </c>
      <c r="H513" s="39">
        <v>3.3</v>
      </c>
      <c r="I513" s="4">
        <f t="shared" si="55"/>
        <v>7.5757575757575761</v>
      </c>
      <c r="J513" s="4" t="str">
        <f t="shared" si="52"/>
        <v>PASS</v>
      </c>
      <c r="K513" s="39"/>
      <c r="L513" s="27"/>
      <c r="M513" s="15"/>
      <c r="N513" s="15"/>
    </row>
    <row r="514" spans="1:14" x14ac:dyDescent="0.3">
      <c r="A514" s="30" t="s">
        <v>1320</v>
      </c>
      <c r="B514" s="39" t="str">
        <f>VLOOKUP(A514,'COMP-VS-BOM'!A:C,3,0)</f>
        <v>CAP CER 0.1UF 25V X7R 0402</v>
      </c>
      <c r="C514" s="39" t="str">
        <f t="shared" si="53"/>
        <v>C4622-1</v>
      </c>
      <c r="D514" s="39" t="str">
        <f t="shared" si="54"/>
        <v>C4622-2</v>
      </c>
      <c r="E514" s="14" t="str">
        <f>VLOOKUP(C514,Pin_Report!$D$3:$E$9000,2,0)</f>
        <v>VCC_3P3_FPGA</v>
      </c>
      <c r="F514" s="14" t="str">
        <f>VLOOKUP(D514,Pin_Report!$D$3:$E$9000,2,0)</f>
        <v>GND</v>
      </c>
      <c r="G514" s="39">
        <v>25</v>
      </c>
      <c r="H514" s="39">
        <v>3.3</v>
      </c>
      <c r="I514" s="4">
        <f t="shared" si="55"/>
        <v>7.5757575757575761</v>
      </c>
      <c r="J514" s="4" t="str">
        <f t="shared" si="52"/>
        <v>PASS</v>
      </c>
      <c r="K514" s="39"/>
      <c r="L514" s="27"/>
      <c r="M514" s="15"/>
      <c r="N514" s="15"/>
    </row>
    <row r="515" spans="1:14" x14ac:dyDescent="0.3">
      <c r="A515" s="30" t="s">
        <v>1350</v>
      </c>
      <c r="B515" s="39" t="str">
        <f>VLOOKUP(A515,'COMP-VS-BOM'!A:C,3,0)</f>
        <v>CAP CER 0.1UF 25V X7R 0402</v>
      </c>
      <c r="C515" s="39" t="str">
        <f t="shared" si="53"/>
        <v>C4651-1</v>
      </c>
      <c r="D515" s="39" t="str">
        <f t="shared" si="54"/>
        <v>C4651-2</v>
      </c>
      <c r="E515" s="14" t="str">
        <f>VLOOKUP(C515,Pin_Report!$D$3:$E$9000,2,0)</f>
        <v>WD_3P3V_IO</v>
      </c>
      <c r="F515" s="14" t="str">
        <f>VLOOKUP(D515,Pin_Report!$D$3:$E$9000,2,0)</f>
        <v>GND</v>
      </c>
      <c r="G515" s="39">
        <v>25</v>
      </c>
      <c r="H515" s="39">
        <v>3.3</v>
      </c>
      <c r="I515" s="4">
        <f t="shared" si="55"/>
        <v>7.5757575757575761</v>
      </c>
      <c r="J515" s="4" t="str">
        <f t="shared" ref="J515:J553" si="56">IF(I515&gt;=1.25,"PASS","FAIL")</f>
        <v>PASS</v>
      </c>
      <c r="K515" s="39"/>
      <c r="L515" s="27"/>
      <c r="M515" s="15"/>
      <c r="N515" s="15"/>
    </row>
    <row r="516" spans="1:14" x14ac:dyDescent="0.3">
      <c r="A516" s="30" t="s">
        <v>1363</v>
      </c>
      <c r="B516" s="39" t="str">
        <f>VLOOKUP(A516,'COMP-VS-BOM'!A:C,3,0)</f>
        <v>CAP CER 0.1UF 25V X7R 0402</v>
      </c>
      <c r="C516" s="39" t="str">
        <f t="shared" si="53"/>
        <v>C4663-1</v>
      </c>
      <c r="D516" s="39" t="str">
        <f t="shared" si="54"/>
        <v>C4663-2</v>
      </c>
      <c r="E516" s="14" t="str">
        <f>VLOOKUP(C516,Pin_Report!$D$3:$E$9000,2,0)</f>
        <v>N2429678</v>
      </c>
      <c r="F516" s="14" t="str">
        <f>VLOOKUP(D516,Pin_Report!$D$3:$E$9000,2,0)</f>
        <v>GND</v>
      </c>
      <c r="G516" s="39">
        <v>25</v>
      </c>
      <c r="H516" s="39">
        <v>3.3</v>
      </c>
      <c r="I516" s="4">
        <f t="shared" si="55"/>
        <v>7.5757575757575761</v>
      </c>
      <c r="J516" s="4" t="str">
        <f t="shared" si="56"/>
        <v>PASS</v>
      </c>
      <c r="K516" s="39"/>
      <c r="L516" s="27"/>
      <c r="M516" s="15"/>
      <c r="N516" s="15"/>
    </row>
    <row r="517" spans="1:14" x14ac:dyDescent="0.3">
      <c r="A517" s="30" t="s">
        <v>1365</v>
      </c>
      <c r="B517" s="39" t="str">
        <f>VLOOKUP(A517,'COMP-VS-BOM'!A:C,3,0)</f>
        <v>CAP CER 0.1UF 25V X7R 0402</v>
      </c>
      <c r="C517" s="39" t="str">
        <f t="shared" si="53"/>
        <v>C4664-1</v>
      </c>
      <c r="D517" s="39" t="str">
        <f t="shared" si="54"/>
        <v>C4664-2</v>
      </c>
      <c r="E517" s="14" t="str">
        <f>VLOOKUP(C517,Pin_Report!$D$3:$E$9000,2,0)</f>
        <v>N04661</v>
      </c>
      <c r="F517" s="14" t="str">
        <f>VLOOKUP(D517,Pin_Report!$D$3:$E$9000,2,0)</f>
        <v>GND</v>
      </c>
      <c r="G517" s="39">
        <v>25</v>
      </c>
      <c r="H517" s="39">
        <v>3.3</v>
      </c>
      <c r="I517" s="4">
        <f t="shared" si="55"/>
        <v>7.5757575757575761</v>
      </c>
      <c r="J517" s="4" t="str">
        <f t="shared" si="56"/>
        <v>PASS</v>
      </c>
      <c r="K517" s="39"/>
      <c r="L517" s="27"/>
      <c r="M517" s="15"/>
      <c r="N517" s="15"/>
    </row>
    <row r="518" spans="1:14" x14ac:dyDescent="0.3">
      <c r="A518" s="30" t="s">
        <v>1371</v>
      </c>
      <c r="B518" s="39" t="str">
        <f>VLOOKUP(A518,'COMP-VS-BOM'!A:C,3,0)</f>
        <v>CAP CER 0.1UF 25V X7R 0402</v>
      </c>
      <c r="C518" s="39" t="str">
        <f t="shared" si="53"/>
        <v>C4669-1</v>
      </c>
      <c r="D518" s="39" t="str">
        <f t="shared" si="54"/>
        <v>C4669-2</v>
      </c>
      <c r="E518" s="14" t="str">
        <f>VLOOKUP(C518,Pin_Report!$D$3:$E$9000,2,0)</f>
        <v>VCC_3P3V_TEMP_1</v>
      </c>
      <c r="F518" s="14" t="str">
        <f>VLOOKUP(D518,Pin_Report!$D$3:$E$9000,2,0)</f>
        <v>GND</v>
      </c>
      <c r="G518" s="39">
        <v>25</v>
      </c>
      <c r="H518" s="39">
        <v>3.3</v>
      </c>
      <c r="I518" s="4">
        <f t="shared" si="55"/>
        <v>7.5757575757575761</v>
      </c>
      <c r="J518" s="4" t="str">
        <f t="shared" si="56"/>
        <v>PASS</v>
      </c>
      <c r="K518" s="39"/>
      <c r="L518" s="27"/>
      <c r="M518" s="15"/>
      <c r="N518" s="15"/>
    </row>
    <row r="519" spans="1:14" x14ac:dyDescent="0.3">
      <c r="A519" s="30" t="s">
        <v>1373</v>
      </c>
      <c r="B519" s="39" t="str">
        <f>VLOOKUP(A519,'COMP-VS-BOM'!A:C,3,0)</f>
        <v>CAP CER 0.1UF 25V X7R 0402</v>
      </c>
      <c r="C519" s="39" t="str">
        <f t="shared" si="53"/>
        <v>C4670-1</v>
      </c>
      <c r="D519" s="39" t="str">
        <f t="shared" si="54"/>
        <v>C4670-2</v>
      </c>
      <c r="E519" s="14" t="str">
        <f>VLOOKUP(C519,Pin_Report!$D$3:$E$9000,2,0)</f>
        <v>VCC_3P3V_TEMP</v>
      </c>
      <c r="F519" s="14" t="str">
        <f>VLOOKUP(D519,Pin_Report!$D$3:$E$9000,2,0)</f>
        <v>GND</v>
      </c>
      <c r="G519" s="39">
        <v>25</v>
      </c>
      <c r="H519" s="39">
        <v>3.3</v>
      </c>
      <c r="I519" s="4">
        <f t="shared" si="55"/>
        <v>7.5757575757575761</v>
      </c>
      <c r="J519" s="4" t="str">
        <f t="shared" si="56"/>
        <v>PASS</v>
      </c>
      <c r="K519" s="39"/>
      <c r="L519" s="27"/>
      <c r="M519" s="15"/>
      <c r="N519" s="15"/>
    </row>
    <row r="520" spans="1:14" x14ac:dyDescent="0.3">
      <c r="A520" s="30" t="s">
        <v>959</v>
      </c>
      <c r="B520" s="39" t="str">
        <f>VLOOKUP(A520,'COMP-VS-BOM'!A:C,3,0)</f>
        <v>CAP CER 4.7UF 16V X7R 0805</v>
      </c>
      <c r="C520" s="39" t="str">
        <f t="shared" si="53"/>
        <v>C4317-1</v>
      </c>
      <c r="D520" s="39" t="str">
        <f t="shared" si="54"/>
        <v>C4317-2</v>
      </c>
      <c r="E520" s="14" t="str">
        <f>VLOOKUP(C520,Pin_Report!$D$3:$E$9000,2,0)</f>
        <v>GND</v>
      </c>
      <c r="F520" s="14" t="str">
        <f>VLOOKUP(D520,Pin_Report!$D$3:$E$9000,2,0)</f>
        <v>N18611272</v>
      </c>
      <c r="G520" s="39">
        <v>16</v>
      </c>
      <c r="H520" s="39">
        <v>3.3</v>
      </c>
      <c r="I520" s="4">
        <f t="shared" si="55"/>
        <v>4.8484848484848486</v>
      </c>
      <c r="J520" s="4" t="str">
        <f t="shared" si="56"/>
        <v>PASS</v>
      </c>
      <c r="K520" s="39"/>
      <c r="L520" s="27"/>
      <c r="M520" s="15"/>
      <c r="N520" s="15"/>
    </row>
    <row r="521" spans="1:14" x14ac:dyDescent="0.3">
      <c r="A521" s="30" t="s">
        <v>1032</v>
      </c>
      <c r="B521" s="39" t="str">
        <f>VLOOKUP(A521,'COMP-VS-BOM'!A:C,3,0)</f>
        <v>CAP CER 1UF 16V X6S 0402</v>
      </c>
      <c r="C521" s="39" t="str">
        <f t="shared" si="53"/>
        <v>C4435-1</v>
      </c>
      <c r="D521" s="39" t="str">
        <f t="shared" si="54"/>
        <v>C4435-2</v>
      </c>
      <c r="E521" s="14" t="str">
        <f>VLOOKUP(C521,Pin_Report!$D$3:$E$9000,2,0)</f>
        <v>V3P3</v>
      </c>
      <c r="F521" s="14" t="str">
        <f>VLOOKUP(D521,Pin_Report!$D$3:$E$9000,2,0)</f>
        <v>GND</v>
      </c>
      <c r="G521" s="39">
        <v>16</v>
      </c>
      <c r="H521" s="39">
        <v>3.3</v>
      </c>
      <c r="I521" s="4">
        <f t="shared" si="55"/>
        <v>4.8484848484848486</v>
      </c>
      <c r="J521" s="4" t="str">
        <f t="shared" si="56"/>
        <v>PASS</v>
      </c>
      <c r="K521" s="39"/>
      <c r="L521" s="27"/>
      <c r="M521" s="15"/>
      <c r="N521" s="15"/>
    </row>
    <row r="522" spans="1:14" x14ac:dyDescent="0.3">
      <c r="A522" s="30" t="s">
        <v>1035</v>
      </c>
      <c r="B522" s="39" t="str">
        <f>VLOOKUP(A522,'COMP-VS-BOM'!A:C,3,0)</f>
        <v>CAP CER 1UF 16V X6S 0402</v>
      </c>
      <c r="C522" s="39" t="str">
        <f t="shared" si="53"/>
        <v>C4438-1</v>
      </c>
      <c r="D522" s="39" t="str">
        <f t="shared" si="54"/>
        <v>C4438-2</v>
      </c>
      <c r="E522" s="14" t="str">
        <f>VLOOKUP(C522,Pin_Report!$D$3:$E$9000,2,0)</f>
        <v>V3P3</v>
      </c>
      <c r="F522" s="14" t="str">
        <f>VLOOKUP(D522,Pin_Report!$D$3:$E$9000,2,0)</f>
        <v>GND</v>
      </c>
      <c r="G522" s="39">
        <v>16</v>
      </c>
      <c r="H522" s="39">
        <v>3.3</v>
      </c>
      <c r="I522" s="4">
        <f t="shared" si="55"/>
        <v>4.8484848484848486</v>
      </c>
      <c r="J522" s="4" t="str">
        <f t="shared" si="56"/>
        <v>PASS</v>
      </c>
      <c r="K522" s="39"/>
      <c r="L522" s="27"/>
      <c r="M522" s="15"/>
      <c r="N522" s="15"/>
    </row>
    <row r="523" spans="1:14" x14ac:dyDescent="0.3">
      <c r="A523" s="30" t="s">
        <v>1038</v>
      </c>
      <c r="B523" s="39" t="str">
        <f>VLOOKUP(A523,'COMP-VS-BOM'!A:C,3,0)</f>
        <v>CAP CER 1UF 16V X6S 0402</v>
      </c>
      <c r="C523" s="39" t="str">
        <f t="shared" si="53"/>
        <v>C4441-1</v>
      </c>
      <c r="D523" s="39" t="str">
        <f t="shared" si="54"/>
        <v>C4441-2</v>
      </c>
      <c r="E523" s="14" t="str">
        <f>VLOOKUP(C523,Pin_Report!$D$3:$E$9000,2,0)</f>
        <v>V3P3</v>
      </c>
      <c r="F523" s="14" t="str">
        <f>VLOOKUP(D523,Pin_Report!$D$3:$E$9000,2,0)</f>
        <v>GND</v>
      </c>
      <c r="G523" s="39">
        <v>16</v>
      </c>
      <c r="H523" s="39">
        <v>3.3</v>
      </c>
      <c r="I523" s="4">
        <f t="shared" si="55"/>
        <v>4.8484848484848486</v>
      </c>
      <c r="J523" s="4" t="str">
        <f t="shared" si="56"/>
        <v>PASS</v>
      </c>
      <c r="K523" s="39"/>
      <c r="L523" s="27"/>
      <c r="M523" s="15"/>
      <c r="N523" s="15"/>
    </row>
    <row r="524" spans="1:14" x14ac:dyDescent="0.3">
      <c r="A524" s="30" t="s">
        <v>1109</v>
      </c>
      <c r="B524" s="39" t="str">
        <f>VLOOKUP(A524,'COMP-VS-BOM'!A:C,3,0)</f>
        <v>20pF 50V Ceramic Capacitor C0G, NP0 0402 (1005 Metric) 0.039" L x 0.020" W (1.00mm x 0.50mm)</v>
      </c>
      <c r="C524" s="39" t="str">
        <f t="shared" si="53"/>
        <v>C4500-1</v>
      </c>
      <c r="D524" s="39" t="str">
        <f t="shared" si="54"/>
        <v>C4500-2</v>
      </c>
      <c r="E524" s="14" t="str">
        <f>VLOOKUP(C524,Pin_Report!$D$3:$E$9000,2,0)</f>
        <v>N19196616</v>
      </c>
      <c r="F524" s="14" t="str">
        <f>VLOOKUP(D524,Pin_Report!$D$3:$E$9000,2,0)</f>
        <v>N3490489</v>
      </c>
      <c r="G524" s="39">
        <v>50</v>
      </c>
      <c r="H524" s="39">
        <v>10</v>
      </c>
      <c r="I524" s="4">
        <f t="shared" si="55"/>
        <v>5</v>
      </c>
      <c r="J524" s="4" t="str">
        <f t="shared" si="56"/>
        <v>PASS</v>
      </c>
      <c r="K524" s="39"/>
      <c r="L524" s="23"/>
      <c r="M524" s="15"/>
      <c r="N524" s="15"/>
    </row>
    <row r="525" spans="1:14" x14ac:dyDescent="0.3">
      <c r="A525" s="30" t="s">
        <v>1119</v>
      </c>
      <c r="B525" s="39" t="str">
        <f>VLOOKUP(A525,'COMP-VS-BOM'!A:C,3,0)</f>
        <v>20pF 50V Ceramic Capacitor C0G, NP0 0402 (1005 Metric) 0.039" L x 0.020" W (1.00mm x 0.50mm)</v>
      </c>
      <c r="C525" s="39" t="str">
        <f t="shared" si="53"/>
        <v>C4508-1</v>
      </c>
      <c r="D525" s="39" t="str">
        <f t="shared" si="54"/>
        <v>C4508-2</v>
      </c>
      <c r="E525" s="14" t="str">
        <f>VLOOKUP(C525,Pin_Report!$D$3:$E$9000,2,0)</f>
        <v>N19198940</v>
      </c>
      <c r="F525" s="14" t="str">
        <f>VLOOKUP(D525,Pin_Report!$D$3:$E$9000,2,0)</f>
        <v>N19198946</v>
      </c>
      <c r="G525" s="39">
        <v>50</v>
      </c>
      <c r="H525" s="39">
        <v>10</v>
      </c>
      <c r="I525" s="4">
        <f t="shared" si="55"/>
        <v>5</v>
      </c>
      <c r="J525" s="4" t="str">
        <f t="shared" si="56"/>
        <v>PASS</v>
      </c>
      <c r="K525" s="39"/>
      <c r="L525" s="23"/>
      <c r="M525" s="15"/>
      <c r="N525" s="15"/>
    </row>
    <row r="526" spans="1:14" x14ac:dyDescent="0.3">
      <c r="A526" s="30" t="s">
        <v>1113</v>
      </c>
      <c r="B526" s="39" t="str">
        <f>VLOOKUP(A526,'COMP-VS-BOM'!A:C,3,0)</f>
        <v>68pF 50V Ceramic Capacitor C0G, NP0 0402 (1005 Metric) 0.039" L x 0.020" W (1.00mm x 0.50mm)</v>
      </c>
      <c r="C526" s="39" t="str">
        <f t="shared" si="53"/>
        <v>C4502-1</v>
      </c>
      <c r="D526" s="39" t="str">
        <f t="shared" si="54"/>
        <v>C4502-2</v>
      </c>
      <c r="E526" s="14" t="str">
        <f>VLOOKUP(C526,Pin_Report!$D$3:$E$9000,2,0)</f>
        <v>N19196613</v>
      </c>
      <c r="F526" s="14" t="str">
        <f>VLOOKUP(D526,Pin_Report!$D$3:$E$9000,2,0)</f>
        <v>GND</v>
      </c>
      <c r="G526" s="39">
        <v>50</v>
      </c>
      <c r="H526" s="39">
        <v>5</v>
      </c>
      <c r="I526" s="4">
        <f t="shared" si="55"/>
        <v>10</v>
      </c>
      <c r="J526" s="4" t="str">
        <f t="shared" si="56"/>
        <v>PASS</v>
      </c>
      <c r="K526" s="39"/>
      <c r="L526" s="27"/>
      <c r="M526" s="15"/>
      <c r="N526" s="15"/>
    </row>
    <row r="527" spans="1:14" x14ac:dyDescent="0.3">
      <c r="A527" s="30" t="s">
        <v>1123</v>
      </c>
      <c r="B527" s="39" t="str">
        <f>VLOOKUP(A527,'COMP-VS-BOM'!A:C,3,0)</f>
        <v>68pF 50V Ceramic Capacitor C0G, NP0 0402 (1005 Metric) 0.039" L x 0.020" W (1.00mm x 0.50mm)</v>
      </c>
      <c r="C527" s="39" t="str">
        <f t="shared" si="53"/>
        <v>C4510-1</v>
      </c>
      <c r="D527" s="39" t="str">
        <f t="shared" si="54"/>
        <v>C4510-2</v>
      </c>
      <c r="E527" s="14" t="str">
        <f>VLOOKUP(C527,Pin_Report!$D$3:$E$9000,2,0)</f>
        <v>N19198869</v>
      </c>
      <c r="F527" s="14" t="str">
        <f>VLOOKUP(D527,Pin_Report!$D$3:$E$9000,2,0)</f>
        <v>GND</v>
      </c>
      <c r="G527" s="39">
        <v>50</v>
      </c>
      <c r="H527" s="39">
        <v>5</v>
      </c>
      <c r="I527" s="4">
        <f t="shared" si="55"/>
        <v>10</v>
      </c>
      <c r="J527" s="4" t="str">
        <f t="shared" si="56"/>
        <v>PASS</v>
      </c>
      <c r="K527" s="39"/>
      <c r="L527" s="27"/>
      <c r="M527" s="15"/>
      <c r="N527" s="15"/>
    </row>
    <row r="528" spans="1:14" x14ac:dyDescent="0.3">
      <c r="A528" s="30" t="s">
        <v>1115</v>
      </c>
      <c r="B528" s="39" t="str">
        <f>VLOOKUP(A528,'COMP-VS-BOM'!A:C,3,0)</f>
        <v>1000pF 50V Ceramic Capacitor X7R 0402 (1005 Metric) 0.039" L x 0.020" W (1.00mm x 0.50mm</v>
      </c>
      <c r="C528" s="39" t="str">
        <f t="shared" si="53"/>
        <v>C4504-1</v>
      </c>
      <c r="D528" s="39" t="str">
        <f t="shared" si="54"/>
        <v>C4504-2</v>
      </c>
      <c r="E528" s="14" t="str">
        <f>VLOOKUP(C528,Pin_Report!$D$3:$E$9000,2,0)</f>
        <v>N19196613</v>
      </c>
      <c r="F528" s="14" t="str">
        <f>VLOOKUP(D528,Pin_Report!$D$3:$E$9000,2,0)</f>
        <v>GND</v>
      </c>
      <c r="G528" s="39">
        <v>50</v>
      </c>
      <c r="H528" s="39">
        <v>5</v>
      </c>
      <c r="I528" s="4">
        <f t="shared" si="55"/>
        <v>10</v>
      </c>
      <c r="J528" s="4" t="str">
        <f t="shared" si="56"/>
        <v>PASS</v>
      </c>
      <c r="K528" s="39"/>
      <c r="L528" s="27"/>
      <c r="M528" s="15"/>
      <c r="N528" s="15"/>
    </row>
    <row r="529" spans="1:14" x14ac:dyDescent="0.3">
      <c r="A529" s="30" t="s">
        <v>1117</v>
      </c>
      <c r="B529" s="39" t="str">
        <f>VLOOKUP(A529,'COMP-VS-BOM'!A:C,3,0)</f>
        <v>1000pF 50V Ceramic Capacitor X7R 0402 (1005 Metric) 0.039" L x 0.020" W (1.00mm x 0.50mm</v>
      </c>
      <c r="C529" s="39" t="str">
        <f t="shared" si="53"/>
        <v>C4507-1</v>
      </c>
      <c r="D529" s="39" t="str">
        <f t="shared" si="54"/>
        <v>C4507-2</v>
      </c>
      <c r="E529" s="14" t="str">
        <f>VLOOKUP(C529,Pin_Report!$D$3:$E$9000,2,0)</f>
        <v>N19198869</v>
      </c>
      <c r="F529" s="14" t="str">
        <f>VLOOKUP(D529,Pin_Report!$D$3:$E$9000,2,0)</f>
        <v>GND</v>
      </c>
      <c r="G529" s="39">
        <v>50</v>
      </c>
      <c r="H529" s="39">
        <v>5</v>
      </c>
      <c r="I529" s="4">
        <f t="shared" si="55"/>
        <v>10</v>
      </c>
      <c r="J529" s="4" t="str">
        <f t="shared" si="56"/>
        <v>PASS</v>
      </c>
      <c r="K529" s="39"/>
      <c r="L529" s="27"/>
      <c r="M529" s="15"/>
      <c r="N529" s="15"/>
    </row>
    <row r="530" spans="1:14" x14ac:dyDescent="0.3">
      <c r="A530" s="30" t="s">
        <v>1116</v>
      </c>
      <c r="B530" s="39" t="str">
        <f>VLOOKUP(A530,'COMP-VS-BOM'!A:C,3,0)</f>
        <v>1.8pF 50V Ceramic Capacitor C0G, NP0 0402 (1005 Metric) 0.039" L x 0.020" W (1.00mm x 0.50mm)</v>
      </c>
      <c r="C530" s="39" t="str">
        <f t="shared" si="53"/>
        <v>C4505-1</v>
      </c>
      <c r="D530" s="39" t="str">
        <f t="shared" si="54"/>
        <v>C4505-2</v>
      </c>
      <c r="E530" s="14" t="str">
        <f>VLOOKUP(C530,Pin_Report!$D$3:$E$9000,2,0)</f>
        <v>CH1_RX_ATTN_IN</v>
      </c>
      <c r="F530" s="14" t="str">
        <f>VLOOKUP(D530,Pin_Report!$D$3:$E$9000,2,0)</f>
        <v>GND</v>
      </c>
      <c r="G530" s="39">
        <v>50</v>
      </c>
      <c r="H530" s="39">
        <v>10</v>
      </c>
      <c r="I530" s="4">
        <f t="shared" si="55"/>
        <v>5</v>
      </c>
      <c r="J530" s="4" t="str">
        <f t="shared" si="56"/>
        <v>PASS</v>
      </c>
      <c r="K530" s="39"/>
      <c r="L530" s="23"/>
      <c r="M530" s="15"/>
      <c r="N530" s="15"/>
    </row>
    <row r="531" spans="1:14" x14ac:dyDescent="0.3">
      <c r="A531" s="30" t="s">
        <v>1130</v>
      </c>
      <c r="B531" s="39" t="str">
        <f>VLOOKUP(A531,'COMP-VS-BOM'!A:C,3,0)</f>
        <v>1.8pF 50V Ceramic Capacitor C0G, NP0 0402 (1005 Metric) 0.039" L x 0.020" W (1.00mm x 0.50mm)</v>
      </c>
      <c r="C531" s="39" t="str">
        <f t="shared" si="53"/>
        <v>C4514-1</v>
      </c>
      <c r="D531" s="39" t="str">
        <f t="shared" si="54"/>
        <v>C4514-2</v>
      </c>
      <c r="E531" s="14" t="str">
        <f>VLOOKUP(C531,Pin_Report!$D$3:$E$9000,2,0)</f>
        <v>CH2_RX_ATTN_IN</v>
      </c>
      <c r="F531" s="14" t="str">
        <f>VLOOKUP(D531,Pin_Report!$D$3:$E$9000,2,0)</f>
        <v>GND</v>
      </c>
      <c r="G531" s="39">
        <v>50</v>
      </c>
      <c r="H531" s="39">
        <v>10</v>
      </c>
      <c r="I531" s="4">
        <f t="shared" si="55"/>
        <v>5</v>
      </c>
      <c r="J531" s="4" t="str">
        <f t="shared" si="56"/>
        <v>PASS</v>
      </c>
      <c r="K531" s="39"/>
      <c r="L531" s="23"/>
      <c r="M531" s="15"/>
      <c r="N531" s="15"/>
    </row>
    <row r="532" spans="1:14" x14ac:dyDescent="0.3">
      <c r="A532" s="30" t="s">
        <v>1340</v>
      </c>
      <c r="B532" s="39" t="str">
        <f>VLOOKUP(A532,'COMP-VS-BOM'!A:C,3,0)</f>
        <v>Multilayer Ceramic Capacitors MLCC - SMD/SMT 25volts 18 pF 0.2 C0G</v>
      </c>
      <c r="C532" s="39" t="str">
        <f t="shared" si="53"/>
        <v>C4641-1</v>
      </c>
      <c r="D532" s="39" t="str">
        <f t="shared" si="54"/>
        <v>C4641-2</v>
      </c>
      <c r="E532" s="14" t="str">
        <f>VLOOKUP(C532,Pin_Report!$D$3:$E$9000,2,0)</f>
        <v>N18610577</v>
      </c>
      <c r="F532" s="14" t="str">
        <f>VLOOKUP(D532,Pin_Report!$D$3:$E$9000,2,0)</f>
        <v>GND</v>
      </c>
      <c r="G532" s="39">
        <v>25</v>
      </c>
      <c r="H532" s="39">
        <v>3.3</v>
      </c>
      <c r="I532" s="4">
        <f t="shared" si="55"/>
        <v>7.5757575757575761</v>
      </c>
      <c r="J532" s="4" t="str">
        <f t="shared" si="56"/>
        <v>PASS</v>
      </c>
      <c r="K532" s="39"/>
      <c r="L532" s="23"/>
      <c r="M532" s="15"/>
      <c r="N532" s="15"/>
    </row>
    <row r="533" spans="1:14" x14ac:dyDescent="0.3">
      <c r="A533" s="30" t="s">
        <v>1341</v>
      </c>
      <c r="B533" s="39" t="str">
        <f>VLOOKUP(A533,'COMP-VS-BOM'!A:C,3,0)</f>
        <v>Multilayer Ceramic Capacitors MLCC - SMD/SMT 25volts 18 pF 0.2 C0G</v>
      </c>
      <c r="C533" s="39" t="str">
        <f t="shared" si="53"/>
        <v>C4642-1</v>
      </c>
      <c r="D533" s="39" t="str">
        <f t="shared" si="54"/>
        <v>C4642-2</v>
      </c>
      <c r="E533" s="14" t="str">
        <f>VLOOKUP(C533,Pin_Report!$D$3:$E$9000,2,0)</f>
        <v>N18610916</v>
      </c>
      <c r="F533" s="14" t="str">
        <f>VLOOKUP(D533,Pin_Report!$D$3:$E$9000,2,0)</f>
        <v>GND</v>
      </c>
      <c r="G533" s="39">
        <v>25</v>
      </c>
      <c r="H533" s="39">
        <v>3.3</v>
      </c>
      <c r="I533" s="4">
        <f t="shared" si="55"/>
        <v>7.5757575757575761</v>
      </c>
      <c r="J533" s="4" t="str">
        <f t="shared" si="56"/>
        <v>PASS</v>
      </c>
      <c r="K533" s="39"/>
      <c r="L533" s="27"/>
      <c r="M533" s="15"/>
      <c r="N533" s="15"/>
    </row>
    <row r="534" spans="1:14" x14ac:dyDescent="0.3">
      <c r="A534" s="30" t="s">
        <v>1342</v>
      </c>
      <c r="B534" s="39" t="str">
        <f>VLOOKUP(A534,'COMP-VS-BOM'!A:C,3,0)</f>
        <v>Multilayer Ceramic Capacitors MLCC - SMD/SMT 25volts 18 pF 0.2 C0G</v>
      </c>
      <c r="C534" s="39" t="str">
        <f t="shared" si="53"/>
        <v>C4643-1</v>
      </c>
      <c r="D534" s="39" t="str">
        <f t="shared" si="54"/>
        <v>C4643-2</v>
      </c>
      <c r="E534" s="14" t="str">
        <f>VLOOKUP(C534,Pin_Report!$D$3:$E$9000,2,0)</f>
        <v>CH1_3P3V_DAT1</v>
      </c>
      <c r="F534" s="14" t="str">
        <f>VLOOKUP(D534,Pin_Report!$D$3:$E$9000,2,0)</f>
        <v>GND</v>
      </c>
      <c r="G534" s="39">
        <v>25</v>
      </c>
      <c r="H534" s="39">
        <v>3.3</v>
      </c>
      <c r="I534" s="4">
        <f t="shared" si="55"/>
        <v>7.5757575757575761</v>
      </c>
      <c r="J534" s="4" t="str">
        <f t="shared" si="56"/>
        <v>PASS</v>
      </c>
      <c r="K534" s="39"/>
      <c r="L534" s="27"/>
      <c r="M534" s="15"/>
      <c r="N534" s="15"/>
    </row>
    <row r="535" spans="1:14" x14ac:dyDescent="0.3">
      <c r="A535" s="30" t="s">
        <v>1343</v>
      </c>
      <c r="B535" s="39" t="str">
        <f>VLOOKUP(A535,'COMP-VS-BOM'!A:C,3,0)</f>
        <v>Multilayer Ceramic Capacitors MLCC - SMD/SMT 25volts 18 pF 0.2 C0G</v>
      </c>
      <c r="C535" s="39" t="str">
        <f t="shared" si="53"/>
        <v>C4644-1</v>
      </c>
      <c r="D535" s="39" t="str">
        <f t="shared" si="54"/>
        <v>C4644-2</v>
      </c>
      <c r="E535" s="14" t="str">
        <f>VLOOKUP(C535,Pin_Report!$D$3:$E$9000,2,0)</f>
        <v>CH1_TX_3P3V_397LF</v>
      </c>
      <c r="F535" s="14" t="str">
        <f>VLOOKUP(D535,Pin_Report!$D$3:$E$9000,2,0)</f>
        <v>GND</v>
      </c>
      <c r="G535" s="39">
        <v>25</v>
      </c>
      <c r="H535" s="39">
        <v>3.3</v>
      </c>
      <c r="I535" s="4">
        <f t="shared" si="55"/>
        <v>7.5757575757575761</v>
      </c>
      <c r="J535" s="4" t="str">
        <f t="shared" si="56"/>
        <v>PASS</v>
      </c>
      <c r="K535" s="39"/>
      <c r="L535" s="27"/>
      <c r="M535" s="15"/>
      <c r="N535" s="15"/>
    </row>
    <row r="536" spans="1:14" x14ac:dyDescent="0.3">
      <c r="A536" s="30" t="s">
        <v>1344</v>
      </c>
      <c r="B536" s="39" t="str">
        <f>VLOOKUP(A536,'COMP-VS-BOM'!A:C,3,0)</f>
        <v>Multilayer Ceramic Capacitors MLCC - SMD/SMT 25volts 18 pF 0.2 C0G</v>
      </c>
      <c r="C536" s="39" t="str">
        <f t="shared" si="53"/>
        <v>C4645-1</v>
      </c>
      <c r="D536" s="39" t="str">
        <f t="shared" si="54"/>
        <v>C4645-2</v>
      </c>
      <c r="E536" s="14" t="str">
        <f>VLOOKUP(C536,Pin_Report!$D$3:$E$9000,2,0)</f>
        <v>CH1_3P3V_LB_PD1</v>
      </c>
      <c r="F536" s="14" t="str">
        <f>VLOOKUP(D536,Pin_Report!$D$3:$E$9000,2,0)</f>
        <v>GND</v>
      </c>
      <c r="G536" s="39">
        <v>25</v>
      </c>
      <c r="H536" s="39">
        <v>3.3</v>
      </c>
      <c r="I536" s="4">
        <f t="shared" si="55"/>
        <v>7.5757575757575761</v>
      </c>
      <c r="J536" s="4" t="str">
        <f t="shared" si="56"/>
        <v>PASS</v>
      </c>
      <c r="K536" s="39"/>
      <c r="L536" s="27"/>
      <c r="M536" s="15"/>
      <c r="N536" s="15"/>
    </row>
    <row r="537" spans="1:14" x14ac:dyDescent="0.3">
      <c r="A537" s="30" t="s">
        <v>1345</v>
      </c>
      <c r="B537" s="39" t="str">
        <f>VLOOKUP(A537,'COMP-VS-BOM'!A:C,3,0)</f>
        <v>Multilayer Ceramic Capacitors MLCC - SMD/SMT 25volts 18 pF 0.2 C0G</v>
      </c>
      <c r="C537" s="39" t="str">
        <f t="shared" si="53"/>
        <v>C4646-1</v>
      </c>
      <c r="D537" s="39" t="str">
        <f t="shared" si="54"/>
        <v>C4646-2</v>
      </c>
      <c r="E537" s="14" t="str">
        <f>VLOOKUP(C537,Pin_Report!$D$3:$E$9000,2,0)</f>
        <v>CH1_3P3V_LB_PD2</v>
      </c>
      <c r="F537" s="14" t="str">
        <f>VLOOKUP(D537,Pin_Report!$D$3:$E$9000,2,0)</f>
        <v>GND</v>
      </c>
      <c r="G537" s="39">
        <v>25</v>
      </c>
      <c r="H537" s="39">
        <v>3.3</v>
      </c>
      <c r="I537" s="4">
        <f t="shared" si="55"/>
        <v>7.5757575757575761</v>
      </c>
      <c r="J537" s="4" t="str">
        <f t="shared" si="56"/>
        <v>PASS</v>
      </c>
      <c r="K537" s="39"/>
      <c r="L537" s="27"/>
      <c r="M537" s="15"/>
      <c r="N537" s="15"/>
    </row>
    <row r="538" spans="1:14" x14ac:dyDescent="0.3">
      <c r="A538" s="30" t="s">
        <v>1346</v>
      </c>
      <c r="B538" s="39" t="str">
        <f>VLOOKUP(A538,'COMP-VS-BOM'!A:C,3,0)</f>
        <v>Multilayer Ceramic Capacitors MLCC - SMD/SMT 25volts 18 pF 0.2 C0G</v>
      </c>
      <c r="C538" s="39" t="str">
        <f t="shared" si="53"/>
        <v>C4647-1</v>
      </c>
      <c r="D538" s="39" t="str">
        <f t="shared" si="54"/>
        <v>C4647-2</v>
      </c>
      <c r="E538" s="14" t="str">
        <f>VLOOKUP(C538,Pin_Report!$D$3:$E$9000,2,0)</f>
        <v>CH1_3P3V_HB_PD1</v>
      </c>
      <c r="F538" s="14" t="str">
        <f>VLOOKUP(D538,Pin_Report!$D$3:$E$9000,2,0)</f>
        <v>GND</v>
      </c>
      <c r="G538" s="39">
        <v>25</v>
      </c>
      <c r="H538" s="39">
        <v>3.3</v>
      </c>
      <c r="I538" s="4">
        <f t="shared" si="55"/>
        <v>7.5757575757575761</v>
      </c>
      <c r="J538" s="4" t="str">
        <f t="shared" si="56"/>
        <v>PASS</v>
      </c>
      <c r="K538" s="39"/>
      <c r="L538" s="27"/>
      <c r="M538" s="15"/>
      <c r="N538" s="15"/>
    </row>
    <row r="539" spans="1:14" x14ac:dyDescent="0.3">
      <c r="A539" s="30" t="s">
        <v>1347</v>
      </c>
      <c r="B539" s="39" t="str">
        <f>VLOOKUP(A539,'COMP-VS-BOM'!A:C,3,0)</f>
        <v>Multilayer Ceramic Capacitors MLCC - SMD/SMT 25volts 18 pF 0.2 C0G</v>
      </c>
      <c r="C539" s="39" t="str">
        <f t="shared" si="53"/>
        <v>C4648-1</v>
      </c>
      <c r="D539" s="39" t="str">
        <f t="shared" si="54"/>
        <v>C4648-2</v>
      </c>
      <c r="E539" s="14" t="str">
        <f>VLOOKUP(C539,Pin_Report!$D$3:$E$9000,2,0)</f>
        <v>CH1_3P3V_HB_PD2</v>
      </c>
      <c r="F539" s="14" t="str">
        <f>VLOOKUP(D539,Pin_Report!$D$3:$E$9000,2,0)</f>
        <v>GND</v>
      </c>
      <c r="G539" s="39">
        <v>25</v>
      </c>
      <c r="H539" s="39">
        <v>3.3</v>
      </c>
      <c r="I539" s="4">
        <f t="shared" si="55"/>
        <v>7.5757575757575761</v>
      </c>
      <c r="J539" s="4" t="str">
        <f t="shared" si="56"/>
        <v>PASS</v>
      </c>
      <c r="K539" s="39"/>
      <c r="L539" s="27"/>
      <c r="M539" s="15"/>
      <c r="N539" s="15"/>
    </row>
    <row r="540" spans="1:14" x14ac:dyDescent="0.3">
      <c r="A540" s="30" t="s">
        <v>1348</v>
      </c>
      <c r="B540" s="39" t="str">
        <f>VLOOKUP(A540,'COMP-VS-BOM'!A:C,3,0)</f>
        <v>Multilayer Ceramic Capacitors MLCC - SMD/SMT 25volts 18 pF 0.2 C0G</v>
      </c>
      <c r="C540" s="39" t="str">
        <f t="shared" si="53"/>
        <v>C4649-1</v>
      </c>
      <c r="D540" s="39" t="str">
        <f t="shared" si="54"/>
        <v>C4649-2</v>
      </c>
      <c r="E540" s="14" t="str">
        <f>VLOOKUP(C540,Pin_Report!$D$3:$E$9000,2,0)</f>
        <v>CH1_3P3V_DAT2</v>
      </c>
      <c r="F540" s="14" t="str">
        <f>VLOOKUP(D540,Pin_Report!$D$3:$E$9000,2,0)</f>
        <v>GND</v>
      </c>
      <c r="G540" s="39">
        <v>25</v>
      </c>
      <c r="H540" s="39">
        <v>3.3</v>
      </c>
      <c r="I540" s="4">
        <f t="shared" si="55"/>
        <v>7.5757575757575761</v>
      </c>
      <c r="J540" s="4" t="str">
        <f t="shared" si="56"/>
        <v>PASS</v>
      </c>
      <c r="K540" s="39"/>
      <c r="L540" s="23"/>
      <c r="M540" s="15"/>
      <c r="N540" s="15"/>
    </row>
    <row r="541" spans="1:14" x14ac:dyDescent="0.3">
      <c r="A541" s="30" t="s">
        <v>1349</v>
      </c>
      <c r="B541" s="39" t="str">
        <f>VLOOKUP(A541,'COMP-VS-BOM'!A:C,3,0)</f>
        <v>Multilayer Ceramic Capacitors MLCC - SMD/SMT 25volts 18 pF 0.2 C0G</v>
      </c>
      <c r="C541" s="39" t="str">
        <f t="shared" si="53"/>
        <v>C4650-1</v>
      </c>
      <c r="D541" s="39" t="str">
        <f t="shared" si="54"/>
        <v>C4650-2</v>
      </c>
      <c r="E541" s="14" t="str">
        <f>VLOOKUP(C541,Pin_Report!$D$3:$E$9000,2,0)</f>
        <v>N3490447</v>
      </c>
      <c r="F541" s="14" t="str">
        <f>VLOOKUP(D541,Pin_Report!$D$3:$E$9000,2,0)</f>
        <v>GND</v>
      </c>
      <c r="G541" s="39">
        <v>25</v>
      </c>
      <c r="H541" s="39">
        <v>5</v>
      </c>
      <c r="I541" s="4">
        <f t="shared" si="55"/>
        <v>5</v>
      </c>
      <c r="J541" s="4" t="str">
        <f t="shared" si="56"/>
        <v>PASS</v>
      </c>
      <c r="K541" s="39"/>
      <c r="L541" s="27"/>
      <c r="M541" s="15"/>
      <c r="N541" s="15"/>
    </row>
    <row r="542" spans="1:14" x14ac:dyDescent="0.3">
      <c r="A542" s="30" t="s">
        <v>1354</v>
      </c>
      <c r="B542" s="39" t="str">
        <f>VLOOKUP(A542,'COMP-VS-BOM'!A:C,3,0)</f>
        <v>Multilayer Ceramic Capacitors MLCC - SMD/SMT 25volts 18 pF 0.2 C0G</v>
      </c>
      <c r="C542" s="39" t="str">
        <f t="shared" si="53"/>
        <v>C4654-1</v>
      </c>
      <c r="D542" s="39" t="str">
        <f t="shared" si="54"/>
        <v>C4654-2</v>
      </c>
      <c r="E542" s="14" t="str">
        <f>VLOOKUP(C542,Pin_Report!$D$3:$E$9000,2,0)</f>
        <v>CH2_3P3V_DAT2</v>
      </c>
      <c r="F542" s="14" t="str">
        <f>VLOOKUP(D542,Pin_Report!$D$3:$E$9000,2,0)</f>
        <v>GND</v>
      </c>
      <c r="G542" s="39">
        <v>25</v>
      </c>
      <c r="H542" s="39">
        <v>3.3</v>
      </c>
      <c r="I542" s="4">
        <f t="shared" si="55"/>
        <v>7.5757575757575761</v>
      </c>
      <c r="J542" s="4" t="str">
        <f t="shared" si="56"/>
        <v>PASS</v>
      </c>
      <c r="K542" s="39"/>
      <c r="L542" s="27"/>
      <c r="M542" s="15"/>
      <c r="N542" s="15"/>
    </row>
    <row r="543" spans="1:14" x14ac:dyDescent="0.3">
      <c r="A543" s="30" t="s">
        <v>1355</v>
      </c>
      <c r="B543" s="39" t="str">
        <f>VLOOKUP(A543,'COMP-VS-BOM'!A:C,3,0)</f>
        <v>Multilayer Ceramic Capacitors MLCC - SMD/SMT 25volts 18 pF 0.2 C0G</v>
      </c>
      <c r="C543" s="39" t="str">
        <f t="shared" si="53"/>
        <v>C4655-1</v>
      </c>
      <c r="D543" s="39" t="str">
        <f t="shared" si="54"/>
        <v>C4655-2</v>
      </c>
      <c r="E543" s="14" t="str">
        <f>VLOOKUP(C543,Pin_Report!$D$3:$E$9000,2,0)</f>
        <v>N19200579</v>
      </c>
      <c r="F543" s="14" t="str">
        <f>VLOOKUP(D543,Pin_Report!$D$3:$E$9000,2,0)</f>
        <v>GND</v>
      </c>
      <c r="G543" s="39">
        <v>25</v>
      </c>
      <c r="H543" s="39">
        <v>5</v>
      </c>
      <c r="I543" s="4">
        <f t="shared" si="55"/>
        <v>5</v>
      </c>
      <c r="J543" s="4" t="str">
        <f t="shared" si="56"/>
        <v>PASS</v>
      </c>
      <c r="K543" s="39"/>
      <c r="L543" s="27"/>
      <c r="M543" s="15"/>
      <c r="N543" s="15"/>
    </row>
    <row r="544" spans="1:14" x14ac:dyDescent="0.3">
      <c r="A544" s="30" t="s">
        <v>1356</v>
      </c>
      <c r="B544" s="39" t="str">
        <f>VLOOKUP(A544,'COMP-VS-BOM'!A:C,3,0)</f>
        <v>Multilayer Ceramic Capacitors MLCC - SMD/SMT 25volts 18 pF 0.2 C0G</v>
      </c>
      <c r="C544" s="39" t="str">
        <f t="shared" si="53"/>
        <v>C4656-1</v>
      </c>
      <c r="D544" s="39" t="str">
        <f t="shared" si="54"/>
        <v>C4656-2</v>
      </c>
      <c r="E544" s="14" t="str">
        <f>VLOOKUP(C544,Pin_Report!$D$3:$E$9000,2,0)</f>
        <v>CH2_3P3V_HB_PD1</v>
      </c>
      <c r="F544" s="14" t="str">
        <f>VLOOKUP(D544,Pin_Report!$D$3:$E$9000,2,0)</f>
        <v>GND</v>
      </c>
      <c r="G544" s="39">
        <v>25</v>
      </c>
      <c r="H544" s="39">
        <v>3.3</v>
      </c>
      <c r="I544" s="4">
        <f t="shared" si="55"/>
        <v>7.5757575757575761</v>
      </c>
      <c r="J544" s="4" t="str">
        <f t="shared" si="56"/>
        <v>PASS</v>
      </c>
      <c r="K544" s="39"/>
      <c r="L544" s="27"/>
      <c r="M544" s="15"/>
      <c r="N544" s="15"/>
    </row>
    <row r="545" spans="1:14" x14ac:dyDescent="0.3">
      <c r="A545" s="30" t="s">
        <v>1357</v>
      </c>
      <c r="B545" s="39" t="str">
        <f>VLOOKUP(A545,'COMP-VS-BOM'!A:C,3,0)</f>
        <v>Multilayer Ceramic Capacitors MLCC - SMD/SMT 25volts 18 pF 0.2 C0G</v>
      </c>
      <c r="C545" s="39" t="str">
        <f t="shared" si="53"/>
        <v>C4657-1</v>
      </c>
      <c r="D545" s="39" t="str">
        <f t="shared" si="54"/>
        <v>C4657-2</v>
      </c>
      <c r="E545" s="14" t="str">
        <f>VLOOKUP(C545,Pin_Report!$D$3:$E$9000,2,0)</f>
        <v>CH2_3P3V_HB_PD2</v>
      </c>
      <c r="F545" s="14" t="str">
        <f>VLOOKUP(D545,Pin_Report!$D$3:$E$9000,2,0)</f>
        <v>GND</v>
      </c>
      <c r="G545" s="39">
        <v>25</v>
      </c>
      <c r="H545" s="39">
        <v>3.3</v>
      </c>
      <c r="I545" s="4">
        <f t="shared" si="55"/>
        <v>7.5757575757575761</v>
      </c>
      <c r="J545" s="4" t="str">
        <f t="shared" si="56"/>
        <v>PASS</v>
      </c>
      <c r="K545" s="39"/>
      <c r="L545" s="27"/>
      <c r="M545" s="15"/>
      <c r="N545" s="15"/>
    </row>
    <row r="546" spans="1:14" x14ac:dyDescent="0.3">
      <c r="A546" s="30" t="s">
        <v>1358</v>
      </c>
      <c r="B546" s="39" t="str">
        <f>VLOOKUP(A546,'COMP-VS-BOM'!A:C,3,0)</f>
        <v>Multilayer Ceramic Capacitors MLCC - SMD/SMT 25volts 18 pF 0.2 C0G</v>
      </c>
      <c r="C546" s="39" t="str">
        <f t="shared" si="53"/>
        <v>C4658-1</v>
      </c>
      <c r="D546" s="39" t="str">
        <f t="shared" si="54"/>
        <v>C4658-2</v>
      </c>
      <c r="E546" s="14" t="str">
        <f>VLOOKUP(C546,Pin_Report!$D$3:$E$9000,2,0)</f>
        <v>CH2_3P3V_LB_PD1</v>
      </c>
      <c r="F546" s="14" t="str">
        <f>VLOOKUP(D546,Pin_Report!$D$3:$E$9000,2,0)</f>
        <v>GND</v>
      </c>
      <c r="G546" s="39">
        <v>25</v>
      </c>
      <c r="H546" s="39">
        <v>3.3</v>
      </c>
      <c r="I546" s="4">
        <f t="shared" si="55"/>
        <v>7.5757575757575761</v>
      </c>
      <c r="J546" s="4" t="str">
        <f t="shared" si="56"/>
        <v>PASS</v>
      </c>
      <c r="K546" s="39"/>
      <c r="L546" s="27"/>
      <c r="M546" s="15"/>
      <c r="N546" s="15"/>
    </row>
    <row r="547" spans="1:14" x14ac:dyDescent="0.3">
      <c r="A547" s="30" t="s">
        <v>1359</v>
      </c>
      <c r="B547" s="39" t="str">
        <f>VLOOKUP(A547,'COMP-VS-BOM'!A:C,3,0)</f>
        <v>Multilayer Ceramic Capacitors MLCC - SMD/SMT 25volts 18 pF 0.2 C0G</v>
      </c>
      <c r="C547" s="39" t="str">
        <f t="shared" si="53"/>
        <v>C4659-1</v>
      </c>
      <c r="D547" s="39" t="str">
        <f t="shared" si="54"/>
        <v>C4659-2</v>
      </c>
      <c r="E547" s="14" t="str">
        <f>VLOOKUP(C547,Pin_Report!$D$3:$E$9000,2,0)</f>
        <v>CH2_3P3V_LB_PD2</v>
      </c>
      <c r="F547" s="14" t="str">
        <f>VLOOKUP(D547,Pin_Report!$D$3:$E$9000,2,0)</f>
        <v>GND</v>
      </c>
      <c r="G547" s="39">
        <v>25</v>
      </c>
      <c r="H547" s="39">
        <v>3.3</v>
      </c>
      <c r="I547" s="4">
        <f t="shared" si="55"/>
        <v>7.5757575757575761</v>
      </c>
      <c r="J547" s="4" t="str">
        <f t="shared" si="56"/>
        <v>PASS</v>
      </c>
      <c r="K547" s="39"/>
      <c r="L547" s="23"/>
      <c r="M547" s="15"/>
      <c r="N547" s="15"/>
    </row>
    <row r="548" spans="1:14" x14ac:dyDescent="0.3">
      <c r="A548" s="30" t="s">
        <v>1360</v>
      </c>
      <c r="B548" s="39" t="str">
        <f>VLOOKUP(A548,'COMP-VS-BOM'!A:C,3,0)</f>
        <v>Multilayer Ceramic Capacitors MLCC - SMD/SMT 25volts 18 pF 0.2 C0G</v>
      </c>
      <c r="C548" s="39" t="str">
        <f t="shared" si="53"/>
        <v>C4660-1</v>
      </c>
      <c r="D548" s="39" t="str">
        <f t="shared" si="54"/>
        <v>C4660-2</v>
      </c>
      <c r="E548" s="14" t="str">
        <f>VLOOKUP(C548,Pin_Report!$D$3:$E$9000,2,0)</f>
        <v>CH1_3P3V_397LF</v>
      </c>
      <c r="F548" s="14" t="str">
        <f>VLOOKUP(D548,Pin_Report!$D$3:$E$9000,2,0)</f>
        <v>GND</v>
      </c>
      <c r="G548" s="39">
        <v>25</v>
      </c>
      <c r="H548" s="39">
        <v>3.3</v>
      </c>
      <c r="I548" s="4">
        <f t="shared" si="55"/>
        <v>7.5757575757575761</v>
      </c>
      <c r="J548" s="4" t="str">
        <f t="shared" si="56"/>
        <v>PASS</v>
      </c>
      <c r="K548" s="39"/>
      <c r="L548" s="23"/>
      <c r="M548" s="15"/>
      <c r="N548" s="15"/>
    </row>
    <row r="549" spans="1:14" x14ac:dyDescent="0.3">
      <c r="A549" s="30" t="s">
        <v>1361</v>
      </c>
      <c r="B549" s="39" t="str">
        <f>VLOOKUP(A549,'COMP-VS-BOM'!A:C,3,0)</f>
        <v>Multilayer Ceramic Capacitors MLCC - SMD/SMT 25volts 18 pF 0.2 C0G</v>
      </c>
      <c r="C549" s="39" t="str">
        <f t="shared" si="53"/>
        <v>C4661-1</v>
      </c>
      <c r="D549" s="39" t="str">
        <f t="shared" si="54"/>
        <v>C4661-2</v>
      </c>
      <c r="E549" s="14" t="str">
        <f>VLOOKUP(C549,Pin_Report!$D$3:$E$9000,2,0)</f>
        <v>CH2_3P3V_DAT1</v>
      </c>
      <c r="F549" s="14" t="str">
        <f>VLOOKUP(D549,Pin_Report!$D$3:$E$9000,2,0)</f>
        <v>GND</v>
      </c>
      <c r="G549" s="39">
        <v>25</v>
      </c>
      <c r="H549" s="39">
        <v>3.3</v>
      </c>
      <c r="I549" s="4">
        <f t="shared" si="55"/>
        <v>7.5757575757575761</v>
      </c>
      <c r="J549" s="4" t="str">
        <f t="shared" si="56"/>
        <v>PASS</v>
      </c>
      <c r="K549" s="39"/>
      <c r="L549" s="27"/>
      <c r="M549" s="15"/>
      <c r="N549" s="15"/>
    </row>
    <row r="550" spans="1:14" x14ac:dyDescent="0.3">
      <c r="A550" s="30" t="s">
        <v>1367</v>
      </c>
      <c r="B550" s="39" t="str">
        <f>VLOOKUP(A550,'COMP-VS-BOM'!A:C,3,0)</f>
        <v>Multilayer Ceramic Capacitors MLCC - SMD/SMT 25volts 18 pF 0.2 C0G</v>
      </c>
      <c r="C550" s="39" t="str">
        <f t="shared" si="53"/>
        <v>C4665-1</v>
      </c>
      <c r="D550" s="39" t="str">
        <f t="shared" si="54"/>
        <v>C4665-2</v>
      </c>
      <c r="E550" s="14" t="str">
        <f>VLOOKUP(C550,Pin_Report!$D$3:$E$9000,2,0)</f>
        <v>N3404619</v>
      </c>
      <c r="F550" s="14" t="str">
        <f>VLOOKUP(D550,Pin_Report!$D$3:$E$9000,2,0)</f>
        <v>GND</v>
      </c>
      <c r="G550" s="39">
        <v>25</v>
      </c>
      <c r="H550" s="39">
        <v>10</v>
      </c>
      <c r="I550" s="4">
        <f t="shared" si="55"/>
        <v>2.5</v>
      </c>
      <c r="J550" s="4" t="str">
        <f t="shared" si="56"/>
        <v>PASS</v>
      </c>
      <c r="K550" s="39"/>
      <c r="L550" s="23"/>
      <c r="M550" s="15"/>
      <c r="N550" s="15"/>
    </row>
    <row r="551" spans="1:14" x14ac:dyDescent="0.3">
      <c r="A551" s="30" t="s">
        <v>1368</v>
      </c>
      <c r="B551" s="39" t="str">
        <f>VLOOKUP(A551,'COMP-VS-BOM'!A:C,3,0)</f>
        <v>Multilayer Ceramic Capacitors MLCC - SMD/SMT 25volts 18 pF 0.2 C0G</v>
      </c>
      <c r="C551" s="39" t="str">
        <f t="shared" si="53"/>
        <v>C4666-1</v>
      </c>
      <c r="D551" s="39" t="str">
        <f t="shared" si="54"/>
        <v>C4666-2</v>
      </c>
      <c r="E551" s="14" t="str">
        <f>VLOOKUP(C551,Pin_Report!$D$3:$E$9000,2,0)</f>
        <v>CH1_TX_PREAMP_OUT</v>
      </c>
      <c r="F551" s="14" t="str">
        <f>VLOOKUP(D551,Pin_Report!$D$3:$E$9000,2,0)</f>
        <v>GND</v>
      </c>
      <c r="G551" s="39">
        <v>25</v>
      </c>
      <c r="H551" s="39">
        <v>10</v>
      </c>
      <c r="I551" s="4">
        <f t="shared" si="55"/>
        <v>2.5</v>
      </c>
      <c r="J551" s="4" t="str">
        <f t="shared" si="56"/>
        <v>PASS</v>
      </c>
      <c r="K551" s="39"/>
      <c r="L551" s="23"/>
      <c r="M551" s="15"/>
      <c r="N551" s="15"/>
    </row>
    <row r="552" spans="1:14" x14ac:dyDescent="0.3">
      <c r="A552" s="30" t="s">
        <v>1369</v>
      </c>
      <c r="B552" s="39" t="str">
        <f>VLOOKUP(A552,'COMP-VS-BOM'!A:C,3,0)</f>
        <v>Multilayer Ceramic Capacitors MLCC - SMD/SMT 25volts 18 pF 0.2 C0G</v>
      </c>
      <c r="C552" s="39" t="str">
        <f t="shared" si="53"/>
        <v>C4667-1</v>
      </c>
      <c r="D552" s="39" t="str">
        <f t="shared" si="54"/>
        <v>C4667-2</v>
      </c>
      <c r="E552" s="14" t="str">
        <f>VLOOKUP(C552,Pin_Report!$D$3:$E$9000,2,0)</f>
        <v>N3415333</v>
      </c>
      <c r="F552" s="14" t="str">
        <f>VLOOKUP(D552,Pin_Report!$D$3:$E$9000,2,0)</f>
        <v>GND</v>
      </c>
      <c r="G552" s="39">
        <v>25</v>
      </c>
      <c r="H552" s="39">
        <v>10</v>
      </c>
      <c r="I552" s="4">
        <f t="shared" si="55"/>
        <v>2.5</v>
      </c>
      <c r="J552" s="4" t="str">
        <f t="shared" si="56"/>
        <v>PASS</v>
      </c>
      <c r="K552" s="39"/>
      <c r="L552" s="23"/>
      <c r="M552" s="15"/>
      <c r="N552" s="15"/>
    </row>
    <row r="553" spans="1:14" x14ac:dyDescent="0.3">
      <c r="A553" s="30" t="s">
        <v>1370</v>
      </c>
      <c r="B553" s="39" t="str">
        <f>VLOOKUP(A553,'COMP-VS-BOM'!A:C,3,0)</f>
        <v>Multilayer Ceramic Capacitors MLCC - SMD/SMT 25volts 18 pF 0.2 C0G</v>
      </c>
      <c r="C553" s="39" t="str">
        <f t="shared" si="53"/>
        <v>C4668-1</v>
      </c>
      <c r="D553" s="39" t="str">
        <f t="shared" si="54"/>
        <v>C4668-2</v>
      </c>
      <c r="E553" s="14" t="str">
        <f>VLOOKUP(C553,Pin_Report!$D$3:$E$9000,2,0)</f>
        <v>CH2_TX_PREAMP_OUT</v>
      </c>
      <c r="F553" s="14" t="str">
        <f>VLOOKUP(D553,Pin_Report!$D$3:$E$9000,2,0)</f>
        <v>GND</v>
      </c>
      <c r="G553" s="39">
        <v>25</v>
      </c>
      <c r="H553" s="39">
        <v>10</v>
      </c>
      <c r="I553" s="4">
        <f t="shared" si="55"/>
        <v>2.5</v>
      </c>
      <c r="J553" s="4" t="str">
        <f t="shared" si="56"/>
        <v>PASS</v>
      </c>
      <c r="K553" s="39"/>
      <c r="L553" s="23"/>
      <c r="M553" s="15"/>
      <c r="N553" s="15"/>
    </row>
    <row r="554" spans="1:14" x14ac:dyDescent="0.3">
      <c r="A554" s="30" t="s">
        <v>1375</v>
      </c>
      <c r="B554" s="39" t="str">
        <f>VLOOKUP(A554,'COMP-VS-BOM'!A:C,3,0)</f>
        <v>1000pF ±10% 50V Ceramic Capacitor X7R 0402 (1005 Metric)</v>
      </c>
      <c r="C554" s="39" t="str">
        <f t="shared" si="53"/>
        <v>C4671-1</v>
      </c>
      <c r="D554" s="39" t="str">
        <f t="shared" si="54"/>
        <v>C4671-2</v>
      </c>
      <c r="E554" s="14" t="str">
        <f>VLOOKUP(C554,Pin_Report!$D$3:$E$9000,2,0)</f>
        <v>ADT7481_1_D1_P</v>
      </c>
      <c r="F554" s="14" t="str">
        <f>VLOOKUP(D554,Pin_Report!$D$3:$E$9000,2,0)</f>
        <v>ADT7481_1_D1_N</v>
      </c>
      <c r="G554" s="39">
        <v>50</v>
      </c>
      <c r="H554" s="39"/>
      <c r="I554" s="4"/>
      <c r="J554" s="4"/>
      <c r="K554" s="39" t="s">
        <v>506</v>
      </c>
      <c r="L554" s="23"/>
      <c r="M554" s="15"/>
      <c r="N554" s="15"/>
    </row>
    <row r="555" spans="1:14" x14ac:dyDescent="0.3">
      <c r="A555" s="30" t="s">
        <v>1378</v>
      </c>
      <c r="B555" s="39" t="str">
        <f>VLOOKUP(A555,'COMP-VS-BOM'!A:C,3,0)</f>
        <v>1000pF ±10% 50V Ceramic Capacitor X7R 0402 (1005 Metric)</v>
      </c>
      <c r="C555" s="39" t="str">
        <f t="shared" si="53"/>
        <v>C4672-1</v>
      </c>
      <c r="D555" s="39" t="str">
        <f t="shared" si="54"/>
        <v>C4672-2</v>
      </c>
      <c r="E555" s="14" t="str">
        <f>VLOOKUP(C555,Pin_Report!$D$3:$E$9000,2,0)</f>
        <v>ADT7481_1_D2_P</v>
      </c>
      <c r="F555" s="14" t="str">
        <f>VLOOKUP(D555,Pin_Report!$D$3:$E$9000,2,0)</f>
        <v>ADT7481_1_D2_N</v>
      </c>
      <c r="G555" s="39">
        <v>50</v>
      </c>
      <c r="H555" s="39"/>
      <c r="I555" s="4"/>
      <c r="J555" s="4"/>
      <c r="K555" s="39" t="s">
        <v>506</v>
      </c>
      <c r="L555" s="23"/>
      <c r="M555" s="15"/>
      <c r="N555" s="15"/>
    </row>
    <row r="556" spans="1:14" x14ac:dyDescent="0.3">
      <c r="A556" s="30" t="s">
        <v>1381</v>
      </c>
      <c r="B556" s="39" t="str">
        <f>VLOOKUP(A556,'COMP-VS-BOM'!A:C,3,0)</f>
        <v>1000pF ±10% 50V Ceramic Capacitor X7R 0402 (1005 Metric)</v>
      </c>
      <c r="C556" s="39" t="str">
        <f t="shared" si="53"/>
        <v>C4673-1</v>
      </c>
      <c r="D556" s="39" t="str">
        <f t="shared" si="54"/>
        <v>C4673-2</v>
      </c>
      <c r="E556" s="14" t="str">
        <f>VLOOKUP(C556,Pin_Report!$D$3:$E$9000,2,0)</f>
        <v>ADT7481_D1_P</v>
      </c>
      <c r="F556" s="14" t="str">
        <f>VLOOKUP(D556,Pin_Report!$D$3:$E$9000,2,0)</f>
        <v>ADT7481_D1_N</v>
      </c>
      <c r="G556" s="39">
        <v>50</v>
      </c>
      <c r="H556" s="39"/>
      <c r="I556" s="4"/>
      <c r="J556" s="4"/>
      <c r="K556" s="39" t="s">
        <v>506</v>
      </c>
      <c r="L556" s="23"/>
      <c r="M556" s="15"/>
      <c r="N556" s="15"/>
    </row>
    <row r="557" spans="1:14" x14ac:dyDescent="0.3">
      <c r="A557" s="30" t="s">
        <v>1382</v>
      </c>
      <c r="B557" s="39" t="str">
        <f>VLOOKUP(A557,'COMP-VS-BOM'!A:C,3,0)</f>
        <v>1000pF ±10% 50V Ceramic Capacitor X7R 0402 (1005 Metric)</v>
      </c>
      <c r="C557" s="39" t="str">
        <f t="shared" si="53"/>
        <v>C4674-1</v>
      </c>
      <c r="D557" s="39" t="str">
        <f t="shared" si="54"/>
        <v>C4674-2</v>
      </c>
      <c r="E557" s="14" t="str">
        <f>VLOOKUP(C557,Pin_Report!$D$3:$E$9000,2,0)</f>
        <v>ADT7481_D2_P</v>
      </c>
      <c r="F557" s="14" t="str">
        <f>VLOOKUP(D557,Pin_Report!$D$3:$E$9000,2,0)</f>
        <v>ADT7481_D2_N</v>
      </c>
      <c r="G557" s="39">
        <v>50</v>
      </c>
      <c r="H557" s="39"/>
      <c r="I557" s="4"/>
      <c r="J557" s="4"/>
      <c r="K557" s="39" t="s">
        <v>506</v>
      </c>
      <c r="L557" s="23"/>
      <c r="M557" s="15"/>
      <c r="N557" s="15"/>
    </row>
    <row r="558" spans="1:14" x14ac:dyDescent="0.3">
      <c r="A558" s="30" t="s">
        <v>2970</v>
      </c>
      <c r="B558" s="39" t="str">
        <f>VLOOKUP(A558,'COMP-VS-BOM'!A:C,3,0)</f>
        <v>CAP CER 10PF 16V NP0 0402</v>
      </c>
      <c r="C558" s="39" t="str">
        <f t="shared" si="53"/>
        <v>C4679-1</v>
      </c>
      <c r="D558" s="39" t="str">
        <f t="shared" si="54"/>
        <v>C4679-2</v>
      </c>
      <c r="E558" s="14" t="str">
        <f>VLOOKUP(C558,Pin_Report!$D$3:$E$9000,2,0)</f>
        <v>SDR_RF_FRME_SYNC</v>
      </c>
      <c r="F558" s="14" t="str">
        <f>VLOOKUP(D558,Pin_Report!$D$3:$E$9000,2,0)</f>
        <v>N19741229</v>
      </c>
      <c r="G558" s="39">
        <v>16</v>
      </c>
      <c r="H558" s="39"/>
      <c r="I558" s="4"/>
      <c r="J558" s="4"/>
      <c r="K558" s="39" t="s">
        <v>506</v>
      </c>
      <c r="L558" s="23"/>
      <c r="M558" s="10"/>
      <c r="N558" s="10"/>
    </row>
    <row r="559" spans="1:14" x14ac:dyDescent="0.3">
      <c r="A559" s="30" t="s">
        <v>2971</v>
      </c>
      <c r="B559" s="39" t="str">
        <f>VLOOKUP(A559,'COMP-VS-BOM'!A:C,3,0)</f>
        <v>CAP CER 10PF 16V NP0 0402</v>
      </c>
      <c r="C559" s="39" t="str">
        <f t="shared" si="53"/>
        <v>C4680-1</v>
      </c>
      <c r="D559" s="39" t="str">
        <f t="shared" si="54"/>
        <v>C4680-2</v>
      </c>
      <c r="E559" s="14" t="str">
        <f>VLOOKUP(C559,Pin_Report!$D$3:$E$9000,2,0)</f>
        <v>CLOCK_OUT_10MHZ</v>
      </c>
      <c r="F559" s="14" t="str">
        <f>VLOOKUP(D559,Pin_Report!$D$3:$E$9000,2,0)</f>
        <v>N19741468</v>
      </c>
      <c r="G559" s="39">
        <v>16</v>
      </c>
      <c r="H559" s="39"/>
      <c r="I559" s="4"/>
      <c r="J559" s="4"/>
      <c r="K559" s="39" t="s">
        <v>506</v>
      </c>
      <c r="L559" s="23"/>
      <c r="M559" s="10"/>
      <c r="N559" s="10"/>
    </row>
    <row r="560" spans="1:14" x14ac:dyDescent="0.3">
      <c r="A560" s="30" t="s">
        <v>2969</v>
      </c>
      <c r="B560" s="39" t="str">
        <f>VLOOKUP(A560,'COMP-VS-BOM'!A:C,3,0)</f>
        <v>CAP CER 0.1UF 25V 10% X7R 0402</v>
      </c>
      <c r="C560" s="39" t="str">
        <f t="shared" si="53"/>
        <v>C2106-1</v>
      </c>
      <c r="D560" s="39" t="str">
        <f t="shared" si="54"/>
        <v>C2106-2</v>
      </c>
      <c r="E560" s="14" t="str">
        <f>VLOOKUP(C560,Pin_Report!$D$3:$E$9000,2,0)</f>
        <v>V3P3</v>
      </c>
      <c r="F560" s="14" t="str">
        <f>VLOOKUP(D560,Pin_Report!$D$3:$E$9000,2,0)</f>
        <v>GND</v>
      </c>
      <c r="G560" s="39">
        <v>25</v>
      </c>
      <c r="H560" s="39">
        <v>3.3</v>
      </c>
      <c r="I560" s="4">
        <f t="shared" ref="I560" si="57">G560/H560</f>
        <v>7.5757575757575761</v>
      </c>
      <c r="J560" s="4" t="str">
        <f t="shared" ref="J560" si="58">IF(I560&gt;=1.25,"PASS","FAIL")</f>
        <v>PASS</v>
      </c>
      <c r="K560" s="39"/>
      <c r="L560" s="10"/>
      <c r="M560" s="10"/>
      <c r="N560" s="10"/>
    </row>
    <row r="561" spans="1:14" x14ac:dyDescent="0.3">
      <c r="A561" s="31"/>
      <c r="M561" s="10"/>
      <c r="N561" s="10"/>
    </row>
    <row r="562" spans="1:14" x14ac:dyDescent="0.3">
      <c r="A562" s="31"/>
    </row>
    <row r="563" spans="1:14" x14ac:dyDescent="0.3">
      <c r="A563" s="31"/>
    </row>
    <row r="564" spans="1:14" x14ac:dyDescent="0.3">
      <c r="A564" s="31"/>
    </row>
    <row r="565" spans="1:14" x14ac:dyDescent="0.3">
      <c r="A565" s="31"/>
    </row>
    <row r="566" spans="1:14" x14ac:dyDescent="0.3">
      <c r="A566" s="31"/>
    </row>
    <row r="567" spans="1:14" x14ac:dyDescent="0.3">
      <c r="A567" s="31"/>
    </row>
    <row r="568" spans="1:14" x14ac:dyDescent="0.3">
      <c r="A568" s="31"/>
    </row>
    <row r="569" spans="1:14" x14ac:dyDescent="0.3">
      <c r="A569" s="31"/>
    </row>
    <row r="570" spans="1:14" x14ac:dyDescent="0.3">
      <c r="A570" s="31"/>
    </row>
    <row r="571" spans="1:14" x14ac:dyDescent="0.3">
      <c r="A571" s="31"/>
    </row>
    <row r="572" spans="1:14" x14ac:dyDescent="0.3">
      <c r="A572" s="31"/>
    </row>
    <row r="573" spans="1:14" x14ac:dyDescent="0.3">
      <c r="A573" s="31"/>
    </row>
    <row r="574" spans="1:14" x14ac:dyDescent="0.3">
      <c r="A574" s="31"/>
    </row>
    <row r="575" spans="1:14" x14ac:dyDescent="0.3">
      <c r="A575" s="31"/>
    </row>
    <row r="576" spans="1:14" x14ac:dyDescent="0.3">
      <c r="A576" s="31"/>
    </row>
    <row r="577" spans="1:1" x14ac:dyDescent="0.3">
      <c r="A577" s="31"/>
    </row>
    <row r="578" spans="1:1" x14ac:dyDescent="0.3">
      <c r="A578" s="31"/>
    </row>
    <row r="579" spans="1:1" x14ac:dyDescent="0.3">
      <c r="A579" s="31"/>
    </row>
    <row r="580" spans="1:1" x14ac:dyDescent="0.3">
      <c r="A580" s="31"/>
    </row>
    <row r="581" spans="1:1" x14ac:dyDescent="0.3">
      <c r="A581" s="31"/>
    </row>
    <row r="582" spans="1:1" x14ac:dyDescent="0.3">
      <c r="A582" s="31"/>
    </row>
    <row r="583" spans="1:1" x14ac:dyDescent="0.3">
      <c r="A583" s="31"/>
    </row>
    <row r="584" spans="1:1" x14ac:dyDescent="0.3">
      <c r="A584" s="31"/>
    </row>
    <row r="585" spans="1:1" x14ac:dyDescent="0.3">
      <c r="A585" s="31"/>
    </row>
    <row r="586" spans="1:1" x14ac:dyDescent="0.3">
      <c r="A586" s="31"/>
    </row>
    <row r="587" spans="1:1" x14ac:dyDescent="0.3">
      <c r="A587" s="31"/>
    </row>
    <row r="588" spans="1:1" x14ac:dyDescent="0.3">
      <c r="A588" s="31"/>
    </row>
    <row r="589" spans="1:1" x14ac:dyDescent="0.3">
      <c r="A589" s="31"/>
    </row>
    <row r="590" spans="1:1" x14ac:dyDescent="0.3">
      <c r="A590" s="31"/>
    </row>
    <row r="591" spans="1:1" x14ac:dyDescent="0.3">
      <c r="A591" s="31"/>
    </row>
    <row r="592" spans="1:1" x14ac:dyDescent="0.3">
      <c r="A592" s="31"/>
    </row>
    <row r="593" spans="1:1" x14ac:dyDescent="0.3">
      <c r="A593" s="31"/>
    </row>
    <row r="594" spans="1:1" x14ac:dyDescent="0.3">
      <c r="A594" s="31"/>
    </row>
    <row r="595" spans="1:1" x14ac:dyDescent="0.3">
      <c r="A595" s="31"/>
    </row>
    <row r="596" spans="1:1" x14ac:dyDescent="0.3">
      <c r="A596" s="31"/>
    </row>
    <row r="597" spans="1:1" x14ac:dyDescent="0.3">
      <c r="A597" s="31"/>
    </row>
    <row r="598" spans="1:1" x14ac:dyDescent="0.3">
      <c r="A598" s="31"/>
    </row>
    <row r="599" spans="1:1" x14ac:dyDescent="0.3">
      <c r="A599" s="31"/>
    </row>
    <row r="600" spans="1:1" x14ac:dyDescent="0.3">
      <c r="A600" s="31"/>
    </row>
    <row r="601" spans="1:1" x14ac:dyDescent="0.3">
      <c r="A601" s="31"/>
    </row>
    <row r="602" spans="1:1" x14ac:dyDescent="0.3">
      <c r="A602" s="31"/>
    </row>
    <row r="603" spans="1:1" x14ac:dyDescent="0.3">
      <c r="A603" s="31"/>
    </row>
    <row r="604" spans="1:1" x14ac:dyDescent="0.3">
      <c r="A604" s="31"/>
    </row>
    <row r="605" spans="1:1" x14ac:dyDescent="0.3">
      <c r="A605" s="31"/>
    </row>
    <row r="606" spans="1:1" x14ac:dyDescent="0.3">
      <c r="A606" s="31"/>
    </row>
    <row r="607" spans="1:1" x14ac:dyDescent="0.3">
      <c r="A607" s="31"/>
    </row>
    <row r="608" spans="1:1" x14ac:dyDescent="0.3">
      <c r="A608" s="31"/>
    </row>
    <row r="609" spans="1:1" x14ac:dyDescent="0.3">
      <c r="A609" s="31"/>
    </row>
    <row r="610" spans="1:1" x14ac:dyDescent="0.3">
      <c r="A610" s="31"/>
    </row>
    <row r="611" spans="1:1" x14ac:dyDescent="0.3">
      <c r="A611" s="31"/>
    </row>
    <row r="612" spans="1:1" x14ac:dyDescent="0.3">
      <c r="A612" s="31"/>
    </row>
    <row r="613" spans="1:1" x14ac:dyDescent="0.3">
      <c r="A613" s="31"/>
    </row>
    <row r="614" spans="1:1" x14ac:dyDescent="0.3">
      <c r="A614" s="31"/>
    </row>
    <row r="615" spans="1:1" x14ac:dyDescent="0.3">
      <c r="A615" s="31"/>
    </row>
    <row r="616" spans="1:1" x14ac:dyDescent="0.3">
      <c r="A616" s="31"/>
    </row>
    <row r="617" spans="1:1" x14ac:dyDescent="0.3">
      <c r="A617" s="31"/>
    </row>
    <row r="618" spans="1:1" x14ac:dyDescent="0.3">
      <c r="A618" s="31"/>
    </row>
    <row r="619" spans="1:1" x14ac:dyDescent="0.3">
      <c r="A619" s="31"/>
    </row>
    <row r="620" spans="1:1" x14ac:dyDescent="0.3">
      <c r="A620" s="31"/>
    </row>
    <row r="621" spans="1:1" x14ac:dyDescent="0.3">
      <c r="A621" s="31"/>
    </row>
    <row r="622" spans="1:1" x14ac:dyDescent="0.3">
      <c r="A622" s="31"/>
    </row>
    <row r="623" spans="1:1" x14ac:dyDescent="0.3">
      <c r="A623" s="31"/>
    </row>
    <row r="624" spans="1:1" x14ac:dyDescent="0.3">
      <c r="A624" s="31"/>
    </row>
    <row r="625" spans="1:1" x14ac:dyDescent="0.3">
      <c r="A625" s="31"/>
    </row>
    <row r="626" spans="1:1" x14ac:dyDescent="0.3">
      <c r="A626" s="31"/>
    </row>
    <row r="627" spans="1:1" x14ac:dyDescent="0.3">
      <c r="A627" s="31"/>
    </row>
    <row r="628" spans="1:1" x14ac:dyDescent="0.3">
      <c r="A628" s="31"/>
    </row>
    <row r="629" spans="1:1" x14ac:dyDescent="0.3">
      <c r="A629" s="31"/>
    </row>
    <row r="630" spans="1:1" x14ac:dyDescent="0.3">
      <c r="A630" s="31"/>
    </row>
    <row r="631" spans="1:1" x14ac:dyDescent="0.3">
      <c r="A631" s="31"/>
    </row>
    <row r="632" spans="1:1" x14ac:dyDescent="0.3">
      <c r="A632" s="31"/>
    </row>
    <row r="633" spans="1:1" x14ac:dyDescent="0.3">
      <c r="A633" s="31"/>
    </row>
    <row r="634" spans="1:1" x14ac:dyDescent="0.3">
      <c r="A634" s="31"/>
    </row>
    <row r="635" spans="1:1" x14ac:dyDescent="0.3">
      <c r="A635" s="31"/>
    </row>
    <row r="636" spans="1:1" x14ac:dyDescent="0.3">
      <c r="A636" s="31"/>
    </row>
    <row r="637" spans="1:1" x14ac:dyDescent="0.3">
      <c r="A637" s="31"/>
    </row>
    <row r="638" spans="1:1" x14ac:dyDescent="0.3">
      <c r="A638" s="31"/>
    </row>
    <row r="639" spans="1:1" x14ac:dyDescent="0.3">
      <c r="A639" s="31"/>
    </row>
  </sheetData>
  <mergeCells count="1">
    <mergeCell ref="M9:R14"/>
  </mergeCells>
  <conditionalFormatting sqref="J561:J1048576">
    <cfRule type="containsText" dxfId="89" priority="31" operator="containsText" text="FAIL">
      <formula>NOT(ISERROR(SEARCH("FAIL",J561)))</formula>
    </cfRule>
  </conditionalFormatting>
  <conditionalFormatting sqref="G2">
    <cfRule type="containsText" dxfId="77" priority="8" operator="containsText" text="true">
      <formula>NOT(ISERROR(SEARCH("true",G2)))</formula>
    </cfRule>
  </conditionalFormatting>
  <conditionalFormatting sqref="A2:K2">
    <cfRule type="expression" dxfId="73" priority="5">
      <formula>($K2=$Z$10)</formula>
    </cfRule>
    <cfRule type="expression" dxfId="74" priority="6">
      <formula>($J2=$Z$9)</formula>
    </cfRule>
    <cfRule type="expression" dxfId="75" priority="7">
      <formula>($J2=$Z$8)</formula>
    </cfRule>
  </conditionalFormatting>
  <conditionalFormatting sqref="G3:G560">
    <cfRule type="containsText" dxfId="69" priority="4" operator="containsText" text="true">
      <formula>NOT(ISERROR(SEARCH("true",G3)))</formula>
    </cfRule>
  </conditionalFormatting>
  <conditionalFormatting sqref="A3:K560">
    <cfRule type="expression" dxfId="67" priority="1">
      <formula>($K3=$Z$10)</formula>
    </cfRule>
    <cfRule type="expression" dxfId="66" priority="2">
      <formula>($J3=$Z$9)</formula>
    </cfRule>
    <cfRule type="expression" dxfId="65" priority="3">
      <formula>($J3=$Z$8)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topLeftCell="D1" zoomScale="85" zoomScaleNormal="85" workbookViewId="0">
      <pane ySplit="1" topLeftCell="A2" activePane="bottomLeft" state="frozen"/>
      <selection activeCell="D1" sqref="D1"/>
      <selection pane="bottomLeft" activeCell="O5" sqref="O5"/>
    </sheetView>
  </sheetViews>
  <sheetFormatPr defaultRowHeight="14.4" x14ac:dyDescent="0.3"/>
  <cols>
    <col min="1" max="1" width="8" style="5" bestFit="1" customWidth="1"/>
    <col min="2" max="2" width="20.6640625" bestFit="1" customWidth="1"/>
    <col min="3" max="3" width="71.44140625" style="11" bestFit="1" customWidth="1"/>
    <col min="4" max="5" width="12.44140625" bestFit="1" customWidth="1"/>
    <col min="6" max="6" width="25.21875" bestFit="1" customWidth="1"/>
    <col min="7" max="7" width="17.109375" bestFit="1" customWidth="1"/>
    <col min="8" max="8" width="18.44140625" style="11" bestFit="1" customWidth="1"/>
    <col min="9" max="9" width="20" style="7" bestFit="1" customWidth="1"/>
    <col min="10" max="10" width="10.6640625" bestFit="1" customWidth="1"/>
    <col min="11" max="11" width="10" bestFit="1" customWidth="1"/>
    <col min="12" max="12" width="8.44140625" bestFit="1" customWidth="1"/>
    <col min="13" max="13" width="8.6640625" style="20" customWidth="1"/>
    <col min="14" max="14" width="13.6640625" bestFit="1" customWidth="1"/>
    <col min="15" max="15" width="22.109375" customWidth="1"/>
  </cols>
  <sheetData>
    <row r="1" spans="1:26" ht="15" thickBot="1" x14ac:dyDescent="0.35">
      <c r="A1" s="19" t="s">
        <v>468</v>
      </c>
      <c r="B1" s="19" t="s">
        <v>481</v>
      </c>
      <c r="C1" s="19" t="s">
        <v>319</v>
      </c>
      <c r="D1" s="19" t="s">
        <v>470</v>
      </c>
      <c r="E1" s="19" t="s">
        <v>471</v>
      </c>
      <c r="F1" s="19" t="s">
        <v>472</v>
      </c>
      <c r="G1" s="19" t="s">
        <v>473</v>
      </c>
      <c r="H1" s="19" t="s">
        <v>2940</v>
      </c>
      <c r="I1" s="19" t="s">
        <v>2941</v>
      </c>
      <c r="J1" s="6" t="s">
        <v>474</v>
      </c>
      <c r="K1" s="6" t="s">
        <v>475</v>
      </c>
      <c r="L1" s="19" t="s">
        <v>476</v>
      </c>
      <c r="M1" s="24"/>
      <c r="N1" s="53"/>
      <c r="O1" s="53"/>
    </row>
    <row r="2" spans="1:26" x14ac:dyDescent="0.3">
      <c r="A2" s="39" t="s">
        <v>94</v>
      </c>
      <c r="B2" s="39">
        <v>7447779002</v>
      </c>
      <c r="C2" s="39" t="s">
        <v>287</v>
      </c>
      <c r="D2" s="39" t="str">
        <f t="shared" ref="D2" si="0">CONCATENATE(A2,"-",1)</f>
        <v>L13-1</v>
      </c>
      <c r="E2" s="39" t="str">
        <f t="shared" ref="E2" si="1">CONCATENATE(A2,"-",2)</f>
        <v>L13-2</v>
      </c>
      <c r="F2" s="39" t="str">
        <f>VLOOKUP(D2,Pin_Report!$D$3:$E$8547,2,0)</f>
        <v>N19579922</v>
      </c>
      <c r="G2" s="39" t="str">
        <f>VLOOKUP(E2,Pin_Report!$D$3:$E$8547,2,0)</f>
        <v>N19579948</v>
      </c>
      <c r="H2" s="18">
        <v>4.2</v>
      </c>
      <c r="I2" s="39">
        <v>1.7</v>
      </c>
      <c r="J2" s="4">
        <f>H2/I2</f>
        <v>2.4705882352941178</v>
      </c>
      <c r="K2" s="4" t="str">
        <f>IF(J2&gt;1.11,"PASS","FAIL")</f>
        <v>PASS</v>
      </c>
      <c r="L2" s="33"/>
      <c r="M2" s="52"/>
      <c r="N2" s="46" t="s">
        <v>3057</v>
      </c>
      <c r="O2" s="47">
        <f>COUNTA(A2:A840)</f>
        <v>55</v>
      </c>
    </row>
    <row r="3" spans="1:26" x14ac:dyDescent="0.3">
      <c r="A3" s="39" t="s">
        <v>95</v>
      </c>
      <c r="B3" s="39" t="s">
        <v>2741</v>
      </c>
      <c r="C3" s="39" t="s">
        <v>2861</v>
      </c>
      <c r="D3" s="39" t="str">
        <f t="shared" ref="D3:D56" si="2">CONCATENATE(A3,"-",1)</f>
        <v>L30-1</v>
      </c>
      <c r="E3" s="39" t="str">
        <f t="shared" ref="E3:E56" si="3">CONCATENATE(A3,"-",2)</f>
        <v>L30-2</v>
      </c>
      <c r="F3" s="39" t="str">
        <f>VLOOKUP(D3,Pin_Report!$D$3:$E$8547,2,0)</f>
        <v>V3P3</v>
      </c>
      <c r="G3" s="39" t="str">
        <f>VLOOKUP(E3,Pin_Report!$D$3:$E$8547,2,0)</f>
        <v>N18611272</v>
      </c>
      <c r="H3" s="18">
        <v>0.01</v>
      </c>
      <c r="I3" s="39">
        <v>0.12</v>
      </c>
      <c r="J3" s="4">
        <f t="shared" ref="J3:J56" si="4">H3/I3</f>
        <v>8.3333333333333343E-2</v>
      </c>
      <c r="K3" s="4" t="str">
        <f t="shared" ref="K3:K56" si="5">IF(J3&gt;1.11,"PASS","FAIL")</f>
        <v>FAIL</v>
      </c>
      <c r="L3" s="33"/>
      <c r="M3" s="52"/>
      <c r="N3" s="48" t="s">
        <v>477</v>
      </c>
      <c r="O3" s="49">
        <f>COUNTA(I2:I840)</f>
        <v>51</v>
      </c>
    </row>
    <row r="4" spans="1:26" x14ac:dyDescent="0.3">
      <c r="A4" s="39" t="s">
        <v>96</v>
      </c>
      <c r="B4" s="39" t="s">
        <v>2741</v>
      </c>
      <c r="C4" s="39" t="s">
        <v>2861</v>
      </c>
      <c r="D4" s="39" t="str">
        <f t="shared" si="2"/>
        <v>L32-1</v>
      </c>
      <c r="E4" s="39" t="str">
        <f t="shared" si="3"/>
        <v>L32-2</v>
      </c>
      <c r="F4" s="39" t="str">
        <f>VLOOKUP(D4,Pin_Report!$D$3:$E$8547,2,0)</f>
        <v>V3P3</v>
      </c>
      <c r="G4" s="39" t="str">
        <f>VLOOKUP(E4,Pin_Report!$D$3:$E$8547,2,0)</f>
        <v>N18611371</v>
      </c>
      <c r="H4" s="18">
        <v>0.01</v>
      </c>
      <c r="I4" s="39">
        <v>0.12</v>
      </c>
      <c r="J4" s="4">
        <f t="shared" si="4"/>
        <v>8.3333333333333343E-2</v>
      </c>
      <c r="K4" s="4" t="str">
        <f t="shared" si="5"/>
        <v>FAIL</v>
      </c>
      <c r="L4" s="33"/>
      <c r="M4" s="52"/>
      <c r="N4" s="48" t="s">
        <v>478</v>
      </c>
      <c r="O4" s="49">
        <f>100*(O3+O7)/O2</f>
        <v>100</v>
      </c>
    </row>
    <row r="5" spans="1:26" x14ac:dyDescent="0.3">
      <c r="A5" s="39" t="s">
        <v>1530</v>
      </c>
      <c r="B5" s="39" t="s">
        <v>2742</v>
      </c>
      <c r="C5" s="39" t="s">
        <v>2862</v>
      </c>
      <c r="D5" s="39" t="str">
        <f t="shared" si="2"/>
        <v>L1516-1</v>
      </c>
      <c r="E5" s="39" t="str">
        <f t="shared" si="3"/>
        <v>L1516-2</v>
      </c>
      <c r="F5" s="39" t="str">
        <f>VLOOKUP(D5,Pin_Report!$D$3:$E$8547,2,0)</f>
        <v>N18610577</v>
      </c>
      <c r="G5" s="39" t="str">
        <f>VLOOKUP(E5,Pin_Report!$D$3:$E$8547,2,0)</f>
        <v>N18610670</v>
      </c>
      <c r="H5" s="18">
        <v>0.15</v>
      </c>
      <c r="I5" s="39">
        <v>0.12</v>
      </c>
      <c r="J5" s="4">
        <f t="shared" si="4"/>
        <v>1.25</v>
      </c>
      <c r="K5" s="4" t="str">
        <f t="shared" si="5"/>
        <v>PASS</v>
      </c>
      <c r="L5" s="33"/>
      <c r="M5" s="52"/>
      <c r="N5" s="48" t="s">
        <v>479</v>
      </c>
      <c r="O5" s="49">
        <f>COUNTIF(K2:K840,"PASS")</f>
        <v>49</v>
      </c>
    </row>
    <row r="6" spans="1:26" x14ac:dyDescent="0.3">
      <c r="A6" s="39" t="s">
        <v>1531</v>
      </c>
      <c r="B6" s="39" t="s">
        <v>2742</v>
      </c>
      <c r="C6" s="39" t="s">
        <v>2862</v>
      </c>
      <c r="D6" s="39" t="str">
        <f t="shared" si="2"/>
        <v>L1521-1</v>
      </c>
      <c r="E6" s="39" t="str">
        <f t="shared" si="3"/>
        <v>L1521-2</v>
      </c>
      <c r="F6" s="39" t="str">
        <f>VLOOKUP(D6,Pin_Report!$D$3:$E$8547,2,0)</f>
        <v>N18610916</v>
      </c>
      <c r="G6" s="39" t="str">
        <f>VLOOKUP(E6,Pin_Report!$D$3:$E$8547,2,0)</f>
        <v>N18610924</v>
      </c>
      <c r="H6" s="18">
        <v>0.15</v>
      </c>
      <c r="I6" s="39">
        <v>0.12</v>
      </c>
      <c r="J6" s="4">
        <f t="shared" si="4"/>
        <v>1.25</v>
      </c>
      <c r="K6" s="4" t="str">
        <f t="shared" si="5"/>
        <v>PASS</v>
      </c>
      <c r="L6" s="33"/>
      <c r="M6" s="52"/>
      <c r="N6" s="48" t="s">
        <v>480</v>
      </c>
      <c r="O6" s="49">
        <f>COUNTIF(K2:K840,"FAIL")</f>
        <v>2</v>
      </c>
    </row>
    <row r="7" spans="1:26" ht="15" thickBot="1" x14ac:dyDescent="0.35">
      <c r="A7" s="39" t="s">
        <v>1532</v>
      </c>
      <c r="B7" s="39" t="s">
        <v>2743</v>
      </c>
      <c r="C7" s="39" t="s">
        <v>2863</v>
      </c>
      <c r="D7" s="39" t="str">
        <f t="shared" si="2"/>
        <v>L2200-1</v>
      </c>
      <c r="E7" s="39" t="str">
        <f t="shared" si="3"/>
        <v>L2200-2</v>
      </c>
      <c r="F7" s="39" t="str">
        <f>VLOOKUP(D7,Pin_Report!$D$3:$E$8547,2,0)</f>
        <v>N2463246</v>
      </c>
      <c r="G7" s="39" t="str">
        <f>VLOOKUP(E7,Pin_Report!$D$3:$E$8547,2,0)</f>
        <v>N2463410</v>
      </c>
      <c r="H7" s="18">
        <v>0.3</v>
      </c>
      <c r="I7" s="39"/>
      <c r="J7" s="4"/>
      <c r="K7" s="4"/>
      <c r="L7" s="33" t="s">
        <v>506</v>
      </c>
      <c r="M7" s="45"/>
      <c r="N7" s="50" t="s">
        <v>2968</v>
      </c>
      <c r="O7" s="51">
        <f>O2-O5-O6</f>
        <v>4</v>
      </c>
    </row>
    <row r="8" spans="1:26" x14ac:dyDescent="0.3">
      <c r="A8" s="39" t="s">
        <v>1560</v>
      </c>
      <c r="B8" s="39" t="s">
        <v>2743</v>
      </c>
      <c r="C8" s="39" t="s">
        <v>2863</v>
      </c>
      <c r="D8" s="39" t="str">
        <f t="shared" si="2"/>
        <v>L2800-1</v>
      </c>
      <c r="E8" s="39" t="str">
        <f t="shared" si="3"/>
        <v>L2800-2</v>
      </c>
      <c r="F8" s="39" t="str">
        <f>VLOOKUP(D8,Pin_Report!$D$3:$E$8547,2,0)</f>
        <v>N2424334</v>
      </c>
      <c r="G8" s="39" t="str">
        <f>VLOOKUP(E8,Pin_Report!$D$3:$E$8547,2,0)</f>
        <v>N2424508</v>
      </c>
      <c r="H8" s="18">
        <v>0.3</v>
      </c>
      <c r="I8" s="39"/>
      <c r="J8" s="4"/>
      <c r="K8" s="4"/>
      <c r="L8" s="33" t="s">
        <v>506</v>
      </c>
      <c r="M8" s="23"/>
      <c r="N8" s="24"/>
      <c r="O8" s="24"/>
      <c r="Z8" s="20" t="s">
        <v>3076</v>
      </c>
    </row>
    <row r="9" spans="1:26" x14ac:dyDescent="0.3">
      <c r="A9" s="39" t="s">
        <v>1534</v>
      </c>
      <c r="B9" s="39" t="s">
        <v>2743</v>
      </c>
      <c r="C9" s="39" t="s">
        <v>2863</v>
      </c>
      <c r="D9" s="39" t="str">
        <f t="shared" si="2"/>
        <v>L2201-1</v>
      </c>
      <c r="E9" s="39" t="str">
        <f t="shared" si="3"/>
        <v>L2201-2</v>
      </c>
      <c r="F9" s="39" t="str">
        <f>VLOOKUP(D9,Pin_Report!$D$3:$E$8547,2,0)</f>
        <v>CH1_+5P0V_HBPRE_SW</v>
      </c>
      <c r="G9" s="39" t="str">
        <f>VLOOKUP(E9,Pin_Report!$D$3:$E$8547,2,0)</f>
        <v>N2463128</v>
      </c>
      <c r="H9" s="18">
        <v>0.3</v>
      </c>
      <c r="I9" s="39">
        <v>0.255</v>
      </c>
      <c r="J9" s="4">
        <f t="shared" si="4"/>
        <v>1.1764705882352942</v>
      </c>
      <c r="K9" s="4" t="str">
        <f t="shared" si="5"/>
        <v>PASS</v>
      </c>
      <c r="L9" s="33"/>
      <c r="M9" s="24"/>
      <c r="N9" s="24"/>
      <c r="O9" s="24"/>
      <c r="Z9" s="20" t="s">
        <v>3077</v>
      </c>
    </row>
    <row r="10" spans="1:26" ht="15" thickBot="1" x14ac:dyDescent="0.35">
      <c r="A10" s="39" t="s">
        <v>1562</v>
      </c>
      <c r="B10" s="39" t="s">
        <v>2743</v>
      </c>
      <c r="C10" s="39" t="s">
        <v>2863</v>
      </c>
      <c r="D10" s="39" t="str">
        <f t="shared" si="2"/>
        <v>L2801-1</v>
      </c>
      <c r="E10" s="39" t="str">
        <f t="shared" si="3"/>
        <v>L2801-2</v>
      </c>
      <c r="F10" s="39" t="str">
        <f>VLOOKUP(D10,Pin_Report!$D$3:$E$8547,2,0)</f>
        <v>CH2_+5P0V_HBPRE_SW</v>
      </c>
      <c r="G10" s="39" t="str">
        <f>VLOOKUP(E10,Pin_Report!$D$3:$E$8547,2,0)</f>
        <v>N2424216</v>
      </c>
      <c r="H10" s="18">
        <v>0.3</v>
      </c>
      <c r="I10" s="39">
        <v>0.255</v>
      </c>
      <c r="J10" s="4">
        <f t="shared" si="4"/>
        <v>1.1764705882352942</v>
      </c>
      <c r="K10" s="4" t="str">
        <f t="shared" si="5"/>
        <v>PASS</v>
      </c>
      <c r="L10" s="33"/>
      <c r="M10" s="24"/>
      <c r="N10" s="38"/>
      <c r="Z10" s="20" t="s">
        <v>506</v>
      </c>
    </row>
    <row r="11" spans="1:26" x14ac:dyDescent="0.3">
      <c r="A11" s="39" t="s">
        <v>1535</v>
      </c>
      <c r="B11" s="39" t="s">
        <v>2744</v>
      </c>
      <c r="C11" s="39" t="s">
        <v>2864</v>
      </c>
      <c r="D11" s="39" t="str">
        <f t="shared" si="2"/>
        <v>L2203-1</v>
      </c>
      <c r="E11" s="39" t="str">
        <f t="shared" si="3"/>
        <v>L2203-2</v>
      </c>
      <c r="F11" s="39" t="str">
        <f>VLOOKUP(D11,Pin_Report!$D$3:$E$8547,2,0)</f>
        <v>N2463126</v>
      </c>
      <c r="G11" s="39" t="str">
        <f>VLOOKUP(E11,Pin_Report!$D$3:$E$8547,2,0)</f>
        <v>GND</v>
      </c>
      <c r="H11" s="18">
        <v>0.4</v>
      </c>
      <c r="I11" s="39">
        <v>0.2</v>
      </c>
      <c r="J11" s="4">
        <f t="shared" si="4"/>
        <v>2</v>
      </c>
      <c r="K11" s="4" t="str">
        <f t="shared" si="5"/>
        <v>PASS</v>
      </c>
      <c r="L11" s="33"/>
      <c r="M11" s="24"/>
      <c r="N11" s="73" t="s">
        <v>3058</v>
      </c>
      <c r="O11" s="66"/>
    </row>
    <row r="12" spans="1:26" x14ac:dyDescent="0.3">
      <c r="A12" s="39" t="s">
        <v>1563</v>
      </c>
      <c r="B12" s="39" t="s">
        <v>2744</v>
      </c>
      <c r="C12" s="39" t="s">
        <v>2864</v>
      </c>
      <c r="D12" s="39" t="str">
        <f t="shared" si="2"/>
        <v>L2803-1</v>
      </c>
      <c r="E12" s="39" t="str">
        <f t="shared" si="3"/>
        <v>L2803-2</v>
      </c>
      <c r="F12" s="39" t="str">
        <f>VLOOKUP(D12,Pin_Report!$D$3:$E$8547,2,0)</f>
        <v>N2424214</v>
      </c>
      <c r="G12" s="39" t="str">
        <f>VLOOKUP(E12,Pin_Report!$D$3:$E$8547,2,0)</f>
        <v>GND</v>
      </c>
      <c r="H12" s="18">
        <v>0.4</v>
      </c>
      <c r="I12" s="39">
        <v>0.2</v>
      </c>
      <c r="J12" s="4">
        <f t="shared" si="4"/>
        <v>2</v>
      </c>
      <c r="K12" s="4" t="str">
        <f t="shared" si="5"/>
        <v>PASS</v>
      </c>
      <c r="L12" s="33"/>
      <c r="M12" s="24"/>
      <c r="N12" s="67"/>
      <c r="O12" s="69"/>
    </row>
    <row r="13" spans="1:26" ht="15" thickBot="1" x14ac:dyDescent="0.35">
      <c r="A13" s="39" t="s">
        <v>1536</v>
      </c>
      <c r="B13" s="39" t="s">
        <v>2745</v>
      </c>
      <c r="C13" s="39" t="s">
        <v>2865</v>
      </c>
      <c r="D13" s="39" t="str">
        <f t="shared" si="2"/>
        <v>L2205-1</v>
      </c>
      <c r="E13" s="39" t="str">
        <f t="shared" si="3"/>
        <v>L2205-2</v>
      </c>
      <c r="F13" s="39" t="str">
        <f>VLOOKUP(D13,Pin_Report!$D$3:$E$8547,2,0)</f>
        <v>CH1_HB_RF_CON</v>
      </c>
      <c r="G13" s="39" t="str">
        <f>VLOOKUP(E13,Pin_Report!$D$3:$E$8547,2,0)</f>
        <v>GND</v>
      </c>
      <c r="H13" s="18">
        <v>0.3</v>
      </c>
      <c r="I13" s="39">
        <v>0.2</v>
      </c>
      <c r="J13" s="4">
        <f t="shared" si="4"/>
        <v>1.4999999999999998</v>
      </c>
      <c r="K13" s="4" t="str">
        <f t="shared" si="5"/>
        <v>PASS</v>
      </c>
      <c r="L13" s="33"/>
      <c r="M13" s="24"/>
      <c r="N13" s="70"/>
      <c r="O13" s="72"/>
    </row>
    <row r="14" spans="1:26" x14ac:dyDescent="0.3">
      <c r="A14" s="39" t="s">
        <v>1564</v>
      </c>
      <c r="B14" s="39" t="s">
        <v>2745</v>
      </c>
      <c r="C14" s="39" t="s">
        <v>2865</v>
      </c>
      <c r="D14" s="39" t="str">
        <f t="shared" si="2"/>
        <v>L2805-1</v>
      </c>
      <c r="E14" s="39" t="str">
        <f t="shared" si="3"/>
        <v>L2805-2</v>
      </c>
      <c r="F14" s="39" t="str">
        <f>VLOOKUP(D14,Pin_Report!$D$3:$E$8547,2,0)</f>
        <v>CH2_HB_RF_CON</v>
      </c>
      <c r="G14" s="39" t="str">
        <f>VLOOKUP(E14,Pin_Report!$D$3:$E$8547,2,0)</f>
        <v>GND</v>
      </c>
      <c r="H14" s="18">
        <v>0.3</v>
      </c>
      <c r="I14" s="39">
        <v>0.2</v>
      </c>
      <c r="J14" s="4">
        <f t="shared" si="4"/>
        <v>1.4999999999999998</v>
      </c>
      <c r="K14" s="4" t="str">
        <f t="shared" si="5"/>
        <v>PASS</v>
      </c>
      <c r="L14" s="33"/>
      <c r="M14" s="24"/>
      <c r="N14" s="24"/>
      <c r="O14" s="24"/>
    </row>
    <row r="15" spans="1:26" x14ac:dyDescent="0.3">
      <c r="A15" s="39" t="s">
        <v>1537</v>
      </c>
      <c r="B15" s="39" t="s">
        <v>2746</v>
      </c>
      <c r="C15" s="39" t="s">
        <v>2866</v>
      </c>
      <c r="D15" s="39" t="str">
        <f t="shared" si="2"/>
        <v>L2208-1</v>
      </c>
      <c r="E15" s="39" t="str">
        <f t="shared" si="3"/>
        <v>L2208-2</v>
      </c>
      <c r="F15" s="39" t="str">
        <f>VLOOKUP(D15,Pin_Report!$D$3:$E$8547,2,0)</f>
        <v>N2463162</v>
      </c>
      <c r="G15" s="39" t="str">
        <f>VLOOKUP(E15,Pin_Report!$D$3:$E$8547,2,0)</f>
        <v>N2463414</v>
      </c>
      <c r="H15" s="18">
        <v>0.25</v>
      </c>
      <c r="I15" s="39"/>
      <c r="J15" s="4"/>
      <c r="K15" s="4"/>
      <c r="L15" s="33" t="s">
        <v>506</v>
      </c>
      <c r="M15" s="23"/>
      <c r="N15" s="24"/>
      <c r="O15" s="24"/>
    </row>
    <row r="16" spans="1:26" x14ac:dyDescent="0.3">
      <c r="A16" s="39" t="s">
        <v>1565</v>
      </c>
      <c r="B16" s="39" t="s">
        <v>2746</v>
      </c>
      <c r="C16" s="39" t="s">
        <v>2866</v>
      </c>
      <c r="D16" s="39" t="str">
        <f t="shared" si="2"/>
        <v>L2808-1</v>
      </c>
      <c r="E16" s="39" t="str">
        <f t="shared" si="3"/>
        <v>L2808-2</v>
      </c>
      <c r="F16" s="39" t="str">
        <f>VLOOKUP(D16,Pin_Report!$D$3:$E$8547,2,0)</f>
        <v>N2424250</v>
      </c>
      <c r="G16" s="39" t="str">
        <f>VLOOKUP(E16,Pin_Report!$D$3:$E$8547,2,0)</f>
        <v>N2424514</v>
      </c>
      <c r="H16" s="18">
        <v>0.25</v>
      </c>
      <c r="I16" s="39"/>
      <c r="J16" s="4"/>
      <c r="K16" s="4"/>
      <c r="L16" s="33" t="s">
        <v>506</v>
      </c>
      <c r="M16" s="23"/>
      <c r="N16" s="24"/>
      <c r="O16" s="24"/>
    </row>
    <row r="17" spans="1:15" x14ac:dyDescent="0.3">
      <c r="A17" s="39" t="s">
        <v>1539</v>
      </c>
      <c r="B17" s="39" t="s">
        <v>2747</v>
      </c>
      <c r="C17" s="39" t="s">
        <v>2867</v>
      </c>
      <c r="D17" s="39" t="str">
        <f t="shared" si="2"/>
        <v>L2209-1</v>
      </c>
      <c r="E17" s="39" t="str">
        <f t="shared" si="3"/>
        <v>L2209-2</v>
      </c>
      <c r="F17" s="39" t="str">
        <f>VLOOKUP(D17,Pin_Report!$D$3:$E$8547,2,0)</f>
        <v>CH1_+5P0V_LBPRE_SW</v>
      </c>
      <c r="G17" s="39" t="str">
        <f>VLOOKUP(E17,Pin_Report!$D$3:$E$8547,2,0)</f>
        <v>N2463054</v>
      </c>
      <c r="H17" s="18">
        <v>0.3</v>
      </c>
      <c r="I17" s="39">
        <v>0.24</v>
      </c>
      <c r="J17" s="4">
        <f t="shared" si="4"/>
        <v>1.25</v>
      </c>
      <c r="K17" s="4" t="str">
        <f t="shared" si="5"/>
        <v>PASS</v>
      </c>
      <c r="L17" s="33"/>
      <c r="M17" s="24"/>
      <c r="N17" s="24"/>
      <c r="O17" s="24"/>
    </row>
    <row r="18" spans="1:15" x14ac:dyDescent="0.3">
      <c r="A18" s="39" t="s">
        <v>1567</v>
      </c>
      <c r="B18" s="39" t="s">
        <v>2747</v>
      </c>
      <c r="C18" s="39" t="s">
        <v>2867</v>
      </c>
      <c r="D18" s="39" t="str">
        <f t="shared" si="2"/>
        <v>L2809-1</v>
      </c>
      <c r="E18" s="39" t="str">
        <f t="shared" si="3"/>
        <v>L2809-2</v>
      </c>
      <c r="F18" s="39" t="str">
        <f>VLOOKUP(D18,Pin_Report!$D$3:$E$8547,2,0)</f>
        <v>CH2_+5P0V_LBPRE_SW</v>
      </c>
      <c r="G18" s="39" t="str">
        <f>VLOOKUP(E18,Pin_Report!$D$3:$E$8547,2,0)</f>
        <v>N2424142</v>
      </c>
      <c r="H18" s="18">
        <v>0.3</v>
      </c>
      <c r="I18" s="39">
        <v>0.24</v>
      </c>
      <c r="J18" s="4">
        <f t="shared" si="4"/>
        <v>1.25</v>
      </c>
      <c r="K18" s="4" t="str">
        <f t="shared" si="5"/>
        <v>PASS</v>
      </c>
      <c r="L18" s="33"/>
      <c r="M18" s="24"/>
      <c r="N18" s="24"/>
      <c r="O18" s="24"/>
    </row>
    <row r="19" spans="1:15" x14ac:dyDescent="0.3">
      <c r="A19" s="39" t="s">
        <v>1540</v>
      </c>
      <c r="B19" s="39" t="s">
        <v>2748</v>
      </c>
      <c r="C19" s="39" t="s">
        <v>2867</v>
      </c>
      <c r="D19" s="39" t="str">
        <f t="shared" si="2"/>
        <v>L2212-1</v>
      </c>
      <c r="E19" s="39" t="str">
        <f t="shared" si="3"/>
        <v>L2212-2</v>
      </c>
      <c r="F19" s="39" t="str">
        <f>VLOOKUP(D19,Pin_Report!$D$3:$E$8547,2,0)</f>
        <v>CH1_LB_RF_CON</v>
      </c>
      <c r="G19" s="39" t="str">
        <f>VLOOKUP(E19,Pin_Report!$D$3:$E$8547,2,0)</f>
        <v>GND</v>
      </c>
      <c r="H19" s="18">
        <v>0.3</v>
      </c>
      <c r="I19" s="39">
        <v>0.2</v>
      </c>
      <c r="J19" s="4">
        <f t="shared" si="4"/>
        <v>1.4999999999999998</v>
      </c>
      <c r="K19" s="4" t="str">
        <f t="shared" si="5"/>
        <v>PASS</v>
      </c>
      <c r="L19" s="33"/>
      <c r="M19" s="24"/>
      <c r="N19" s="24"/>
      <c r="O19" s="24"/>
    </row>
    <row r="20" spans="1:15" x14ac:dyDescent="0.3">
      <c r="A20" s="39" t="s">
        <v>1568</v>
      </c>
      <c r="B20" s="39" t="s">
        <v>2748</v>
      </c>
      <c r="C20" s="39" t="s">
        <v>2868</v>
      </c>
      <c r="D20" s="39" t="str">
        <f t="shared" si="2"/>
        <v>L2812-1</v>
      </c>
      <c r="E20" s="39" t="str">
        <f t="shared" si="3"/>
        <v>L2812-2</v>
      </c>
      <c r="F20" s="39" t="str">
        <f>VLOOKUP(D20,Pin_Report!$D$3:$E$8547,2,0)</f>
        <v>CH2_LB_RF_CON</v>
      </c>
      <c r="G20" s="39" t="str">
        <f>VLOOKUP(E20,Pin_Report!$D$3:$E$8547,2,0)</f>
        <v>GND</v>
      </c>
      <c r="H20" s="18">
        <v>0.3</v>
      </c>
      <c r="I20" s="39">
        <v>0.2</v>
      </c>
      <c r="J20" s="4">
        <f t="shared" si="4"/>
        <v>1.4999999999999998</v>
      </c>
      <c r="K20" s="4" t="str">
        <f t="shared" si="5"/>
        <v>PASS</v>
      </c>
      <c r="L20" s="33"/>
      <c r="M20" s="24"/>
      <c r="N20" s="24"/>
      <c r="O20" s="24"/>
    </row>
    <row r="21" spans="1:15" x14ac:dyDescent="0.3">
      <c r="A21" s="39" t="s">
        <v>1541</v>
      </c>
      <c r="B21" s="39" t="s">
        <v>2749</v>
      </c>
      <c r="C21" s="39" t="s">
        <v>2869</v>
      </c>
      <c r="D21" s="39" t="str">
        <f t="shared" si="2"/>
        <v>L2213-1</v>
      </c>
      <c r="E21" s="39" t="str">
        <f t="shared" si="3"/>
        <v>L2213-2</v>
      </c>
      <c r="F21" s="39" t="str">
        <f>VLOOKUP(D21,Pin_Report!$D$3:$E$8547,2,0)</f>
        <v>N2463052</v>
      </c>
      <c r="G21" s="39" t="str">
        <f>VLOOKUP(E21,Pin_Report!$D$3:$E$8547,2,0)</f>
        <v>GND</v>
      </c>
      <c r="H21" s="18">
        <v>0.25</v>
      </c>
      <c r="I21" s="39">
        <v>0.2</v>
      </c>
      <c r="J21" s="4">
        <f t="shared" si="4"/>
        <v>1.25</v>
      </c>
      <c r="K21" s="4" t="str">
        <f t="shared" si="5"/>
        <v>PASS</v>
      </c>
      <c r="L21" s="33"/>
      <c r="M21" s="24"/>
      <c r="N21" s="24"/>
      <c r="O21" s="24"/>
    </row>
    <row r="22" spans="1:15" x14ac:dyDescent="0.3">
      <c r="A22" s="39" t="s">
        <v>1569</v>
      </c>
      <c r="B22" s="39" t="s">
        <v>2749</v>
      </c>
      <c r="C22" s="39" t="s">
        <v>2869</v>
      </c>
      <c r="D22" s="39" t="str">
        <f t="shared" si="2"/>
        <v>L2813-1</v>
      </c>
      <c r="E22" s="39" t="str">
        <f t="shared" si="3"/>
        <v>L2813-2</v>
      </c>
      <c r="F22" s="39" t="str">
        <f>VLOOKUP(D22,Pin_Report!$D$3:$E$8547,2,0)</f>
        <v>N2424140</v>
      </c>
      <c r="G22" s="39" t="str">
        <f>VLOOKUP(E22,Pin_Report!$D$3:$E$8547,2,0)</f>
        <v>GND</v>
      </c>
      <c r="H22" s="18">
        <v>0.25</v>
      </c>
      <c r="I22" s="39">
        <v>0.2</v>
      </c>
      <c r="J22" s="4">
        <f t="shared" si="4"/>
        <v>1.25</v>
      </c>
      <c r="K22" s="4" t="str">
        <f t="shared" si="5"/>
        <v>PASS</v>
      </c>
      <c r="L22" s="33"/>
      <c r="M22" s="24"/>
      <c r="N22" s="24"/>
      <c r="O22" s="24"/>
    </row>
    <row r="23" spans="1:15" x14ac:dyDescent="0.3">
      <c r="A23" s="39" t="s">
        <v>1542</v>
      </c>
      <c r="B23" s="39" t="s">
        <v>2750</v>
      </c>
      <c r="C23" s="39" t="s">
        <v>2870</v>
      </c>
      <c r="D23" s="39" t="str">
        <f t="shared" si="2"/>
        <v>L2214-1</v>
      </c>
      <c r="E23" s="39" t="str">
        <f t="shared" si="3"/>
        <v>L2214-2</v>
      </c>
      <c r="F23" s="39" t="str">
        <f>VLOOKUP(D23,Pin_Report!$D$3:$E$8547,2,0)</f>
        <v>N3406525</v>
      </c>
      <c r="G23" s="39" t="str">
        <f>VLOOKUP(E23,Pin_Report!$D$3:$E$8547,2,0)</f>
        <v>N3406573</v>
      </c>
      <c r="H23" s="18">
        <v>0.2</v>
      </c>
      <c r="I23" s="39">
        <v>0.125</v>
      </c>
      <c r="J23" s="4">
        <f t="shared" si="4"/>
        <v>1.6</v>
      </c>
      <c r="K23" s="4" t="str">
        <f t="shared" si="5"/>
        <v>PASS</v>
      </c>
      <c r="L23" s="33"/>
      <c r="M23" s="24"/>
      <c r="N23" s="24"/>
      <c r="O23" s="24"/>
    </row>
    <row r="24" spans="1:15" x14ac:dyDescent="0.3">
      <c r="A24" s="39" t="s">
        <v>1570</v>
      </c>
      <c r="B24" s="39" t="s">
        <v>2750</v>
      </c>
      <c r="C24" s="39" t="s">
        <v>2870</v>
      </c>
      <c r="D24" s="39" t="str">
        <f t="shared" si="2"/>
        <v>L2814-1</v>
      </c>
      <c r="E24" s="39" t="str">
        <f t="shared" si="3"/>
        <v>L2814-2</v>
      </c>
      <c r="F24" s="39" t="str">
        <f>VLOOKUP(D24,Pin_Report!$D$3:$E$8547,2,0)</f>
        <v>N3417242</v>
      </c>
      <c r="G24" s="39" t="str">
        <f>VLOOKUP(E24,Pin_Report!$D$3:$E$8547,2,0)</f>
        <v>N3417290</v>
      </c>
      <c r="H24" s="18">
        <v>0.2</v>
      </c>
      <c r="I24" s="39">
        <v>0.125</v>
      </c>
      <c r="J24" s="4">
        <f t="shared" si="4"/>
        <v>1.6</v>
      </c>
      <c r="K24" s="4" t="str">
        <f t="shared" si="5"/>
        <v>PASS</v>
      </c>
      <c r="L24" s="33"/>
      <c r="M24" s="24"/>
      <c r="N24" s="24"/>
      <c r="O24" s="24"/>
    </row>
    <row r="25" spans="1:15" x14ac:dyDescent="0.3">
      <c r="A25" s="39" t="s">
        <v>1543</v>
      </c>
      <c r="B25" s="39" t="s">
        <v>2751</v>
      </c>
      <c r="C25" s="39" t="s">
        <v>2871</v>
      </c>
      <c r="D25" s="39" t="str">
        <f t="shared" si="2"/>
        <v>L2300-1</v>
      </c>
      <c r="E25" s="39" t="str">
        <f t="shared" si="3"/>
        <v>L2300-2</v>
      </c>
      <c r="F25" s="39" t="str">
        <f>VLOOKUP(D25,Pin_Report!$D$3:$E$8547,2,0)</f>
        <v>N19121408</v>
      </c>
      <c r="G25" s="39" t="str">
        <f>VLOOKUP(E25,Pin_Report!$D$3:$E$8547,2,0)</f>
        <v>N2438200</v>
      </c>
      <c r="H25" s="18">
        <v>0.3</v>
      </c>
      <c r="I25" s="39">
        <v>0.2</v>
      </c>
      <c r="J25" s="4">
        <f t="shared" si="4"/>
        <v>1.4999999999999998</v>
      </c>
      <c r="K25" s="4" t="str">
        <f t="shared" si="5"/>
        <v>PASS</v>
      </c>
      <c r="L25" s="33"/>
      <c r="M25" s="24"/>
      <c r="N25" s="24"/>
      <c r="O25" s="24"/>
    </row>
    <row r="26" spans="1:15" x14ac:dyDescent="0.3">
      <c r="A26" s="39" t="s">
        <v>1547</v>
      </c>
      <c r="B26" s="39" t="s">
        <v>2751</v>
      </c>
      <c r="C26" s="39" t="s">
        <v>2871</v>
      </c>
      <c r="D26" s="39" t="str">
        <f t="shared" si="2"/>
        <v>L2304-1</v>
      </c>
      <c r="E26" s="39" t="str">
        <f t="shared" si="3"/>
        <v>L2304-2</v>
      </c>
      <c r="F26" s="39" t="str">
        <f>VLOOKUP(D26,Pin_Report!$D$3:$E$8547,2,0)</f>
        <v>N19121856</v>
      </c>
      <c r="G26" s="39" t="str">
        <f>VLOOKUP(E26,Pin_Report!$D$3:$E$8547,2,0)</f>
        <v>N2438268</v>
      </c>
      <c r="H26" s="18">
        <v>0.3</v>
      </c>
      <c r="I26" s="39">
        <v>0.2</v>
      </c>
      <c r="J26" s="4">
        <f t="shared" si="4"/>
        <v>1.4999999999999998</v>
      </c>
      <c r="K26" s="4" t="str">
        <f t="shared" si="5"/>
        <v>PASS</v>
      </c>
      <c r="L26" s="33"/>
      <c r="M26" s="24"/>
      <c r="N26" s="24"/>
      <c r="O26" s="24"/>
    </row>
    <row r="27" spans="1:15" x14ac:dyDescent="0.3">
      <c r="A27" s="39" t="s">
        <v>1551</v>
      </c>
      <c r="B27" s="39" t="s">
        <v>2751</v>
      </c>
      <c r="C27" s="39" t="s">
        <v>2871</v>
      </c>
      <c r="D27" s="39" t="str">
        <f t="shared" si="2"/>
        <v>L2400-1</v>
      </c>
      <c r="E27" s="39" t="str">
        <f t="shared" si="3"/>
        <v>L2400-2</v>
      </c>
      <c r="F27" s="39" t="str">
        <f>VLOOKUP(D27,Pin_Report!$D$3:$E$8547,2,0)</f>
        <v>N19122168</v>
      </c>
      <c r="G27" s="39" t="str">
        <f>VLOOKUP(E27,Pin_Report!$D$3:$E$8547,2,0)</f>
        <v>N2442695</v>
      </c>
      <c r="H27" s="18">
        <v>0.3</v>
      </c>
      <c r="I27" s="39">
        <v>0.2</v>
      </c>
      <c r="J27" s="4">
        <f t="shared" si="4"/>
        <v>1.4999999999999998</v>
      </c>
      <c r="K27" s="4" t="str">
        <f t="shared" si="5"/>
        <v>PASS</v>
      </c>
      <c r="L27" s="33"/>
      <c r="M27" s="24"/>
      <c r="N27" s="24"/>
      <c r="O27" s="24"/>
    </row>
    <row r="28" spans="1:15" x14ac:dyDescent="0.3">
      <c r="A28" s="39" t="s">
        <v>1555</v>
      </c>
      <c r="B28" s="39" t="s">
        <v>2751</v>
      </c>
      <c r="C28" s="39" t="s">
        <v>2871</v>
      </c>
      <c r="D28" s="39" t="str">
        <f t="shared" si="2"/>
        <v>L2405-1</v>
      </c>
      <c r="E28" s="39" t="str">
        <f t="shared" si="3"/>
        <v>L2405-2</v>
      </c>
      <c r="F28" s="39" t="str">
        <f>VLOOKUP(D28,Pin_Report!$D$3:$E$8547,2,0)</f>
        <v>N19122434</v>
      </c>
      <c r="G28" s="39" t="str">
        <f>VLOOKUP(E28,Pin_Report!$D$3:$E$8547,2,0)</f>
        <v>N2442761</v>
      </c>
      <c r="H28" s="18">
        <v>0.3</v>
      </c>
      <c r="I28" s="39">
        <v>0.2</v>
      </c>
      <c r="J28" s="4">
        <f t="shared" si="4"/>
        <v>1.4999999999999998</v>
      </c>
      <c r="K28" s="4" t="str">
        <f t="shared" si="5"/>
        <v>PASS</v>
      </c>
      <c r="L28" s="33"/>
      <c r="M28" s="24"/>
      <c r="N28" s="24"/>
      <c r="O28" s="24"/>
    </row>
    <row r="29" spans="1:15" x14ac:dyDescent="0.3">
      <c r="A29" s="39" t="s">
        <v>1571</v>
      </c>
      <c r="B29" s="39" t="s">
        <v>2751</v>
      </c>
      <c r="C29" s="39" t="s">
        <v>2871</v>
      </c>
      <c r="D29" s="39" t="str">
        <f t="shared" si="2"/>
        <v>L2900-1</v>
      </c>
      <c r="E29" s="39" t="str">
        <f t="shared" si="3"/>
        <v>L2900-2</v>
      </c>
      <c r="F29" s="39" t="str">
        <f>VLOOKUP(D29,Pin_Report!$D$3:$E$8547,2,0)</f>
        <v>N19125045</v>
      </c>
      <c r="G29" s="39" t="str">
        <f>VLOOKUP(E29,Pin_Report!$D$3:$E$8547,2,0)</f>
        <v>N96732</v>
      </c>
      <c r="H29" s="18">
        <v>0.3</v>
      </c>
      <c r="I29" s="39">
        <v>0.2</v>
      </c>
      <c r="J29" s="4">
        <f t="shared" si="4"/>
        <v>1.4999999999999998</v>
      </c>
      <c r="K29" s="4" t="str">
        <f t="shared" si="5"/>
        <v>PASS</v>
      </c>
      <c r="L29" s="33"/>
      <c r="M29" s="24"/>
      <c r="N29" s="24"/>
      <c r="O29" s="24"/>
    </row>
    <row r="30" spans="1:15" x14ac:dyDescent="0.3">
      <c r="A30" s="39" t="s">
        <v>1575</v>
      </c>
      <c r="B30" s="39" t="s">
        <v>2751</v>
      </c>
      <c r="C30" s="39" t="s">
        <v>2871</v>
      </c>
      <c r="D30" s="39" t="str">
        <f t="shared" si="2"/>
        <v>L2905-1</v>
      </c>
      <c r="E30" s="39" t="str">
        <f t="shared" si="3"/>
        <v>L2905-2</v>
      </c>
      <c r="F30" s="39" t="str">
        <f>VLOOKUP(D30,Pin_Report!$D$3:$E$8547,2,0)</f>
        <v>N19125667</v>
      </c>
      <c r="G30" s="39" t="str">
        <f>VLOOKUP(E30,Pin_Report!$D$3:$E$8547,2,0)</f>
        <v>N96834</v>
      </c>
      <c r="H30" s="18">
        <v>0.3</v>
      </c>
      <c r="I30" s="39">
        <v>0.2</v>
      </c>
      <c r="J30" s="4">
        <f t="shared" si="4"/>
        <v>1.4999999999999998</v>
      </c>
      <c r="K30" s="4" t="str">
        <f t="shared" si="5"/>
        <v>PASS</v>
      </c>
      <c r="L30" s="33"/>
      <c r="M30" s="24"/>
      <c r="N30" s="24"/>
      <c r="O30" s="24"/>
    </row>
    <row r="31" spans="1:15" x14ac:dyDescent="0.3">
      <c r="A31" s="39" t="s">
        <v>1579</v>
      </c>
      <c r="B31" s="39" t="s">
        <v>2751</v>
      </c>
      <c r="C31" s="39" t="s">
        <v>2871</v>
      </c>
      <c r="D31" s="39" t="str">
        <f t="shared" si="2"/>
        <v>L3000-1</v>
      </c>
      <c r="E31" s="39" t="str">
        <f t="shared" si="3"/>
        <v>L3000-2</v>
      </c>
      <c r="F31" s="39" t="str">
        <f>VLOOKUP(D31,Pin_Report!$D$3:$E$8547,2,0)</f>
        <v>N19124252</v>
      </c>
      <c r="G31" s="39" t="str">
        <f>VLOOKUP(E31,Pin_Report!$D$3:$E$8547,2,0)</f>
        <v>N00143</v>
      </c>
      <c r="H31" s="18">
        <v>0.3</v>
      </c>
      <c r="I31" s="39">
        <v>0.2</v>
      </c>
      <c r="J31" s="4">
        <f t="shared" si="4"/>
        <v>1.4999999999999998</v>
      </c>
      <c r="K31" s="4" t="str">
        <f t="shared" si="5"/>
        <v>PASS</v>
      </c>
      <c r="L31" s="33"/>
      <c r="M31" s="24"/>
      <c r="N31" s="24"/>
      <c r="O31" s="24"/>
    </row>
    <row r="32" spans="1:15" x14ac:dyDescent="0.3">
      <c r="A32" s="39" t="s">
        <v>1583</v>
      </c>
      <c r="B32" s="39" t="s">
        <v>2751</v>
      </c>
      <c r="C32" s="39" t="s">
        <v>2871</v>
      </c>
      <c r="D32" s="39" t="str">
        <f t="shared" si="2"/>
        <v>L3004-1</v>
      </c>
      <c r="E32" s="39" t="str">
        <f t="shared" si="3"/>
        <v>L3004-2</v>
      </c>
      <c r="F32" s="39" t="str">
        <f>VLOOKUP(D32,Pin_Report!$D$3:$E$8547,2,0)</f>
        <v>N19123805</v>
      </c>
      <c r="G32" s="39" t="str">
        <f>VLOOKUP(E32,Pin_Report!$D$3:$E$8547,2,0)</f>
        <v>N02095</v>
      </c>
      <c r="H32" s="18">
        <v>0.3</v>
      </c>
      <c r="I32" s="39">
        <v>0.2</v>
      </c>
      <c r="J32" s="4">
        <f t="shared" si="4"/>
        <v>1.4999999999999998</v>
      </c>
      <c r="K32" s="4" t="str">
        <f t="shared" si="5"/>
        <v>PASS</v>
      </c>
      <c r="L32" s="33"/>
      <c r="M32" s="24"/>
      <c r="N32" s="24"/>
      <c r="O32" s="24"/>
    </row>
    <row r="33" spans="1:15" x14ac:dyDescent="0.3">
      <c r="A33" s="39" t="s">
        <v>1545</v>
      </c>
      <c r="B33" s="39" t="s">
        <v>2752</v>
      </c>
      <c r="C33" s="39" t="s">
        <v>2872</v>
      </c>
      <c r="D33" s="39" t="str">
        <f t="shared" si="2"/>
        <v>L2302-1</v>
      </c>
      <c r="E33" s="39" t="str">
        <f t="shared" si="3"/>
        <v>L2302-2</v>
      </c>
      <c r="F33" s="39" t="str">
        <f>VLOOKUP(D33,Pin_Report!$D$3:$E$8547,2,0)</f>
        <v>N2438224</v>
      </c>
      <c r="G33" s="39" t="str">
        <f>VLOOKUP(E33,Pin_Report!$D$3:$E$8547,2,0)</f>
        <v>GND</v>
      </c>
      <c r="H33" s="18">
        <v>1.2</v>
      </c>
      <c r="I33" s="39">
        <v>0.2</v>
      </c>
      <c r="J33" s="4">
        <f t="shared" si="4"/>
        <v>5.9999999999999991</v>
      </c>
      <c r="K33" s="4" t="str">
        <f t="shared" si="5"/>
        <v>PASS</v>
      </c>
      <c r="L33" s="33"/>
      <c r="M33" s="24"/>
      <c r="N33" s="24"/>
      <c r="O33" s="24"/>
    </row>
    <row r="34" spans="1:15" x14ac:dyDescent="0.3">
      <c r="A34" s="39" t="s">
        <v>1546</v>
      </c>
      <c r="B34" s="39" t="s">
        <v>2752</v>
      </c>
      <c r="C34" s="39" t="s">
        <v>2872</v>
      </c>
      <c r="D34" s="39" t="str">
        <f t="shared" si="2"/>
        <v>L2303-1</v>
      </c>
      <c r="E34" s="39" t="str">
        <f t="shared" si="3"/>
        <v>L2303-2</v>
      </c>
      <c r="F34" s="39" t="str">
        <f>VLOOKUP(D34,Pin_Report!$D$3:$E$8547,2,0)</f>
        <v>N2438200</v>
      </c>
      <c r="G34" s="39" t="str">
        <f>VLOOKUP(E34,Pin_Report!$D$3:$E$8547,2,0)</f>
        <v>GND</v>
      </c>
      <c r="H34" s="18">
        <v>1.2</v>
      </c>
      <c r="I34" s="39">
        <v>0.2</v>
      </c>
      <c r="J34" s="4">
        <f t="shared" si="4"/>
        <v>5.9999999999999991</v>
      </c>
      <c r="K34" s="4" t="str">
        <f t="shared" si="5"/>
        <v>PASS</v>
      </c>
      <c r="L34" s="33"/>
      <c r="M34" s="24"/>
      <c r="N34" s="24"/>
      <c r="O34" s="24"/>
    </row>
    <row r="35" spans="1:15" x14ac:dyDescent="0.3">
      <c r="A35" s="39" t="s">
        <v>1549</v>
      </c>
      <c r="B35" s="39" t="s">
        <v>2752</v>
      </c>
      <c r="C35" s="39" t="s">
        <v>2872</v>
      </c>
      <c r="D35" s="39" t="str">
        <f t="shared" si="2"/>
        <v>L2306-1</v>
      </c>
      <c r="E35" s="39" t="str">
        <f t="shared" si="3"/>
        <v>L2306-2</v>
      </c>
      <c r="F35" s="39" t="str">
        <f>VLOOKUP(D35,Pin_Report!$D$3:$E$8547,2,0)</f>
        <v>CH1_HBPA_RF_PATH2_OUT</v>
      </c>
      <c r="G35" s="39" t="str">
        <f>VLOOKUP(E35,Pin_Report!$D$3:$E$8547,2,0)</f>
        <v>GND</v>
      </c>
      <c r="H35" s="18">
        <v>1.2</v>
      </c>
      <c r="I35" s="39">
        <v>0.2</v>
      </c>
      <c r="J35" s="4">
        <f t="shared" si="4"/>
        <v>5.9999999999999991</v>
      </c>
      <c r="K35" s="4" t="str">
        <f t="shared" si="5"/>
        <v>PASS</v>
      </c>
      <c r="L35" s="33"/>
      <c r="M35" s="24"/>
      <c r="N35" s="24"/>
      <c r="O35" s="24"/>
    </row>
    <row r="36" spans="1:15" x14ac:dyDescent="0.3">
      <c r="A36" s="39" t="s">
        <v>1550</v>
      </c>
      <c r="B36" s="39" t="s">
        <v>2752</v>
      </c>
      <c r="C36" s="39" t="s">
        <v>2872</v>
      </c>
      <c r="D36" s="39" t="str">
        <f t="shared" si="2"/>
        <v>L2307-1</v>
      </c>
      <c r="E36" s="39" t="str">
        <f t="shared" si="3"/>
        <v>L2307-2</v>
      </c>
      <c r="F36" s="39" t="str">
        <f>VLOOKUP(D36,Pin_Report!$D$3:$E$8547,2,0)</f>
        <v>N2438268</v>
      </c>
      <c r="G36" s="39" t="str">
        <f>VLOOKUP(E36,Pin_Report!$D$3:$E$8547,2,0)</f>
        <v>GND</v>
      </c>
      <c r="H36" s="18">
        <v>1.2</v>
      </c>
      <c r="I36" s="39">
        <v>0.2</v>
      </c>
      <c r="J36" s="4">
        <f t="shared" si="4"/>
        <v>5.9999999999999991</v>
      </c>
      <c r="K36" s="4" t="str">
        <f t="shared" si="5"/>
        <v>PASS</v>
      </c>
      <c r="L36" s="33"/>
      <c r="M36" s="24"/>
      <c r="N36" s="24"/>
      <c r="O36" s="24"/>
    </row>
    <row r="37" spans="1:15" x14ac:dyDescent="0.3">
      <c r="A37" s="39" t="s">
        <v>1553</v>
      </c>
      <c r="B37" s="39" t="s">
        <v>2752</v>
      </c>
      <c r="C37" s="39" t="s">
        <v>2872</v>
      </c>
      <c r="D37" s="39" t="str">
        <f t="shared" si="2"/>
        <v>L2402-1</v>
      </c>
      <c r="E37" s="39" t="str">
        <f t="shared" si="3"/>
        <v>L2402-2</v>
      </c>
      <c r="F37" s="39" t="str">
        <f>VLOOKUP(D37,Pin_Report!$D$3:$E$8547,2,0)</f>
        <v>N2442695</v>
      </c>
      <c r="G37" s="39" t="str">
        <f>VLOOKUP(E37,Pin_Report!$D$3:$E$8547,2,0)</f>
        <v>GND</v>
      </c>
      <c r="H37" s="18">
        <v>1.2</v>
      </c>
      <c r="I37" s="39">
        <v>0.2</v>
      </c>
      <c r="J37" s="4">
        <f t="shared" si="4"/>
        <v>5.9999999999999991</v>
      </c>
      <c r="K37" s="4" t="str">
        <f t="shared" si="5"/>
        <v>PASS</v>
      </c>
      <c r="L37" s="33"/>
      <c r="M37" s="24"/>
      <c r="N37" s="24"/>
      <c r="O37" s="24"/>
    </row>
    <row r="38" spans="1:15" x14ac:dyDescent="0.3">
      <c r="A38" s="39" t="s">
        <v>1554</v>
      </c>
      <c r="B38" s="39" t="s">
        <v>2752</v>
      </c>
      <c r="C38" s="39" t="s">
        <v>2872</v>
      </c>
      <c r="D38" s="39" t="str">
        <f t="shared" si="2"/>
        <v>L2403-1</v>
      </c>
      <c r="E38" s="39" t="str">
        <f t="shared" si="3"/>
        <v>L2403-2</v>
      </c>
      <c r="F38" s="39" t="str">
        <f>VLOOKUP(D38,Pin_Report!$D$3:$E$8547,2,0)</f>
        <v>N2442719</v>
      </c>
      <c r="G38" s="39" t="str">
        <f>VLOOKUP(E38,Pin_Report!$D$3:$E$8547,2,0)</f>
        <v>GND</v>
      </c>
      <c r="H38" s="18">
        <v>1.2</v>
      </c>
      <c r="I38" s="39">
        <v>0.2</v>
      </c>
      <c r="J38" s="4">
        <f t="shared" si="4"/>
        <v>5.9999999999999991</v>
      </c>
      <c r="K38" s="4" t="str">
        <f t="shared" si="5"/>
        <v>PASS</v>
      </c>
      <c r="L38" s="33"/>
      <c r="M38" s="24"/>
      <c r="N38" s="24"/>
      <c r="O38" s="24"/>
    </row>
    <row r="39" spans="1:15" x14ac:dyDescent="0.3">
      <c r="A39" s="39" t="s">
        <v>1557</v>
      </c>
      <c r="B39" s="39" t="s">
        <v>2752</v>
      </c>
      <c r="C39" s="39" t="s">
        <v>2872</v>
      </c>
      <c r="D39" s="39" t="str">
        <f t="shared" si="2"/>
        <v>L2406-1</v>
      </c>
      <c r="E39" s="39" t="str">
        <f t="shared" si="3"/>
        <v>L2406-2</v>
      </c>
      <c r="F39" s="39" t="str">
        <f>VLOOKUP(D39,Pin_Report!$D$3:$E$8547,2,0)</f>
        <v>N2442761</v>
      </c>
      <c r="G39" s="39" t="str">
        <f>VLOOKUP(E39,Pin_Report!$D$3:$E$8547,2,0)</f>
        <v>GND</v>
      </c>
      <c r="H39" s="18">
        <v>1.2</v>
      </c>
      <c r="I39" s="39">
        <v>0.2</v>
      </c>
      <c r="J39" s="4">
        <f t="shared" si="4"/>
        <v>5.9999999999999991</v>
      </c>
      <c r="K39" s="4" t="str">
        <f t="shared" si="5"/>
        <v>PASS</v>
      </c>
      <c r="L39" s="33"/>
      <c r="M39" s="24"/>
      <c r="N39" s="24"/>
      <c r="O39" s="24"/>
    </row>
    <row r="40" spans="1:15" x14ac:dyDescent="0.3">
      <c r="A40" s="39" t="s">
        <v>1558</v>
      </c>
      <c r="B40" s="39" t="s">
        <v>2752</v>
      </c>
      <c r="C40" s="39" t="s">
        <v>2872</v>
      </c>
      <c r="D40" s="39" t="str">
        <f t="shared" si="2"/>
        <v>L2407-1</v>
      </c>
      <c r="E40" s="39" t="str">
        <f t="shared" si="3"/>
        <v>L2407-2</v>
      </c>
      <c r="F40" s="39" t="str">
        <f>VLOOKUP(D40,Pin_Report!$D$3:$E$8547,2,0)</f>
        <v>CH1_LBPA_RF_PATH2_OUT</v>
      </c>
      <c r="G40" s="39" t="str">
        <f>VLOOKUP(E40,Pin_Report!$D$3:$E$8547,2,0)</f>
        <v>GND</v>
      </c>
      <c r="H40" s="18">
        <v>1.2</v>
      </c>
      <c r="I40" s="39">
        <v>0.2</v>
      </c>
      <c r="J40" s="4">
        <f t="shared" si="4"/>
        <v>5.9999999999999991</v>
      </c>
      <c r="K40" s="4" t="str">
        <f t="shared" si="5"/>
        <v>PASS</v>
      </c>
      <c r="L40" s="33"/>
      <c r="M40" s="24"/>
      <c r="N40" s="24"/>
      <c r="O40" s="24"/>
    </row>
    <row r="41" spans="1:15" x14ac:dyDescent="0.3">
      <c r="A41" s="39" t="s">
        <v>1573</v>
      </c>
      <c r="B41" s="39" t="s">
        <v>2752</v>
      </c>
      <c r="C41" s="39" t="s">
        <v>2872</v>
      </c>
      <c r="D41" s="39" t="str">
        <f t="shared" si="2"/>
        <v>L2902-1</v>
      </c>
      <c r="E41" s="39" t="str">
        <f t="shared" si="3"/>
        <v>L2902-2</v>
      </c>
      <c r="F41" s="39" t="str">
        <f>VLOOKUP(D41,Pin_Report!$D$3:$E$8547,2,0)</f>
        <v>N96754</v>
      </c>
      <c r="G41" s="39" t="str">
        <f>VLOOKUP(E41,Pin_Report!$D$3:$E$8547,2,0)</f>
        <v>GND</v>
      </c>
      <c r="H41" s="18">
        <v>1.2</v>
      </c>
      <c r="I41" s="39">
        <v>0.2</v>
      </c>
      <c r="J41" s="4">
        <f t="shared" si="4"/>
        <v>5.9999999999999991</v>
      </c>
      <c r="K41" s="4" t="str">
        <f t="shared" si="5"/>
        <v>PASS</v>
      </c>
      <c r="L41" s="33"/>
      <c r="M41" s="24"/>
      <c r="N41" s="24"/>
      <c r="O41" s="24"/>
    </row>
    <row r="42" spans="1:15" x14ac:dyDescent="0.3">
      <c r="A42" s="39" t="s">
        <v>1574</v>
      </c>
      <c r="B42" s="39" t="s">
        <v>2752</v>
      </c>
      <c r="C42" s="39" t="s">
        <v>2872</v>
      </c>
      <c r="D42" s="39" t="str">
        <f t="shared" si="2"/>
        <v>L2903-1</v>
      </c>
      <c r="E42" s="39" t="str">
        <f t="shared" si="3"/>
        <v>L2903-2</v>
      </c>
      <c r="F42" s="39" t="str">
        <f>VLOOKUP(D42,Pin_Report!$D$3:$E$8547,2,0)</f>
        <v>N96732</v>
      </c>
      <c r="G42" s="39" t="str">
        <f>VLOOKUP(E42,Pin_Report!$D$3:$E$8547,2,0)</f>
        <v>GND</v>
      </c>
      <c r="H42" s="18">
        <v>1.2</v>
      </c>
      <c r="I42" s="39">
        <v>0.2</v>
      </c>
      <c r="J42" s="4">
        <f t="shared" si="4"/>
        <v>5.9999999999999991</v>
      </c>
      <c r="K42" s="4" t="str">
        <f t="shared" si="5"/>
        <v>PASS</v>
      </c>
      <c r="L42" s="33"/>
      <c r="M42" s="24"/>
      <c r="N42" s="24"/>
      <c r="O42" s="24"/>
    </row>
    <row r="43" spans="1:15" x14ac:dyDescent="0.3">
      <c r="A43" s="39" t="s">
        <v>1577</v>
      </c>
      <c r="B43" s="39" t="s">
        <v>2752</v>
      </c>
      <c r="C43" s="39" t="s">
        <v>2872</v>
      </c>
      <c r="D43" s="39" t="str">
        <f t="shared" si="2"/>
        <v>L2906-1</v>
      </c>
      <c r="E43" s="39" t="str">
        <f t="shared" si="3"/>
        <v>L2906-2</v>
      </c>
      <c r="F43" s="39" t="str">
        <f>VLOOKUP(D43,Pin_Report!$D$3:$E$8547,2,0)</f>
        <v>CH2_HBPA_RF_PATH2_OUT</v>
      </c>
      <c r="G43" s="39" t="str">
        <f>VLOOKUP(E43,Pin_Report!$D$3:$E$8547,2,0)</f>
        <v>GND</v>
      </c>
      <c r="H43" s="18">
        <v>1.2</v>
      </c>
      <c r="I43" s="39">
        <v>0.2</v>
      </c>
      <c r="J43" s="4">
        <f t="shared" si="4"/>
        <v>5.9999999999999991</v>
      </c>
      <c r="K43" s="4" t="str">
        <f t="shared" si="5"/>
        <v>PASS</v>
      </c>
      <c r="L43" s="33"/>
      <c r="M43" s="24"/>
      <c r="N43" s="24"/>
      <c r="O43" s="24"/>
    </row>
    <row r="44" spans="1:15" x14ac:dyDescent="0.3">
      <c r="A44" s="39" t="s">
        <v>1578</v>
      </c>
      <c r="B44" s="39" t="s">
        <v>2752</v>
      </c>
      <c r="C44" s="39" t="s">
        <v>2872</v>
      </c>
      <c r="D44" s="39" t="str">
        <f t="shared" si="2"/>
        <v>L2907-1</v>
      </c>
      <c r="E44" s="39" t="str">
        <f t="shared" si="3"/>
        <v>L2907-2</v>
      </c>
      <c r="F44" s="39" t="str">
        <f>VLOOKUP(D44,Pin_Report!$D$3:$E$8547,2,0)</f>
        <v>N96834</v>
      </c>
      <c r="G44" s="39" t="str">
        <f>VLOOKUP(E44,Pin_Report!$D$3:$E$8547,2,0)</f>
        <v>GND</v>
      </c>
      <c r="H44" s="18">
        <v>1.2</v>
      </c>
      <c r="I44" s="39">
        <v>0.2</v>
      </c>
      <c r="J44" s="4">
        <f t="shared" si="4"/>
        <v>5.9999999999999991</v>
      </c>
      <c r="K44" s="4" t="str">
        <f t="shared" si="5"/>
        <v>PASS</v>
      </c>
      <c r="L44" s="33"/>
      <c r="M44" s="24"/>
      <c r="N44" s="24"/>
      <c r="O44" s="24"/>
    </row>
    <row r="45" spans="1:15" x14ac:dyDescent="0.3">
      <c r="A45" s="39" t="s">
        <v>1581</v>
      </c>
      <c r="B45" s="39" t="s">
        <v>2752</v>
      </c>
      <c r="C45" s="39" t="s">
        <v>2872</v>
      </c>
      <c r="D45" s="39" t="str">
        <f t="shared" si="2"/>
        <v>L3002-1</v>
      </c>
      <c r="E45" s="39" t="str">
        <f t="shared" si="3"/>
        <v>L3002-2</v>
      </c>
      <c r="F45" s="39" t="str">
        <f>VLOOKUP(D45,Pin_Report!$D$3:$E$8547,2,0)</f>
        <v>N00143</v>
      </c>
      <c r="G45" s="39" t="str">
        <f>VLOOKUP(E45,Pin_Report!$D$3:$E$8547,2,0)</f>
        <v>GND</v>
      </c>
      <c r="H45" s="18">
        <v>1.2</v>
      </c>
      <c r="I45" s="39">
        <v>0.2</v>
      </c>
      <c r="J45" s="4">
        <f t="shared" si="4"/>
        <v>5.9999999999999991</v>
      </c>
      <c r="K45" s="4" t="str">
        <f t="shared" si="5"/>
        <v>PASS</v>
      </c>
      <c r="L45" s="33"/>
      <c r="M45" s="24"/>
      <c r="N45" s="24"/>
      <c r="O45" s="24"/>
    </row>
    <row r="46" spans="1:15" x14ac:dyDescent="0.3">
      <c r="A46" s="39" t="s">
        <v>1582</v>
      </c>
      <c r="B46" s="39" t="s">
        <v>2752</v>
      </c>
      <c r="C46" s="39" t="s">
        <v>2872</v>
      </c>
      <c r="D46" s="39" t="str">
        <f t="shared" si="2"/>
        <v>L3003-1</v>
      </c>
      <c r="E46" s="39" t="str">
        <f t="shared" si="3"/>
        <v>L3003-2</v>
      </c>
      <c r="F46" s="39" t="str">
        <f>VLOOKUP(D46,Pin_Report!$D$3:$E$8547,2,0)</f>
        <v>N00458</v>
      </c>
      <c r="G46" s="39" t="str">
        <f>VLOOKUP(E46,Pin_Report!$D$3:$E$8547,2,0)</f>
        <v>GND</v>
      </c>
      <c r="H46" s="18">
        <v>1.2</v>
      </c>
      <c r="I46" s="39">
        <v>0.2</v>
      </c>
      <c r="J46" s="4">
        <f t="shared" si="4"/>
        <v>5.9999999999999991</v>
      </c>
      <c r="K46" s="4" t="str">
        <f t="shared" si="5"/>
        <v>PASS</v>
      </c>
      <c r="L46" s="33"/>
      <c r="M46" s="24"/>
      <c r="N46" s="24"/>
      <c r="O46" s="24"/>
    </row>
    <row r="47" spans="1:15" x14ac:dyDescent="0.3">
      <c r="A47" s="39" t="s">
        <v>1585</v>
      </c>
      <c r="B47" s="39" t="s">
        <v>2752</v>
      </c>
      <c r="C47" s="39" t="s">
        <v>2872</v>
      </c>
      <c r="D47" s="39" t="str">
        <f t="shared" si="2"/>
        <v>L3006-1</v>
      </c>
      <c r="E47" s="39" t="str">
        <f t="shared" si="3"/>
        <v>L3006-2</v>
      </c>
      <c r="F47" s="39" t="str">
        <f>VLOOKUP(D47,Pin_Report!$D$3:$E$8547,2,0)</f>
        <v>N02095</v>
      </c>
      <c r="G47" s="39" t="str">
        <f>VLOOKUP(E47,Pin_Report!$D$3:$E$8547,2,0)</f>
        <v>GND</v>
      </c>
      <c r="H47" s="18">
        <v>1.2</v>
      </c>
      <c r="I47" s="39">
        <v>0.2</v>
      </c>
      <c r="J47" s="4">
        <f t="shared" si="4"/>
        <v>5.9999999999999991</v>
      </c>
      <c r="K47" s="4" t="str">
        <f t="shared" si="5"/>
        <v>PASS</v>
      </c>
      <c r="L47" s="33"/>
      <c r="M47" s="24"/>
      <c r="N47" s="24"/>
      <c r="O47" s="24"/>
    </row>
    <row r="48" spans="1:15" x14ac:dyDescent="0.3">
      <c r="A48" s="39" t="s">
        <v>1586</v>
      </c>
      <c r="B48" s="39" t="s">
        <v>2752</v>
      </c>
      <c r="C48" s="39" t="s">
        <v>2872</v>
      </c>
      <c r="D48" s="39" t="str">
        <f t="shared" si="2"/>
        <v>L3007-1</v>
      </c>
      <c r="E48" s="39" t="str">
        <f t="shared" si="3"/>
        <v>L3007-2</v>
      </c>
      <c r="F48" s="39" t="str">
        <f>VLOOKUP(D48,Pin_Report!$D$3:$E$8547,2,0)</f>
        <v>CH2_LBPA_RF_PATH2_OUT</v>
      </c>
      <c r="G48" s="39" t="str">
        <f>VLOOKUP(E48,Pin_Report!$D$3:$E$8547,2,0)</f>
        <v>GND</v>
      </c>
      <c r="H48" s="18">
        <v>1.2</v>
      </c>
      <c r="I48" s="39">
        <v>0.2</v>
      </c>
      <c r="J48" s="4">
        <f t="shared" si="4"/>
        <v>5.9999999999999991</v>
      </c>
      <c r="K48" s="4" t="str">
        <f t="shared" si="5"/>
        <v>PASS</v>
      </c>
      <c r="L48" s="33"/>
      <c r="M48" s="24"/>
      <c r="N48" s="24"/>
      <c r="O48" s="24"/>
    </row>
    <row r="49" spans="1:15" x14ac:dyDescent="0.3">
      <c r="A49" s="39" t="s">
        <v>1559</v>
      </c>
      <c r="B49" s="39" t="s">
        <v>2753</v>
      </c>
      <c r="C49" s="39" t="s">
        <v>2873</v>
      </c>
      <c r="D49" s="39" t="str">
        <f t="shared" si="2"/>
        <v>L2500-1</v>
      </c>
      <c r="E49" s="39" t="str">
        <f t="shared" si="3"/>
        <v>L2500-2</v>
      </c>
      <c r="F49" s="39" t="str">
        <f>VLOOKUP(D49,Pin_Report!$D$3:$E$8547,2,0)</f>
        <v>N3490447</v>
      </c>
      <c r="G49" s="39" t="str">
        <f>VLOOKUP(E49,Pin_Report!$D$3:$E$8547,2,0)</f>
        <v>CH1_RX_LNA_OUT</v>
      </c>
      <c r="H49" s="18">
        <v>0.2</v>
      </c>
      <c r="I49" s="39">
        <v>8.5999999999999993E-2</v>
      </c>
      <c r="J49" s="4">
        <f t="shared" si="4"/>
        <v>2.3255813953488373</v>
      </c>
      <c r="K49" s="4" t="str">
        <f t="shared" si="5"/>
        <v>PASS</v>
      </c>
      <c r="L49" s="33"/>
      <c r="M49" s="24"/>
      <c r="N49" s="24"/>
      <c r="O49" s="24"/>
    </row>
    <row r="50" spans="1:15" x14ac:dyDescent="0.3">
      <c r="A50" s="39" t="s">
        <v>1593</v>
      </c>
      <c r="B50" s="39" t="s">
        <v>2753</v>
      </c>
      <c r="C50" s="39" t="s">
        <v>2873</v>
      </c>
      <c r="D50" s="39" t="str">
        <f t="shared" si="2"/>
        <v>L3506-1</v>
      </c>
      <c r="E50" s="39" t="str">
        <f t="shared" si="3"/>
        <v>L3506-2</v>
      </c>
      <c r="F50" s="39" t="str">
        <f>VLOOKUP(D50,Pin_Report!$D$3:$E$8547,2,0)</f>
        <v>N19200579</v>
      </c>
      <c r="G50" s="39" t="str">
        <f>VLOOKUP(E50,Pin_Report!$D$3:$E$8547,2,0)</f>
        <v>N19200659</v>
      </c>
      <c r="H50" s="18">
        <v>0.2</v>
      </c>
      <c r="I50" s="39">
        <v>8.5999999999999993E-2</v>
      </c>
      <c r="J50" s="4">
        <f t="shared" si="4"/>
        <v>2.3255813953488373</v>
      </c>
      <c r="K50" s="4" t="str">
        <f t="shared" si="5"/>
        <v>PASS</v>
      </c>
      <c r="L50" s="33"/>
      <c r="M50" s="24"/>
      <c r="N50" s="24"/>
      <c r="O50" s="24"/>
    </row>
    <row r="51" spans="1:15" x14ac:dyDescent="0.3">
      <c r="A51" s="39" t="s">
        <v>1587</v>
      </c>
      <c r="B51" s="39" t="s">
        <v>2754</v>
      </c>
      <c r="C51" s="39" t="s">
        <v>2874</v>
      </c>
      <c r="D51" s="39" t="str">
        <f t="shared" si="2"/>
        <v>L3500-1</v>
      </c>
      <c r="E51" s="39" t="str">
        <f t="shared" si="3"/>
        <v>L3500-2</v>
      </c>
      <c r="F51" s="39" t="str">
        <f>VLOOKUP(D51,Pin_Report!$D$3:$E$8547,2,0)</f>
        <v>N3470461</v>
      </c>
      <c r="G51" s="39" t="str">
        <f>VLOOKUP(E51,Pin_Report!$D$3:$E$8547,2,0)</f>
        <v>5P7V_REG_1</v>
      </c>
      <c r="H51" s="18">
        <v>6</v>
      </c>
      <c r="I51" s="39">
        <v>4</v>
      </c>
      <c r="J51" s="4">
        <f t="shared" si="4"/>
        <v>1.5</v>
      </c>
      <c r="K51" s="4" t="str">
        <f t="shared" si="5"/>
        <v>PASS</v>
      </c>
      <c r="L51" s="33"/>
      <c r="M51" s="24"/>
      <c r="N51" s="24"/>
      <c r="O51" s="24"/>
    </row>
    <row r="52" spans="1:15" x14ac:dyDescent="0.3">
      <c r="A52" s="39" t="s">
        <v>1588</v>
      </c>
      <c r="B52" s="39" t="s">
        <v>2754</v>
      </c>
      <c r="C52" s="39" t="s">
        <v>2874</v>
      </c>
      <c r="D52" s="39" t="str">
        <f t="shared" si="2"/>
        <v>L3501-1</v>
      </c>
      <c r="E52" s="39" t="str">
        <f t="shared" si="3"/>
        <v>L3501-2</v>
      </c>
      <c r="F52" s="39" t="str">
        <f>VLOOKUP(D52,Pin_Report!$D$3:$E$8547,2,0)</f>
        <v>N3464990</v>
      </c>
      <c r="G52" s="39" t="str">
        <f>VLOOKUP(E52,Pin_Report!$D$3:$E$8547,2,0)</f>
        <v>5P7V_REG_2</v>
      </c>
      <c r="H52" s="18">
        <v>6</v>
      </c>
      <c r="I52" s="39">
        <v>4</v>
      </c>
      <c r="J52" s="4">
        <f t="shared" si="4"/>
        <v>1.5</v>
      </c>
      <c r="K52" s="4" t="str">
        <f t="shared" si="5"/>
        <v>PASS</v>
      </c>
      <c r="L52" s="33"/>
      <c r="M52" s="24"/>
      <c r="N52" s="24"/>
      <c r="O52" s="24"/>
    </row>
    <row r="53" spans="1:15" x14ac:dyDescent="0.3">
      <c r="A53" s="39" t="s">
        <v>1589</v>
      </c>
      <c r="B53" s="39" t="s">
        <v>2755</v>
      </c>
      <c r="C53" s="39" t="s">
        <v>2875</v>
      </c>
      <c r="D53" s="39" t="str">
        <f t="shared" si="2"/>
        <v>L3502-1</v>
      </c>
      <c r="E53" s="39" t="str">
        <f t="shared" si="3"/>
        <v>L3502-2</v>
      </c>
      <c r="F53" s="39" t="str">
        <f>VLOOKUP(D53,Pin_Report!$D$3:$E$8547,2,0)</f>
        <v>N3490489</v>
      </c>
      <c r="G53" s="39" t="str">
        <f>VLOOKUP(E53,Pin_Report!$D$3:$E$8547,2,0)</f>
        <v>CH1_RX_LNA_IN</v>
      </c>
      <c r="H53" s="18">
        <v>0.3</v>
      </c>
      <c r="I53" s="39">
        <v>0.2</v>
      </c>
      <c r="J53" s="4">
        <f t="shared" si="4"/>
        <v>1.4999999999999998</v>
      </c>
      <c r="K53" s="4" t="str">
        <f t="shared" si="5"/>
        <v>PASS</v>
      </c>
      <c r="L53" s="33"/>
      <c r="M53" s="24"/>
      <c r="N53" s="24"/>
      <c r="O53" s="24"/>
    </row>
    <row r="54" spans="1:15" x14ac:dyDescent="0.3">
      <c r="A54" s="39" t="s">
        <v>1591</v>
      </c>
      <c r="B54" s="39" t="s">
        <v>2755</v>
      </c>
      <c r="C54" s="39" t="s">
        <v>2875</v>
      </c>
      <c r="D54" s="39" t="str">
        <f t="shared" si="2"/>
        <v>L3504-1</v>
      </c>
      <c r="E54" s="39" t="str">
        <f t="shared" si="3"/>
        <v>L3504-2</v>
      </c>
      <c r="F54" s="39" t="str">
        <f>VLOOKUP(D54,Pin_Report!$D$3:$E$8547,2,0)</f>
        <v>N19198946</v>
      </c>
      <c r="G54" s="39" t="str">
        <f>VLOOKUP(E54,Pin_Report!$D$3:$E$8547,2,0)</f>
        <v>CH2_RX_LNA_IN</v>
      </c>
      <c r="H54" s="18">
        <v>0.3</v>
      </c>
      <c r="I54" s="39">
        <v>0.2</v>
      </c>
      <c r="J54" s="4">
        <f t="shared" si="4"/>
        <v>1.4999999999999998</v>
      </c>
      <c r="K54" s="4" t="str">
        <f t="shared" si="5"/>
        <v>PASS</v>
      </c>
      <c r="L54" s="33"/>
      <c r="M54" s="24"/>
      <c r="N54" s="24"/>
      <c r="O54" s="24"/>
    </row>
    <row r="55" spans="1:15" x14ac:dyDescent="0.3">
      <c r="A55" s="39" t="s">
        <v>1590</v>
      </c>
      <c r="B55" s="39" t="s">
        <v>2746</v>
      </c>
      <c r="C55" s="39" t="s">
        <v>2866</v>
      </c>
      <c r="D55" s="39" t="str">
        <f t="shared" si="2"/>
        <v>L3503-1</v>
      </c>
      <c r="E55" s="39" t="str">
        <f t="shared" si="3"/>
        <v>L3503-2</v>
      </c>
      <c r="F55" s="39" t="str">
        <f>VLOOKUP(D55,Pin_Report!$D$3:$E$8547,2,0)</f>
        <v>N19196616</v>
      </c>
      <c r="G55" s="39" t="str">
        <f>VLOOKUP(E55,Pin_Report!$D$3:$E$8547,2,0)</f>
        <v>N19196613</v>
      </c>
      <c r="H55" s="18">
        <v>0.25</v>
      </c>
      <c r="I55" s="39">
        <v>0.2</v>
      </c>
      <c r="J55" s="4">
        <f t="shared" si="4"/>
        <v>1.25</v>
      </c>
      <c r="K55" s="4" t="str">
        <f t="shared" si="5"/>
        <v>PASS</v>
      </c>
      <c r="L55" s="33"/>
      <c r="M55" s="24"/>
      <c r="N55" s="24"/>
      <c r="O55" s="24"/>
    </row>
    <row r="56" spans="1:15" x14ac:dyDescent="0.3">
      <c r="A56" s="39" t="s">
        <v>1592</v>
      </c>
      <c r="B56" s="39" t="s">
        <v>2746</v>
      </c>
      <c r="C56" s="39" t="s">
        <v>2866</v>
      </c>
      <c r="D56" s="39" t="str">
        <f t="shared" si="2"/>
        <v>L3505-1</v>
      </c>
      <c r="E56" s="39" t="str">
        <f t="shared" si="3"/>
        <v>L3505-2</v>
      </c>
      <c r="F56" s="39" t="str">
        <f>VLOOKUP(D56,Pin_Report!$D$3:$E$8547,2,0)</f>
        <v>N19198940</v>
      </c>
      <c r="G56" s="39" t="str">
        <f>VLOOKUP(E56,Pin_Report!$D$3:$E$8547,2,0)</f>
        <v>N19198869</v>
      </c>
      <c r="H56" s="18">
        <v>0.25</v>
      </c>
      <c r="I56" s="39">
        <v>0.2</v>
      </c>
      <c r="J56" s="4">
        <f t="shared" si="4"/>
        <v>1.25</v>
      </c>
      <c r="K56" s="4" t="str">
        <f t="shared" si="5"/>
        <v>PASS</v>
      </c>
      <c r="L56" s="33"/>
      <c r="M56" s="24"/>
      <c r="N56" s="24"/>
      <c r="O56" s="24"/>
    </row>
    <row r="57" spans="1:15" x14ac:dyDescent="0.3">
      <c r="N57" s="10"/>
      <c r="O57" s="10"/>
    </row>
    <row r="58" spans="1:15" x14ac:dyDescent="0.3">
      <c r="N58" s="10"/>
      <c r="O58" s="10"/>
    </row>
    <row r="59" spans="1:15" x14ac:dyDescent="0.3">
      <c r="N59" s="10"/>
      <c r="O59" s="10"/>
    </row>
    <row r="60" spans="1:15" x14ac:dyDescent="0.3">
      <c r="N60" s="10"/>
      <c r="O60" s="10"/>
    </row>
    <row r="61" spans="1:15" x14ac:dyDescent="0.3">
      <c r="N61" s="10"/>
      <c r="O61" s="10"/>
    </row>
    <row r="62" spans="1:15" x14ac:dyDescent="0.3">
      <c r="N62" s="10"/>
      <c r="O62" s="10"/>
    </row>
    <row r="63" spans="1:15" x14ac:dyDescent="0.3">
      <c r="N63" s="10"/>
      <c r="O63" s="10"/>
    </row>
    <row r="64" spans="1:15" x14ac:dyDescent="0.3">
      <c r="N64" s="10"/>
      <c r="O64" s="10"/>
    </row>
    <row r="65" spans="14:15" x14ac:dyDescent="0.3">
      <c r="N65" s="10"/>
      <c r="O65" s="10"/>
    </row>
    <row r="66" spans="14:15" x14ac:dyDescent="0.3">
      <c r="N66" s="10"/>
      <c r="O66" s="10"/>
    </row>
    <row r="67" spans="14:15" x14ac:dyDescent="0.3">
      <c r="N67" s="10"/>
      <c r="O67" s="10"/>
    </row>
    <row r="68" spans="14:15" x14ac:dyDescent="0.3">
      <c r="N68" s="10"/>
      <c r="O68" s="10"/>
    </row>
    <row r="69" spans="14:15" x14ac:dyDescent="0.3">
      <c r="N69" s="10"/>
      <c r="O69" s="10"/>
    </row>
    <row r="70" spans="14:15" x14ac:dyDescent="0.3">
      <c r="N70" s="10"/>
      <c r="O70" s="10"/>
    </row>
    <row r="71" spans="14:15" x14ac:dyDescent="0.3">
      <c r="N71" s="10"/>
      <c r="O71" s="10"/>
    </row>
    <row r="72" spans="14:15" x14ac:dyDescent="0.3">
      <c r="N72" s="10"/>
      <c r="O72" s="10"/>
    </row>
    <row r="73" spans="14:15" x14ac:dyDescent="0.3">
      <c r="N73" s="10"/>
      <c r="O73" s="10"/>
    </row>
    <row r="74" spans="14:15" x14ac:dyDescent="0.3">
      <c r="N74" s="10"/>
      <c r="O74" s="10"/>
    </row>
    <row r="75" spans="14:15" x14ac:dyDescent="0.3">
      <c r="N75" s="10"/>
      <c r="O75" s="10"/>
    </row>
    <row r="76" spans="14:15" x14ac:dyDescent="0.3">
      <c r="N76" s="10"/>
      <c r="O76" s="10"/>
    </row>
    <row r="77" spans="14:15" x14ac:dyDescent="0.3">
      <c r="N77" s="10"/>
      <c r="O77" s="10"/>
    </row>
    <row r="78" spans="14:15" x14ac:dyDescent="0.3">
      <c r="N78" s="10"/>
      <c r="O78" s="10"/>
    </row>
    <row r="79" spans="14:15" x14ac:dyDescent="0.3">
      <c r="N79" s="10"/>
      <c r="O79" s="10"/>
    </row>
    <row r="80" spans="14:15" x14ac:dyDescent="0.3">
      <c r="N80" s="10"/>
      <c r="O80" s="10"/>
    </row>
    <row r="81" spans="14:15" x14ac:dyDescent="0.3">
      <c r="N81" s="10"/>
      <c r="O81" s="10"/>
    </row>
    <row r="82" spans="14:15" x14ac:dyDescent="0.3">
      <c r="N82" s="10"/>
      <c r="O82" s="10"/>
    </row>
    <row r="83" spans="14:15" x14ac:dyDescent="0.3">
      <c r="N83" s="10"/>
      <c r="O83" s="10"/>
    </row>
    <row r="84" spans="14:15" x14ac:dyDescent="0.3">
      <c r="N84" s="10"/>
      <c r="O84" s="10"/>
    </row>
    <row r="85" spans="14:15" x14ac:dyDescent="0.3">
      <c r="N85" s="10"/>
      <c r="O85" s="10"/>
    </row>
    <row r="86" spans="14:15" x14ac:dyDescent="0.3">
      <c r="N86" s="10"/>
      <c r="O86" s="10"/>
    </row>
    <row r="87" spans="14:15" x14ac:dyDescent="0.3">
      <c r="N87" s="10"/>
      <c r="O87" s="10"/>
    </row>
    <row r="88" spans="14:15" x14ac:dyDescent="0.3">
      <c r="N88" s="10"/>
      <c r="O88" s="10"/>
    </row>
    <row r="89" spans="14:15" x14ac:dyDescent="0.3">
      <c r="N89" s="10"/>
      <c r="O89" s="10"/>
    </row>
    <row r="90" spans="14:15" x14ac:dyDescent="0.3">
      <c r="N90" s="10"/>
      <c r="O90" s="10"/>
    </row>
    <row r="91" spans="14:15" x14ac:dyDescent="0.3">
      <c r="N91" s="10"/>
      <c r="O91" s="10"/>
    </row>
  </sheetData>
  <mergeCells count="1">
    <mergeCell ref="N11:O13"/>
  </mergeCells>
  <conditionalFormatting sqref="M7:M8">
    <cfRule type="containsText" dxfId="86" priority="11" operator="containsText" text="FAIL">
      <formula>NOT(ISERROR(SEARCH("FAIL",M7)))</formula>
    </cfRule>
  </conditionalFormatting>
  <conditionalFormatting sqref="H2:I2">
    <cfRule type="containsText" dxfId="61" priority="8" operator="containsText" text="true">
      <formula>NOT(ISERROR(SEARCH("true",H2)))</formula>
    </cfRule>
  </conditionalFormatting>
  <conditionalFormatting sqref="A2:L2">
    <cfRule type="expression" dxfId="57" priority="5">
      <formula>($L2=$Z$10)</formula>
    </cfRule>
    <cfRule type="expression" dxfId="58" priority="6">
      <formula>($K2=$Z$9)</formula>
    </cfRule>
    <cfRule type="expression" dxfId="59" priority="7">
      <formula>($K2=$Z$8)</formula>
    </cfRule>
  </conditionalFormatting>
  <conditionalFormatting sqref="H3:I56">
    <cfRule type="containsText" dxfId="53" priority="4" operator="containsText" text="true">
      <formula>NOT(ISERROR(SEARCH("true",H3)))</formula>
    </cfRule>
  </conditionalFormatting>
  <conditionalFormatting sqref="A3:L56">
    <cfRule type="expression" dxfId="51" priority="1">
      <formula>($L3=$Z$10)</formula>
    </cfRule>
    <cfRule type="expression" dxfId="50" priority="2">
      <formula>($K3=$Z$9)</formula>
    </cfRule>
    <cfRule type="expression" dxfId="49" priority="3">
      <formula>($K3=$Z$8)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D1" zoomScaleNormal="100" workbookViewId="0">
      <pane ySplit="1" topLeftCell="A2" activePane="bottomLeft" state="frozen"/>
      <selection activeCell="F1" sqref="F1"/>
      <selection pane="bottomLeft" activeCell="O5" sqref="O5"/>
    </sheetView>
  </sheetViews>
  <sheetFormatPr defaultRowHeight="14.4" x14ac:dyDescent="0.3"/>
  <cols>
    <col min="1" max="1" width="7.6640625" bestFit="1" customWidth="1"/>
    <col min="2" max="2" width="16.44140625" style="12" bestFit="1" customWidth="1"/>
    <col min="3" max="3" width="32.33203125" bestFit="1" customWidth="1"/>
    <col min="4" max="5" width="12" bestFit="1" customWidth="1"/>
    <col min="6" max="6" width="23.44140625" bestFit="1" customWidth="1"/>
    <col min="7" max="7" width="26.5546875" bestFit="1" customWidth="1"/>
    <col min="8" max="8" width="17.77734375" bestFit="1" customWidth="1"/>
    <col min="9" max="9" width="19.33203125" bestFit="1" customWidth="1"/>
    <col min="10" max="10" width="10.21875" bestFit="1" customWidth="1"/>
    <col min="11" max="11" width="9.77734375" bestFit="1" customWidth="1"/>
    <col min="12" max="12" width="8.21875" bestFit="1" customWidth="1"/>
    <col min="13" max="13" width="6.5546875" customWidth="1"/>
    <col min="14" max="14" width="18.6640625" style="20" customWidth="1"/>
    <col min="15" max="15" width="10.44140625" customWidth="1"/>
  </cols>
  <sheetData>
    <row r="1" spans="1:26" s="1" customFormat="1" ht="15" thickBot="1" x14ac:dyDescent="0.35">
      <c r="A1" s="19" t="s">
        <v>468</v>
      </c>
      <c r="B1" s="19" t="s">
        <v>481</v>
      </c>
      <c r="C1" s="19" t="s">
        <v>469</v>
      </c>
      <c r="D1" s="19" t="s">
        <v>470</v>
      </c>
      <c r="E1" s="19" t="s">
        <v>471</v>
      </c>
      <c r="F1" s="19" t="s">
        <v>472</v>
      </c>
      <c r="G1" s="19" t="s">
        <v>473</v>
      </c>
      <c r="H1" s="19" t="s">
        <v>2940</v>
      </c>
      <c r="I1" s="19" t="s">
        <v>2941</v>
      </c>
      <c r="J1" s="6" t="s">
        <v>474</v>
      </c>
      <c r="K1" s="6" t="s">
        <v>475</v>
      </c>
      <c r="L1" s="19" t="s">
        <v>476</v>
      </c>
      <c r="M1" s="32"/>
      <c r="N1" s="32"/>
      <c r="O1" s="9"/>
    </row>
    <row r="2" spans="1:26" s="12" customFormat="1" x14ac:dyDescent="0.3">
      <c r="A2" s="39" t="s">
        <v>76</v>
      </c>
      <c r="B2" s="39" t="s">
        <v>75</v>
      </c>
      <c r="C2" s="39" t="s">
        <v>286</v>
      </c>
      <c r="D2" s="14" t="str">
        <f t="shared" ref="D2:D14" si="0">CONCATENATE(A2,"-",1)</f>
        <v>FB5-1</v>
      </c>
      <c r="E2" s="14" t="str">
        <f t="shared" ref="E2:E14" si="1">CONCATENATE(A2,"-",2)</f>
        <v>FB5-2</v>
      </c>
      <c r="F2" s="14" t="str">
        <f>VLOOKUP(D2,Pin_Report!$D$3:$E$9000,2,0)</f>
        <v>2G_VDD</v>
      </c>
      <c r="G2" s="14" t="str">
        <f>VLOOKUP(E2,Pin_Report!$D$3:$E$8547,2,0)</f>
        <v>2G_EXT_VDD</v>
      </c>
      <c r="H2" s="14">
        <v>2</v>
      </c>
      <c r="I2" s="14">
        <v>0.2</v>
      </c>
      <c r="J2" s="4">
        <f>H2/I2</f>
        <v>10</v>
      </c>
      <c r="K2" s="4" t="str">
        <f>IF(J2&gt;2,"PASS","FAIL")</f>
        <v>PASS</v>
      </c>
      <c r="L2" s="4"/>
      <c r="N2" s="46" t="s">
        <v>482</v>
      </c>
      <c r="O2" s="47">
        <f>COUNTA(A2:A840)</f>
        <v>41</v>
      </c>
    </row>
    <row r="3" spans="1:26" s="12" customFormat="1" x14ac:dyDescent="0.3">
      <c r="A3" s="39" t="s">
        <v>77</v>
      </c>
      <c r="B3" s="39" t="s">
        <v>75</v>
      </c>
      <c r="C3" s="39" t="s">
        <v>286</v>
      </c>
      <c r="D3" s="14" t="str">
        <f t="shared" si="0"/>
        <v>FB6-1</v>
      </c>
      <c r="E3" s="14" t="str">
        <f t="shared" si="1"/>
        <v>FB6-2</v>
      </c>
      <c r="F3" s="14" t="str">
        <f>VLOOKUP(D3,Pin_Report!$D$3:$E$9000,2,0)</f>
        <v>2G_VDD</v>
      </c>
      <c r="G3" s="14" t="str">
        <f>VLOOKUP(E3,Pin_Report!$D$3:$E$8547,2,0)</f>
        <v>VDD</v>
      </c>
      <c r="H3" s="14">
        <v>2</v>
      </c>
      <c r="I3" s="14">
        <v>0.2</v>
      </c>
      <c r="J3" s="4">
        <f t="shared" ref="J3:J42" si="2">H3/I3</f>
        <v>10</v>
      </c>
      <c r="K3" s="4" t="str">
        <f t="shared" ref="K3:K42" si="3">IF(J3&gt;2,"PASS","FAIL")</f>
        <v>PASS</v>
      </c>
      <c r="L3" s="4"/>
      <c r="N3" s="48" t="s">
        <v>477</v>
      </c>
      <c r="O3" s="49">
        <f>COUNTA(I2:I840)</f>
        <v>41</v>
      </c>
    </row>
    <row r="4" spans="1:26" s="12" customFormat="1" x14ac:dyDescent="0.3">
      <c r="A4" s="39" t="s">
        <v>1398</v>
      </c>
      <c r="B4" s="39" t="s">
        <v>75</v>
      </c>
      <c r="C4" s="39" t="s">
        <v>286</v>
      </c>
      <c r="D4" s="14" t="str">
        <f t="shared" si="0"/>
        <v>FB19-1</v>
      </c>
      <c r="E4" s="14" t="str">
        <f t="shared" si="1"/>
        <v>FB19-2</v>
      </c>
      <c r="F4" s="14" t="str">
        <f>VLOOKUP(D4,Pin_Report!$D$3:$E$9000,2,0)</f>
        <v>4.0VD_2G</v>
      </c>
      <c r="G4" s="14" t="str">
        <f>VLOOKUP(E4,Pin_Report!$D$3:$E$8547,2,0)</f>
        <v>N19579948</v>
      </c>
      <c r="H4" s="14">
        <v>3</v>
      </c>
      <c r="I4" s="14">
        <v>1.7</v>
      </c>
      <c r="J4" s="4">
        <f t="shared" si="2"/>
        <v>1.7647058823529411</v>
      </c>
      <c r="K4" s="4" t="str">
        <f t="shared" si="3"/>
        <v>FAIL</v>
      </c>
      <c r="L4" s="4"/>
      <c r="N4" s="48" t="s">
        <v>478</v>
      </c>
      <c r="O4" s="49">
        <f>100*(O3+O7)/O2</f>
        <v>100</v>
      </c>
    </row>
    <row r="5" spans="1:26" s="12" customFormat="1" x14ac:dyDescent="0.3">
      <c r="A5" s="39" t="s">
        <v>1399</v>
      </c>
      <c r="B5" s="39" t="s">
        <v>75</v>
      </c>
      <c r="C5" s="39" t="s">
        <v>286</v>
      </c>
      <c r="D5" s="14" t="str">
        <f t="shared" si="0"/>
        <v>FB2200-1</v>
      </c>
      <c r="E5" s="14" t="str">
        <f t="shared" si="1"/>
        <v>FB2200-2</v>
      </c>
      <c r="F5" s="14" t="str">
        <f>VLOOKUP(D5,Pin_Report!$D$3:$E$9000,2,0)</f>
        <v>CH1_+5P0V_HBPRE</v>
      </c>
      <c r="G5" s="14" t="str">
        <f>VLOOKUP(E5,Pin_Report!$D$3:$E$8547,2,0)</f>
        <v>CH1_+5P0V_HBPRE_SW</v>
      </c>
      <c r="H5" s="14">
        <v>2</v>
      </c>
      <c r="I5" s="14">
        <v>0.255</v>
      </c>
      <c r="J5" s="4">
        <f t="shared" si="2"/>
        <v>7.8431372549019605</v>
      </c>
      <c r="K5" s="4" t="str">
        <f t="shared" si="3"/>
        <v>PASS</v>
      </c>
      <c r="L5" s="4"/>
      <c r="N5" s="48" t="s">
        <v>479</v>
      </c>
      <c r="O5" s="49">
        <f>COUNTIF(K2:K840,"PASS")</f>
        <v>34</v>
      </c>
    </row>
    <row r="6" spans="1:26" s="12" customFormat="1" x14ac:dyDescent="0.3">
      <c r="A6" s="39" t="s">
        <v>1401</v>
      </c>
      <c r="B6" s="39" t="s">
        <v>75</v>
      </c>
      <c r="C6" s="39" t="s">
        <v>286</v>
      </c>
      <c r="D6" s="14" t="str">
        <f t="shared" si="0"/>
        <v>FB2201-1</v>
      </c>
      <c r="E6" s="14" t="str">
        <f t="shared" si="1"/>
        <v>FB2201-2</v>
      </c>
      <c r="F6" s="14" t="str">
        <f>VLOOKUP(D6,Pin_Report!$D$3:$E$9000,2,0)</f>
        <v>CH1_+5P0V_LBPRE</v>
      </c>
      <c r="G6" s="14" t="str">
        <f>VLOOKUP(E6,Pin_Report!$D$3:$E$8547,2,0)</f>
        <v>CH1_+5P0V_LBPRE_SW</v>
      </c>
      <c r="H6" s="14">
        <v>2</v>
      </c>
      <c r="I6" s="14">
        <v>0.24</v>
      </c>
      <c r="J6" s="4">
        <f t="shared" si="2"/>
        <v>8.3333333333333339</v>
      </c>
      <c r="K6" s="4" t="str">
        <f t="shared" si="3"/>
        <v>PASS</v>
      </c>
      <c r="L6" s="4"/>
      <c r="N6" s="48" t="s">
        <v>480</v>
      </c>
      <c r="O6" s="49">
        <f>COUNTIF(K2:K840,"FAIL")</f>
        <v>7</v>
      </c>
    </row>
    <row r="7" spans="1:26" s="12" customFormat="1" ht="15" thickBot="1" x14ac:dyDescent="0.35">
      <c r="A7" s="39" t="s">
        <v>1403</v>
      </c>
      <c r="B7" s="39" t="s">
        <v>75</v>
      </c>
      <c r="C7" s="39" t="s">
        <v>286</v>
      </c>
      <c r="D7" s="14" t="str">
        <f t="shared" si="0"/>
        <v>FB2202-1</v>
      </c>
      <c r="E7" s="14" t="str">
        <f t="shared" si="1"/>
        <v>FB2202-2</v>
      </c>
      <c r="F7" s="14" t="str">
        <f>VLOOKUP(D7,Pin_Report!$D$3:$E$9000,2,0)</f>
        <v>N3406525</v>
      </c>
      <c r="G7" s="14" t="str">
        <f>VLOOKUP(E7,Pin_Report!$D$3:$E$8547,2,0)</f>
        <v>CH1_+5P0V_PRE</v>
      </c>
      <c r="H7" s="14">
        <v>2</v>
      </c>
      <c r="I7" s="14">
        <v>0.125</v>
      </c>
      <c r="J7" s="4">
        <f t="shared" si="2"/>
        <v>16</v>
      </c>
      <c r="K7" s="4" t="str">
        <f t="shared" si="3"/>
        <v>PASS</v>
      </c>
      <c r="L7" s="4"/>
      <c r="N7" s="50" t="s">
        <v>2968</v>
      </c>
      <c r="O7" s="51">
        <f>O2-O5-O6</f>
        <v>0</v>
      </c>
    </row>
    <row r="8" spans="1:26" s="12" customFormat="1" ht="15" thickBot="1" x14ac:dyDescent="0.35">
      <c r="A8" s="39" t="s">
        <v>1405</v>
      </c>
      <c r="B8" s="39" t="s">
        <v>75</v>
      </c>
      <c r="C8" s="39" t="s">
        <v>286</v>
      </c>
      <c r="D8" s="14" t="str">
        <f t="shared" si="0"/>
        <v>FB2300-1</v>
      </c>
      <c r="E8" s="14" t="str">
        <f t="shared" si="1"/>
        <v>FB2300-2</v>
      </c>
      <c r="F8" s="14" t="str">
        <f>VLOOKUP(D8,Pin_Report!$D$3:$E$9000,2,0)</f>
        <v>CH1_+5P0V_HBPA1</v>
      </c>
      <c r="G8" s="14" t="str">
        <f>VLOOKUP(E8,Pin_Report!$D$3:$E$8547,2,0)</f>
        <v>CH1_+5P0V_HBPA1_SW</v>
      </c>
      <c r="H8" s="14">
        <v>2</v>
      </c>
      <c r="I8" s="14">
        <v>0.91</v>
      </c>
      <c r="J8" s="4">
        <f t="shared" si="2"/>
        <v>2.1978021978021975</v>
      </c>
      <c r="K8" s="4" t="str">
        <f t="shared" si="3"/>
        <v>PASS</v>
      </c>
      <c r="L8" s="4"/>
      <c r="M8" s="15"/>
      <c r="N8" s="44"/>
      <c r="O8" s="15"/>
      <c r="Z8" s="20" t="s">
        <v>3076</v>
      </c>
    </row>
    <row r="9" spans="1:26" s="12" customFormat="1" x14ac:dyDescent="0.3">
      <c r="A9" s="39" t="s">
        <v>1406</v>
      </c>
      <c r="B9" s="39" t="s">
        <v>75</v>
      </c>
      <c r="C9" s="39" t="s">
        <v>286</v>
      </c>
      <c r="D9" s="14" t="str">
        <f t="shared" si="0"/>
        <v>FB2301-1</v>
      </c>
      <c r="E9" s="14" t="str">
        <f t="shared" si="1"/>
        <v>FB2301-2</v>
      </c>
      <c r="F9" s="14" t="str">
        <f>VLOOKUP(D9,Pin_Report!$D$3:$E$9000,2,0)</f>
        <v>CH1_+5P0V_HBPA2</v>
      </c>
      <c r="G9" s="14" t="str">
        <f>VLOOKUP(E9,Pin_Report!$D$3:$E$8547,2,0)</f>
        <v>CH1_+5P0V_HBPA2_SW</v>
      </c>
      <c r="H9" s="14">
        <v>2</v>
      </c>
      <c r="I9" s="14">
        <v>0.91</v>
      </c>
      <c r="J9" s="4">
        <f t="shared" si="2"/>
        <v>2.1978021978021975</v>
      </c>
      <c r="K9" s="4" t="str">
        <f t="shared" si="3"/>
        <v>PASS</v>
      </c>
      <c r="L9" s="4"/>
      <c r="M9" s="15"/>
      <c r="N9" s="73" t="s">
        <v>3059</v>
      </c>
      <c r="O9" s="66"/>
      <c r="Z9" s="20" t="s">
        <v>3077</v>
      </c>
    </row>
    <row r="10" spans="1:26" s="12" customFormat="1" x14ac:dyDescent="0.3">
      <c r="A10" s="39" t="s">
        <v>1407</v>
      </c>
      <c r="B10" s="39" t="s">
        <v>75</v>
      </c>
      <c r="C10" s="39" t="s">
        <v>286</v>
      </c>
      <c r="D10" s="14" t="str">
        <f t="shared" si="0"/>
        <v>FB2400-1</v>
      </c>
      <c r="E10" s="14" t="str">
        <f t="shared" si="1"/>
        <v>FB2400-2</v>
      </c>
      <c r="F10" s="14" t="str">
        <f>VLOOKUP(D10,Pin_Report!$D$3:$E$9000,2,0)</f>
        <v>CH1_+5P0V_HBPA1</v>
      </c>
      <c r="G10" s="14" t="str">
        <f>VLOOKUP(E10,Pin_Report!$D$3:$E$8547,2,0)</f>
        <v>CH1_+5P0V_LBPA1_SW</v>
      </c>
      <c r="H10" s="14">
        <v>2</v>
      </c>
      <c r="I10" s="14">
        <v>0.91</v>
      </c>
      <c r="J10" s="4">
        <f t="shared" si="2"/>
        <v>2.1978021978021975</v>
      </c>
      <c r="K10" s="4" t="str">
        <f t="shared" si="3"/>
        <v>PASS</v>
      </c>
      <c r="L10" s="4"/>
      <c r="M10" s="15"/>
      <c r="N10" s="67"/>
      <c r="O10" s="69"/>
      <c r="Z10" s="20" t="s">
        <v>506</v>
      </c>
    </row>
    <row r="11" spans="1:26" s="12" customFormat="1" ht="15" thickBot="1" x14ac:dyDescent="0.35">
      <c r="A11" s="39" t="s">
        <v>1408</v>
      </c>
      <c r="B11" s="39" t="s">
        <v>75</v>
      </c>
      <c r="C11" s="39" t="s">
        <v>286</v>
      </c>
      <c r="D11" s="14" t="str">
        <f t="shared" si="0"/>
        <v>FB2401-1</v>
      </c>
      <c r="E11" s="14" t="str">
        <f t="shared" si="1"/>
        <v>FB2401-2</v>
      </c>
      <c r="F11" s="14" t="str">
        <f>VLOOKUP(D11,Pin_Report!$D$3:$E$9000,2,0)</f>
        <v>CH1_+5P0V_HBPA2</v>
      </c>
      <c r="G11" s="14" t="str">
        <f>VLOOKUP(E11,Pin_Report!$D$3:$E$8547,2,0)</f>
        <v>CH1_+5P0V_LBPA2_SW</v>
      </c>
      <c r="H11" s="14">
        <v>2</v>
      </c>
      <c r="I11" s="14">
        <v>0.91</v>
      </c>
      <c r="J11" s="4">
        <f t="shared" si="2"/>
        <v>2.1978021978021975</v>
      </c>
      <c r="K11" s="4" t="str">
        <f t="shared" si="3"/>
        <v>PASS</v>
      </c>
      <c r="L11" s="4"/>
      <c r="M11" s="15"/>
      <c r="N11" s="70"/>
      <c r="O11" s="72"/>
    </row>
    <row r="12" spans="1:26" s="12" customFormat="1" x14ac:dyDescent="0.3">
      <c r="A12" s="39" t="s">
        <v>1409</v>
      </c>
      <c r="B12" s="39" t="s">
        <v>75</v>
      </c>
      <c r="C12" s="39" t="s">
        <v>286</v>
      </c>
      <c r="D12" s="14" t="str">
        <f t="shared" si="0"/>
        <v>FB2500-1</v>
      </c>
      <c r="E12" s="14" t="str">
        <f t="shared" si="1"/>
        <v>FB2500-2</v>
      </c>
      <c r="F12" s="14" t="str">
        <f>VLOOKUP(D12,Pin_Report!$D$3:$E$9000,2,0)</f>
        <v>CH1_+5P0V_LNA</v>
      </c>
      <c r="G12" s="14" t="str">
        <f>VLOOKUP(E12,Pin_Report!$D$3:$E$8547,2,0)</f>
        <v>N3490447</v>
      </c>
      <c r="H12" s="14">
        <v>2</v>
      </c>
      <c r="I12" s="14">
        <v>8.5999999999999993E-2</v>
      </c>
      <c r="J12" s="4">
        <f t="shared" si="2"/>
        <v>23.255813953488374</v>
      </c>
      <c r="K12" s="4" t="str">
        <f t="shared" si="3"/>
        <v>PASS</v>
      </c>
      <c r="L12" s="4"/>
      <c r="N12" s="20"/>
      <c r="O12" s="15"/>
    </row>
    <row r="13" spans="1:26" s="12" customFormat="1" x14ac:dyDescent="0.3">
      <c r="A13" s="39" t="s">
        <v>1410</v>
      </c>
      <c r="B13" s="39" t="s">
        <v>75</v>
      </c>
      <c r="C13" s="39" t="s">
        <v>286</v>
      </c>
      <c r="D13" s="14" t="str">
        <f t="shared" si="0"/>
        <v>FB2800-1</v>
      </c>
      <c r="E13" s="14" t="str">
        <f t="shared" si="1"/>
        <v>FB2800-2</v>
      </c>
      <c r="F13" s="14" t="str">
        <f>VLOOKUP(D13,Pin_Report!$D$3:$E$9000,2,0)</f>
        <v>CH2_+5P0V_HBPRE</v>
      </c>
      <c r="G13" s="14" t="str">
        <f>VLOOKUP(E13,Pin_Report!$D$3:$E$8547,2,0)</f>
        <v>CH2_+5P0V_HBPRE_SW</v>
      </c>
      <c r="H13" s="14">
        <v>2</v>
      </c>
      <c r="I13" s="14">
        <v>0.255</v>
      </c>
      <c r="J13" s="4">
        <f t="shared" si="2"/>
        <v>7.8431372549019605</v>
      </c>
      <c r="K13" s="4" t="str">
        <f t="shared" si="3"/>
        <v>PASS</v>
      </c>
      <c r="L13" s="4"/>
      <c r="M13" s="15"/>
      <c r="N13" s="44"/>
      <c r="O13" s="15"/>
    </row>
    <row r="14" spans="1:26" s="12" customFormat="1" x14ac:dyDescent="0.3">
      <c r="A14" s="39" t="s">
        <v>1412</v>
      </c>
      <c r="B14" s="39" t="s">
        <v>75</v>
      </c>
      <c r="C14" s="39" t="s">
        <v>286</v>
      </c>
      <c r="D14" s="14" t="str">
        <f t="shared" si="0"/>
        <v>FB2801-1</v>
      </c>
      <c r="E14" s="14" t="str">
        <f t="shared" si="1"/>
        <v>FB2801-2</v>
      </c>
      <c r="F14" s="14" t="str">
        <f>VLOOKUP(D14,Pin_Report!$D$3:$E$9000,2,0)</f>
        <v>CH2_+5P0V_LBPRE</v>
      </c>
      <c r="G14" s="14" t="str">
        <f>VLOOKUP(E14,Pin_Report!$D$3:$E$8547,2,0)</f>
        <v>CH2_+5P0V_LBPRE_SW</v>
      </c>
      <c r="H14" s="14">
        <v>2</v>
      </c>
      <c r="I14" s="14">
        <v>0.24</v>
      </c>
      <c r="J14" s="4">
        <f t="shared" si="2"/>
        <v>8.3333333333333339</v>
      </c>
      <c r="K14" s="4" t="str">
        <f t="shared" si="3"/>
        <v>PASS</v>
      </c>
      <c r="L14" s="4"/>
      <c r="M14" s="15"/>
      <c r="N14" s="44"/>
      <c r="O14" s="15"/>
    </row>
    <row r="15" spans="1:26" x14ac:dyDescent="0.3">
      <c r="A15" s="39" t="s">
        <v>1414</v>
      </c>
      <c r="B15" s="39" t="s">
        <v>75</v>
      </c>
      <c r="C15" s="39" t="s">
        <v>286</v>
      </c>
      <c r="D15" s="14" t="str">
        <f t="shared" ref="D15:D42" si="4">CONCATENATE(A15,"-",1)</f>
        <v>FB2802-1</v>
      </c>
      <c r="E15" s="14" t="str">
        <f t="shared" ref="E15:E42" si="5">CONCATENATE(A15,"-",2)</f>
        <v>FB2802-2</v>
      </c>
      <c r="F15" s="14" t="str">
        <f>VLOOKUP(D15,Pin_Report!$D$3:$E$9000,2,0)</f>
        <v>N3417242</v>
      </c>
      <c r="G15" s="14" t="str">
        <f>VLOOKUP(E15,Pin_Report!$D$3:$E$8547,2,0)</f>
        <v>CH2_+5P0V_PRE</v>
      </c>
      <c r="H15" s="14">
        <v>2</v>
      </c>
      <c r="I15" s="14">
        <v>0.125</v>
      </c>
      <c r="J15" s="4">
        <f t="shared" si="2"/>
        <v>16</v>
      </c>
      <c r="K15" s="4" t="str">
        <f t="shared" si="3"/>
        <v>PASS</v>
      </c>
      <c r="L15" s="4"/>
      <c r="M15" s="15"/>
      <c r="N15" s="44"/>
      <c r="O15" s="15"/>
    </row>
    <row r="16" spans="1:26" x14ac:dyDescent="0.3">
      <c r="A16" s="39" t="s">
        <v>1416</v>
      </c>
      <c r="B16" s="39" t="s">
        <v>75</v>
      </c>
      <c r="C16" s="39" t="s">
        <v>286</v>
      </c>
      <c r="D16" s="14" t="str">
        <f t="shared" si="4"/>
        <v>FB2900-1</v>
      </c>
      <c r="E16" s="14" t="str">
        <f t="shared" si="5"/>
        <v>FB2900-2</v>
      </c>
      <c r="F16" s="14" t="str">
        <f>VLOOKUP(D16,Pin_Report!$D$3:$E$9000,2,0)</f>
        <v>CH2_+5P0V_HBPA1</v>
      </c>
      <c r="G16" s="14" t="str">
        <f>VLOOKUP(E16,Pin_Report!$D$3:$E$8547,2,0)</f>
        <v>CH2_+5P0V_HBPA1_SW</v>
      </c>
      <c r="H16" s="14">
        <v>2</v>
      </c>
      <c r="I16" s="14">
        <v>0.91</v>
      </c>
      <c r="J16" s="4">
        <f t="shared" si="2"/>
        <v>2.1978021978021975</v>
      </c>
      <c r="K16" s="4" t="str">
        <f t="shared" si="3"/>
        <v>PASS</v>
      </c>
      <c r="L16" s="4"/>
      <c r="M16" s="15"/>
      <c r="N16" s="44"/>
      <c r="O16" s="15"/>
    </row>
    <row r="17" spans="1:15" x14ac:dyDescent="0.3">
      <c r="A17" s="39" t="s">
        <v>1417</v>
      </c>
      <c r="B17" s="39" t="s">
        <v>75</v>
      </c>
      <c r="C17" s="39" t="s">
        <v>286</v>
      </c>
      <c r="D17" s="14" t="str">
        <f t="shared" si="4"/>
        <v>FB2901-1</v>
      </c>
      <c r="E17" s="14" t="str">
        <f t="shared" si="5"/>
        <v>FB2901-2</v>
      </c>
      <c r="F17" s="14" t="str">
        <f>VLOOKUP(D17,Pin_Report!$D$3:$E$9000,2,0)</f>
        <v>CH2_+5P0V_HBPA2</v>
      </c>
      <c r="G17" s="14" t="str">
        <f>VLOOKUP(E17,Pin_Report!$D$3:$E$8547,2,0)</f>
        <v>CH2_+5P0V_HBPA2_SW</v>
      </c>
      <c r="H17" s="14">
        <v>2</v>
      </c>
      <c r="I17" s="14">
        <v>0.91</v>
      </c>
      <c r="J17" s="4">
        <f t="shared" si="2"/>
        <v>2.1978021978021975</v>
      </c>
      <c r="K17" s="4" t="str">
        <f t="shared" si="3"/>
        <v>PASS</v>
      </c>
      <c r="L17" s="4"/>
      <c r="M17" s="15"/>
      <c r="N17" s="44"/>
      <c r="O17" s="15"/>
    </row>
    <row r="18" spans="1:15" x14ac:dyDescent="0.3">
      <c r="A18" s="39" t="s">
        <v>1418</v>
      </c>
      <c r="B18" s="39" t="s">
        <v>75</v>
      </c>
      <c r="C18" s="39" t="s">
        <v>286</v>
      </c>
      <c r="D18" s="14" t="str">
        <f t="shared" si="4"/>
        <v>FB3000-1</v>
      </c>
      <c r="E18" s="14" t="str">
        <f t="shared" si="5"/>
        <v>FB3000-2</v>
      </c>
      <c r="F18" s="14" t="str">
        <f>VLOOKUP(D18,Pin_Report!$D$3:$E$9000,2,0)</f>
        <v>CH2_+5P0V_HBPA1</v>
      </c>
      <c r="G18" s="14" t="str">
        <f>VLOOKUP(E18,Pin_Report!$D$3:$E$8547,2,0)</f>
        <v>CH2_+5P0V_LBPA1_SW</v>
      </c>
      <c r="H18" s="14">
        <v>2</v>
      </c>
      <c r="I18" s="14">
        <v>0.91</v>
      </c>
      <c r="J18" s="4">
        <f t="shared" si="2"/>
        <v>2.1978021978021975</v>
      </c>
      <c r="K18" s="4" t="str">
        <f t="shared" si="3"/>
        <v>PASS</v>
      </c>
      <c r="L18" s="4"/>
      <c r="M18" s="15"/>
      <c r="N18" s="44"/>
      <c r="O18" s="15"/>
    </row>
    <row r="19" spans="1:15" x14ac:dyDescent="0.3">
      <c r="A19" s="39" t="s">
        <v>1419</v>
      </c>
      <c r="B19" s="39" t="s">
        <v>75</v>
      </c>
      <c r="C19" s="39" t="s">
        <v>286</v>
      </c>
      <c r="D19" s="14" t="str">
        <f t="shared" si="4"/>
        <v>FB3001-1</v>
      </c>
      <c r="E19" s="14" t="str">
        <f t="shared" si="5"/>
        <v>FB3001-2</v>
      </c>
      <c r="F19" s="14" t="str">
        <f>VLOOKUP(D19,Pin_Report!$D$3:$E$9000,2,0)</f>
        <v>CH2_+5P0V_HBPA2</v>
      </c>
      <c r="G19" s="14" t="str">
        <f>VLOOKUP(E19,Pin_Report!$D$3:$E$9000,2,0)</f>
        <v>CH2_+5P0V_LBPA2_SW</v>
      </c>
      <c r="H19" s="14">
        <v>2</v>
      </c>
      <c r="I19" s="14">
        <v>0.91</v>
      </c>
      <c r="J19" s="4">
        <f t="shared" si="2"/>
        <v>2.1978021978021975</v>
      </c>
      <c r="K19" s="4" t="str">
        <f t="shared" si="3"/>
        <v>PASS</v>
      </c>
      <c r="L19" s="4"/>
      <c r="M19" s="15"/>
      <c r="N19" s="44"/>
      <c r="O19" s="15"/>
    </row>
    <row r="20" spans="1:15" x14ac:dyDescent="0.3">
      <c r="A20" s="39" t="s">
        <v>1420</v>
      </c>
      <c r="B20" s="39" t="s">
        <v>75</v>
      </c>
      <c r="C20" s="39" t="s">
        <v>286</v>
      </c>
      <c r="D20" s="14" t="str">
        <f t="shared" si="4"/>
        <v>FB3409-1</v>
      </c>
      <c r="E20" s="14" t="str">
        <f t="shared" si="5"/>
        <v>FB3409-2</v>
      </c>
      <c r="F20" s="14" t="str">
        <f>VLOOKUP(D20,Pin_Report!$D$3:$E$9000,2,0)</f>
        <v>TRXFE_IN_12V</v>
      </c>
      <c r="G20" s="14" t="str">
        <f>VLOOKUP(E20,Pin_Report!$D$3:$E$9000,2,0)</f>
        <v>P12V</v>
      </c>
      <c r="H20" s="14">
        <v>2</v>
      </c>
      <c r="I20" s="14">
        <v>1</v>
      </c>
      <c r="J20" s="4">
        <f t="shared" si="2"/>
        <v>2</v>
      </c>
      <c r="K20" s="4" t="str">
        <f t="shared" si="3"/>
        <v>FAIL</v>
      </c>
      <c r="L20" s="4"/>
      <c r="M20" s="15"/>
      <c r="N20" s="44"/>
      <c r="O20" s="15"/>
    </row>
    <row r="21" spans="1:15" x14ac:dyDescent="0.3">
      <c r="A21" s="39" t="s">
        <v>1421</v>
      </c>
      <c r="B21" s="39" t="s">
        <v>75</v>
      </c>
      <c r="C21" s="39" t="s">
        <v>286</v>
      </c>
      <c r="D21" s="14" t="str">
        <f t="shared" si="4"/>
        <v>FB3410-1</v>
      </c>
      <c r="E21" s="14" t="str">
        <f t="shared" si="5"/>
        <v>FB3410-2</v>
      </c>
      <c r="F21" s="14" t="str">
        <f>VLOOKUP(D21,Pin_Report!$D$3:$E$9000,2,0)</f>
        <v>TRXFE_IN_12V</v>
      </c>
      <c r="G21" s="14" t="str">
        <f>VLOOKUP(E21,Pin_Report!$D$3:$E$9000,2,0)</f>
        <v>P12V</v>
      </c>
      <c r="H21" s="14">
        <v>2</v>
      </c>
      <c r="I21" s="14">
        <v>1</v>
      </c>
      <c r="J21" s="4">
        <f t="shared" si="2"/>
        <v>2</v>
      </c>
      <c r="K21" s="4" t="str">
        <f t="shared" si="3"/>
        <v>FAIL</v>
      </c>
      <c r="L21" s="4"/>
      <c r="M21" s="15"/>
      <c r="N21" s="44"/>
      <c r="O21" s="15"/>
    </row>
    <row r="22" spans="1:15" x14ac:dyDescent="0.3">
      <c r="A22" s="39" t="s">
        <v>1422</v>
      </c>
      <c r="B22" s="39" t="s">
        <v>75</v>
      </c>
      <c r="C22" s="39" t="s">
        <v>286</v>
      </c>
      <c r="D22" s="14" t="str">
        <f t="shared" si="4"/>
        <v>FB3411-1</v>
      </c>
      <c r="E22" s="14" t="str">
        <f t="shared" si="5"/>
        <v>FB3411-2</v>
      </c>
      <c r="F22" s="14" t="str">
        <f>VLOOKUP(D22,Pin_Report!$D$3:$E$9000,2,0)</f>
        <v>TRXFE_IN_12V</v>
      </c>
      <c r="G22" s="14" t="str">
        <f>VLOOKUP(E22,Pin_Report!$D$3:$E$9000,2,0)</f>
        <v>P12V</v>
      </c>
      <c r="H22" s="14">
        <v>2</v>
      </c>
      <c r="I22" s="14">
        <v>1</v>
      </c>
      <c r="J22" s="4">
        <f t="shared" si="2"/>
        <v>2</v>
      </c>
      <c r="K22" s="4" t="str">
        <f t="shared" si="3"/>
        <v>FAIL</v>
      </c>
      <c r="L22" s="4"/>
      <c r="M22" s="15"/>
      <c r="N22" s="44"/>
      <c r="O22" s="15"/>
    </row>
    <row r="23" spans="1:15" x14ac:dyDescent="0.3">
      <c r="A23" s="39" t="s">
        <v>1451</v>
      </c>
      <c r="B23" s="39" t="s">
        <v>75</v>
      </c>
      <c r="C23" s="39" t="s">
        <v>286</v>
      </c>
      <c r="D23" s="14" t="str">
        <f t="shared" si="4"/>
        <v>FB6330-1</v>
      </c>
      <c r="E23" s="14" t="str">
        <f t="shared" si="5"/>
        <v>FB6330-2</v>
      </c>
      <c r="F23" s="14" t="str">
        <f>VLOOKUP(D23,Pin_Report!$D$3:$E$9000,2,0)</f>
        <v>TRXFE_IN_12V</v>
      </c>
      <c r="G23" s="14" t="str">
        <f>VLOOKUP(E23,Pin_Report!$D$3:$E$9000,2,0)</f>
        <v>P12V</v>
      </c>
      <c r="H23" s="14">
        <v>2</v>
      </c>
      <c r="I23" s="14">
        <v>1</v>
      </c>
      <c r="J23" s="4">
        <f t="shared" si="2"/>
        <v>2</v>
      </c>
      <c r="K23" s="4" t="str">
        <f t="shared" si="3"/>
        <v>FAIL</v>
      </c>
      <c r="L23" s="4"/>
      <c r="M23" s="15"/>
      <c r="N23" s="44"/>
      <c r="O23" s="15"/>
    </row>
    <row r="24" spans="1:15" x14ac:dyDescent="0.3">
      <c r="A24" s="39" t="s">
        <v>1423</v>
      </c>
      <c r="B24" s="39" t="s">
        <v>75</v>
      </c>
      <c r="C24" s="39" t="s">
        <v>286</v>
      </c>
      <c r="D24" s="14" t="str">
        <f t="shared" si="4"/>
        <v>FB3412-1</v>
      </c>
      <c r="E24" s="14" t="str">
        <f t="shared" si="5"/>
        <v>FB3412-2</v>
      </c>
      <c r="F24" s="14" t="str">
        <f>VLOOKUP(D24,Pin_Report!$D$3:$E$9000,2,0)</f>
        <v>CH1_+5P0V_LBPA1_VCTRL</v>
      </c>
      <c r="G24" s="14" t="str">
        <f>VLOOKUP(E24,Pin_Report!$D$3:$E$9000,2,0)</f>
        <v>CH1_+5P0V_LBPA1_VCTRL_FB</v>
      </c>
      <c r="H24" s="14">
        <v>2</v>
      </c>
      <c r="I24" s="14">
        <v>1.7999999999999999E-2</v>
      </c>
      <c r="J24" s="4">
        <f t="shared" si="2"/>
        <v>111.11111111111111</v>
      </c>
      <c r="K24" s="4" t="str">
        <f t="shared" si="3"/>
        <v>PASS</v>
      </c>
      <c r="L24" s="4"/>
      <c r="M24" s="15"/>
      <c r="N24" s="44"/>
      <c r="O24" s="15"/>
    </row>
    <row r="25" spans="1:15" x14ac:dyDescent="0.3">
      <c r="A25" s="39" t="s">
        <v>1425</v>
      </c>
      <c r="B25" s="39" t="s">
        <v>75</v>
      </c>
      <c r="C25" s="39" t="s">
        <v>286</v>
      </c>
      <c r="D25" s="14" t="str">
        <f t="shared" si="4"/>
        <v>FB3413-1</v>
      </c>
      <c r="E25" s="14" t="str">
        <f t="shared" si="5"/>
        <v>FB3413-2</v>
      </c>
      <c r="F25" s="14" t="str">
        <f>VLOOKUP(D25,Pin_Report!$D$3:$E$9000,2,0)</f>
        <v>CH1_+5P0V_LBPA2_VCTRL</v>
      </c>
      <c r="G25" s="14" t="str">
        <f>VLOOKUP(E25,Pin_Report!$D$3:$E$9000,2,0)</f>
        <v>CH1_+5P0V_LBPA2_VCTRL_FB</v>
      </c>
      <c r="H25" s="14">
        <v>2</v>
      </c>
      <c r="I25" s="14">
        <v>1.7999999999999999E-2</v>
      </c>
      <c r="J25" s="4">
        <f t="shared" si="2"/>
        <v>111.11111111111111</v>
      </c>
      <c r="K25" s="4" t="str">
        <f t="shared" si="3"/>
        <v>PASS</v>
      </c>
      <c r="L25" s="4"/>
      <c r="O25" s="15"/>
    </row>
    <row r="26" spans="1:15" x14ac:dyDescent="0.3">
      <c r="A26" s="39" t="s">
        <v>1427</v>
      </c>
      <c r="B26" s="39" t="s">
        <v>75</v>
      </c>
      <c r="C26" s="39" t="s">
        <v>286</v>
      </c>
      <c r="D26" s="14" t="str">
        <f t="shared" si="4"/>
        <v>FB3414-1</v>
      </c>
      <c r="E26" s="14" t="str">
        <f t="shared" si="5"/>
        <v>FB3414-2</v>
      </c>
      <c r="F26" s="14" t="str">
        <f>VLOOKUP(D26,Pin_Report!$D$3:$E$9000,2,0)</f>
        <v>CH1_+5P0V_HBPA1_VCTRL</v>
      </c>
      <c r="G26" s="14" t="str">
        <f>VLOOKUP(E26,Pin_Report!$D$3:$E$9000,2,0)</f>
        <v>CH1_+5P0V_HBPA1_VCTRL_FB</v>
      </c>
      <c r="H26" s="14">
        <v>2</v>
      </c>
      <c r="I26" s="14">
        <v>1.0999999999999999E-2</v>
      </c>
      <c r="J26" s="4">
        <f t="shared" si="2"/>
        <v>181.81818181818184</v>
      </c>
      <c r="K26" s="4" t="str">
        <f t="shared" si="3"/>
        <v>PASS</v>
      </c>
      <c r="L26" s="4"/>
      <c r="O26" s="15"/>
    </row>
    <row r="27" spans="1:15" x14ac:dyDescent="0.3">
      <c r="A27" s="39" t="s">
        <v>1429</v>
      </c>
      <c r="B27" s="39" t="s">
        <v>75</v>
      </c>
      <c r="C27" s="39" t="s">
        <v>286</v>
      </c>
      <c r="D27" s="14" t="str">
        <f t="shared" si="4"/>
        <v>FB3415-1</v>
      </c>
      <c r="E27" s="14" t="str">
        <f t="shared" si="5"/>
        <v>FB3415-2</v>
      </c>
      <c r="F27" s="14" t="str">
        <f>VLOOKUP(D27,Pin_Report!$D$3:$E$9000,2,0)</f>
        <v>CH1_+5P0V_HBPA2_VCTRL</v>
      </c>
      <c r="G27" s="14" t="str">
        <f>VLOOKUP(E27,Pin_Report!$D$3:$E$9000,2,0)</f>
        <v>CH1_+5P0V_HBPA2_VCTRL_FB</v>
      </c>
      <c r="H27" s="14">
        <v>2</v>
      </c>
      <c r="I27" s="14">
        <v>1.0999999999999999E-2</v>
      </c>
      <c r="J27" s="4">
        <f t="shared" si="2"/>
        <v>181.81818181818184</v>
      </c>
      <c r="K27" s="4" t="str">
        <f t="shared" si="3"/>
        <v>PASS</v>
      </c>
      <c r="L27" s="4"/>
      <c r="O27" s="15"/>
    </row>
    <row r="28" spans="1:15" x14ac:dyDescent="0.3">
      <c r="A28" s="39" t="s">
        <v>1431</v>
      </c>
      <c r="B28" s="39" t="s">
        <v>75</v>
      </c>
      <c r="C28" s="39" t="s">
        <v>286</v>
      </c>
      <c r="D28" s="14" t="str">
        <f t="shared" si="4"/>
        <v>FB3416-1</v>
      </c>
      <c r="E28" s="14" t="str">
        <f t="shared" si="5"/>
        <v>FB3416-2</v>
      </c>
      <c r="F28" s="14" t="str">
        <f>VLOOKUP(D28,Pin_Report!$D$3:$E$9000,2,0)</f>
        <v>CH2_+5P0V_LBPA1_VCTRL</v>
      </c>
      <c r="G28" s="14" t="str">
        <f>VLOOKUP(E28,Pin_Report!$D$3:$E$9000,2,0)</f>
        <v>CH2_+5P0V_LBPA1_VCTRL_FB</v>
      </c>
      <c r="H28" s="14">
        <v>2</v>
      </c>
      <c r="I28" s="14">
        <v>1.7999999999999999E-2</v>
      </c>
      <c r="J28" s="4">
        <f t="shared" si="2"/>
        <v>111.11111111111111</v>
      </c>
      <c r="K28" s="4" t="str">
        <f t="shared" si="3"/>
        <v>PASS</v>
      </c>
      <c r="L28" s="4"/>
      <c r="O28" s="15"/>
    </row>
    <row r="29" spans="1:15" x14ac:dyDescent="0.3">
      <c r="A29" s="39" t="s">
        <v>1433</v>
      </c>
      <c r="B29" s="39" t="s">
        <v>75</v>
      </c>
      <c r="C29" s="39" t="s">
        <v>286</v>
      </c>
      <c r="D29" s="14" t="str">
        <f t="shared" si="4"/>
        <v>FB3417-1</v>
      </c>
      <c r="E29" s="14" t="str">
        <f t="shared" si="5"/>
        <v>FB3417-2</v>
      </c>
      <c r="F29" s="14" t="str">
        <f>VLOOKUP(D29,Pin_Report!$D$3:$E$9000,2,0)</f>
        <v>CH2_+5P0V_LBPA2_VCTRL</v>
      </c>
      <c r="G29" s="14" t="str">
        <f>VLOOKUP(E29,Pin_Report!$D$3:$E$9000,2,0)</f>
        <v>CH2_+5P0V_LBPA2_VCTRL_FB</v>
      </c>
      <c r="H29" s="14">
        <v>2</v>
      </c>
      <c r="I29" s="14">
        <v>1.7999999999999999E-2</v>
      </c>
      <c r="J29" s="4">
        <f t="shared" si="2"/>
        <v>111.11111111111111</v>
      </c>
      <c r="K29" s="4" t="str">
        <f t="shared" si="3"/>
        <v>PASS</v>
      </c>
      <c r="L29" s="4"/>
      <c r="O29" s="15"/>
    </row>
    <row r="30" spans="1:15" x14ac:dyDescent="0.3">
      <c r="A30" s="39" t="s">
        <v>1435</v>
      </c>
      <c r="B30" s="39" t="s">
        <v>75</v>
      </c>
      <c r="C30" s="39" t="s">
        <v>286</v>
      </c>
      <c r="D30" s="14" t="str">
        <f t="shared" si="4"/>
        <v>FB3418-1</v>
      </c>
      <c r="E30" s="14" t="str">
        <f t="shared" si="5"/>
        <v>FB3418-2</v>
      </c>
      <c r="F30" s="14" t="str">
        <f>VLOOKUP(D30,Pin_Report!$D$3:$E$9000,2,0)</f>
        <v>CH2_+5P0V_HBPA1_VCTRL</v>
      </c>
      <c r="G30" s="14" t="str">
        <f>VLOOKUP(E30,Pin_Report!$D$3:$E$9000,2,0)</f>
        <v>CH2_+5P0V_HBPA1_VCTRL_FB</v>
      </c>
      <c r="H30" s="14">
        <v>2</v>
      </c>
      <c r="I30" s="14">
        <v>1.0999999999999999E-2</v>
      </c>
      <c r="J30" s="4">
        <f t="shared" si="2"/>
        <v>181.81818181818184</v>
      </c>
      <c r="K30" s="4" t="str">
        <f t="shared" si="3"/>
        <v>PASS</v>
      </c>
      <c r="L30" s="4"/>
      <c r="O30" s="15"/>
    </row>
    <row r="31" spans="1:15" x14ac:dyDescent="0.3">
      <c r="A31" s="39" t="s">
        <v>1437</v>
      </c>
      <c r="B31" s="39" t="s">
        <v>75</v>
      </c>
      <c r="C31" s="39" t="s">
        <v>286</v>
      </c>
      <c r="D31" s="14" t="str">
        <f t="shared" si="4"/>
        <v>FB3419-1</v>
      </c>
      <c r="E31" s="14" t="str">
        <f t="shared" si="5"/>
        <v>FB3419-2</v>
      </c>
      <c r="F31" s="14" t="str">
        <f>VLOOKUP(D31,Pin_Report!$D$3:$E$9000,2,0)</f>
        <v>CH2_+5P0V_HBPA2_VCTRL</v>
      </c>
      <c r="G31" s="14" t="str">
        <f>VLOOKUP(E31,Pin_Report!$D$3:$E$9000,2,0)</f>
        <v>CH2_+5P0V_HBPA2_VCTRL_FB</v>
      </c>
      <c r="H31" s="14">
        <v>2</v>
      </c>
      <c r="I31" s="14">
        <v>1.0999999999999999E-2</v>
      </c>
      <c r="J31" s="4">
        <f t="shared" si="2"/>
        <v>181.81818181818184</v>
      </c>
      <c r="K31" s="4" t="str">
        <f t="shared" si="3"/>
        <v>PASS</v>
      </c>
      <c r="L31" s="4"/>
      <c r="M31" s="15"/>
      <c r="N31" s="44"/>
      <c r="O31" s="15"/>
    </row>
    <row r="32" spans="1:15" x14ac:dyDescent="0.3">
      <c r="A32" s="39" t="s">
        <v>1448</v>
      </c>
      <c r="B32" s="39" t="s">
        <v>75</v>
      </c>
      <c r="C32" s="39" t="s">
        <v>286</v>
      </c>
      <c r="D32" s="14" t="str">
        <f t="shared" si="4"/>
        <v>FB6327-1</v>
      </c>
      <c r="E32" s="14" t="str">
        <f t="shared" si="5"/>
        <v>FB6327-2</v>
      </c>
      <c r="F32" s="14" t="str">
        <f>VLOOKUP(D32,Pin_Report!$D$3:$E$9000,2,0)</f>
        <v>CH1_+5P0V_LNA</v>
      </c>
      <c r="G32" s="14" t="str">
        <f>VLOOKUP(E32,Pin_Report!$D$3:$E$9000,2,0)</f>
        <v>V5P0_PRE</v>
      </c>
      <c r="H32" s="14">
        <v>2</v>
      </c>
      <c r="I32" s="14">
        <v>8.5999999999999993E-2</v>
      </c>
      <c r="J32" s="4">
        <f t="shared" si="2"/>
        <v>23.255813953488374</v>
      </c>
      <c r="K32" s="4" t="str">
        <f t="shared" si="3"/>
        <v>PASS</v>
      </c>
      <c r="L32" s="4"/>
      <c r="M32" s="15"/>
      <c r="N32" s="44"/>
      <c r="O32" s="15"/>
    </row>
    <row r="33" spans="1:15" x14ac:dyDescent="0.3">
      <c r="A33" s="39" t="s">
        <v>1449</v>
      </c>
      <c r="B33" s="39" t="s">
        <v>75</v>
      </c>
      <c r="C33" s="39" t="s">
        <v>286</v>
      </c>
      <c r="D33" s="14" t="str">
        <f t="shared" si="4"/>
        <v>FB6328-1</v>
      </c>
      <c r="E33" s="14" t="str">
        <f t="shared" si="5"/>
        <v>FB6328-2</v>
      </c>
      <c r="F33" s="14" t="str">
        <f>VLOOKUP(D33,Pin_Report!$D$3:$E$9000,2,0)</f>
        <v>CH2_+5P0V_LNA</v>
      </c>
      <c r="G33" s="14" t="str">
        <f>VLOOKUP(E33,Pin_Report!$D$3:$E$9000,2,0)</f>
        <v>N19200579</v>
      </c>
      <c r="H33" s="14">
        <v>2</v>
      </c>
      <c r="I33" s="14">
        <v>8.5999999999999993E-2</v>
      </c>
      <c r="J33" s="4">
        <f t="shared" si="2"/>
        <v>23.255813953488374</v>
      </c>
      <c r="K33" s="4" t="str">
        <f t="shared" si="3"/>
        <v>PASS</v>
      </c>
      <c r="L33" s="4"/>
      <c r="M33" s="15"/>
      <c r="N33" s="44"/>
      <c r="O33" s="15"/>
    </row>
    <row r="34" spans="1:15" x14ac:dyDescent="0.3">
      <c r="A34" s="39" t="s">
        <v>1450</v>
      </c>
      <c r="B34" s="39" t="s">
        <v>75</v>
      </c>
      <c r="C34" s="39" t="s">
        <v>286</v>
      </c>
      <c r="D34" s="14" t="str">
        <f t="shared" si="4"/>
        <v>FB6329-1</v>
      </c>
      <c r="E34" s="14" t="str">
        <f t="shared" si="5"/>
        <v>FB6329-2</v>
      </c>
      <c r="F34" s="14" t="str">
        <f>VLOOKUP(D34,Pin_Report!$D$3:$E$9000,2,0)</f>
        <v>CH2_+5P0V_LNA</v>
      </c>
      <c r="G34" s="14" t="str">
        <f>VLOOKUP(E34,Pin_Report!$D$3:$E$9000,2,0)</f>
        <v>V5P0_PRE</v>
      </c>
      <c r="H34" s="14">
        <v>2</v>
      </c>
      <c r="I34" s="14">
        <v>8.5999999999999993E-2</v>
      </c>
      <c r="J34" s="4">
        <f t="shared" si="2"/>
        <v>23.255813953488374</v>
      </c>
      <c r="K34" s="4" t="str">
        <f t="shared" si="3"/>
        <v>PASS</v>
      </c>
      <c r="L34" s="4"/>
      <c r="M34" s="15"/>
      <c r="N34" s="44"/>
      <c r="O34" s="15"/>
    </row>
    <row r="35" spans="1:15" x14ac:dyDescent="0.3">
      <c r="A35" s="39" t="s">
        <v>1439</v>
      </c>
      <c r="B35" s="39" t="s">
        <v>75</v>
      </c>
      <c r="C35" s="39" t="s">
        <v>286</v>
      </c>
      <c r="D35" s="14" t="str">
        <f t="shared" si="4"/>
        <v>FB6312-1</v>
      </c>
      <c r="E35" s="14" t="str">
        <f t="shared" si="5"/>
        <v>FB6312-2</v>
      </c>
      <c r="F35" s="14" t="str">
        <f>VLOOKUP(D35,Pin_Report!$D$3:$E$9000,2,0)</f>
        <v>5P7V_B</v>
      </c>
      <c r="G35" s="14" t="str">
        <f>VLOOKUP(E35,Pin_Report!$D$3:$E$9000,2,0)</f>
        <v>N19046917</v>
      </c>
      <c r="H35" s="14">
        <v>2</v>
      </c>
      <c r="I35" s="14">
        <v>0.4</v>
      </c>
      <c r="J35" s="4">
        <f t="shared" si="2"/>
        <v>5</v>
      </c>
      <c r="K35" s="4" t="str">
        <f t="shared" si="3"/>
        <v>PASS</v>
      </c>
      <c r="L35" s="4"/>
      <c r="M35" s="15"/>
      <c r="N35" s="44"/>
      <c r="O35" s="15"/>
    </row>
    <row r="36" spans="1:15" x14ac:dyDescent="0.3">
      <c r="A36" s="39" t="s">
        <v>1452</v>
      </c>
      <c r="B36" s="39" t="s">
        <v>75</v>
      </c>
      <c r="C36" s="39" t="s">
        <v>286</v>
      </c>
      <c r="D36" s="14" t="str">
        <f t="shared" si="4"/>
        <v>FB6331-1</v>
      </c>
      <c r="E36" s="14" t="str">
        <f t="shared" si="5"/>
        <v>FB6331-2</v>
      </c>
      <c r="F36" s="14" t="str">
        <f>VLOOKUP(D36,Pin_Report!$D$3:$E$9000,2,0)</f>
        <v>V5P7_PRE</v>
      </c>
      <c r="G36" s="14" t="str">
        <f>VLOOKUP(E36,Pin_Report!$D$3:$E$9000,2,0)</f>
        <v>5P7V_A</v>
      </c>
      <c r="H36" s="14">
        <v>2</v>
      </c>
      <c r="I36" s="14">
        <v>0.4</v>
      </c>
      <c r="J36" s="4">
        <f t="shared" si="2"/>
        <v>5</v>
      </c>
      <c r="K36" s="4" t="str">
        <f t="shared" si="3"/>
        <v>PASS</v>
      </c>
      <c r="L36" s="4"/>
      <c r="M36" s="15"/>
      <c r="N36" s="44"/>
      <c r="O36" s="15"/>
    </row>
    <row r="37" spans="1:15" x14ac:dyDescent="0.3">
      <c r="A37" s="39" t="s">
        <v>1441</v>
      </c>
      <c r="B37" s="39" t="s">
        <v>2727</v>
      </c>
      <c r="C37" s="39" t="s">
        <v>2846</v>
      </c>
      <c r="D37" s="14" t="str">
        <f t="shared" si="4"/>
        <v>FB6321-1</v>
      </c>
      <c r="E37" s="14" t="str">
        <f t="shared" si="5"/>
        <v>FB6321-2</v>
      </c>
      <c r="F37" s="14" t="str">
        <f>VLOOKUP(D37,Pin_Report!$D$3:$E$9000,2,0)</f>
        <v>CH1_3P3V_DAT1</v>
      </c>
      <c r="G37" s="14" t="str">
        <f>VLOOKUP(E37,Pin_Report!$D$3:$E$9000,2,0)</f>
        <v>V3P3</v>
      </c>
      <c r="H37" s="14">
        <v>0.2</v>
      </c>
      <c r="I37" s="14">
        <v>2.0000000000000001E-4</v>
      </c>
      <c r="J37" s="4">
        <f t="shared" si="2"/>
        <v>1000</v>
      </c>
      <c r="K37" s="4" t="str">
        <f t="shared" si="3"/>
        <v>PASS</v>
      </c>
      <c r="L37" s="4"/>
      <c r="M37" s="15"/>
      <c r="N37" s="44"/>
      <c r="O37" s="15"/>
    </row>
    <row r="38" spans="1:15" x14ac:dyDescent="0.3">
      <c r="A38" s="39" t="s">
        <v>1442</v>
      </c>
      <c r="B38" s="39" t="s">
        <v>2727</v>
      </c>
      <c r="C38" s="39" t="s">
        <v>2846</v>
      </c>
      <c r="D38" s="14" t="str">
        <f t="shared" si="4"/>
        <v>FB6322-1</v>
      </c>
      <c r="E38" s="14" t="str">
        <f t="shared" si="5"/>
        <v>FB6322-2</v>
      </c>
      <c r="F38" s="14" t="str">
        <f>VLOOKUP(D38,Pin_Report!$D$3:$E$9000,2,0)</f>
        <v>CH1_3P3V_PGA</v>
      </c>
      <c r="G38" s="14" t="str">
        <f>VLOOKUP(E38,Pin_Report!$D$3:$E$9000,2,0)</f>
        <v>N18610577</v>
      </c>
      <c r="H38" s="14">
        <v>0.2</v>
      </c>
      <c r="I38" s="14">
        <v>0.12</v>
      </c>
      <c r="J38" s="4">
        <f t="shared" si="2"/>
        <v>1.6666666666666667</v>
      </c>
      <c r="K38" s="4" t="str">
        <f t="shared" si="3"/>
        <v>FAIL</v>
      </c>
      <c r="L38" s="4"/>
      <c r="M38" s="15"/>
      <c r="N38" s="44"/>
      <c r="O38" s="15"/>
    </row>
    <row r="39" spans="1:15" x14ac:dyDescent="0.3">
      <c r="A39" s="39" t="s">
        <v>1444</v>
      </c>
      <c r="B39" s="39" t="s">
        <v>2727</v>
      </c>
      <c r="C39" s="39" t="s">
        <v>2846</v>
      </c>
      <c r="D39" s="14" t="str">
        <f t="shared" si="4"/>
        <v>FB6323-1</v>
      </c>
      <c r="E39" s="14" t="str">
        <f t="shared" si="5"/>
        <v>FB6323-2</v>
      </c>
      <c r="F39" s="14" t="str">
        <f>VLOOKUP(D39,Pin_Report!$D$3:$E$9000,2,0)</f>
        <v>CH2_3P3V_PGA</v>
      </c>
      <c r="G39" s="14" t="str">
        <f>VLOOKUP(E39,Pin_Report!$D$3:$E$9000,2,0)</f>
        <v>N18610916</v>
      </c>
      <c r="H39" s="14">
        <v>0.2</v>
      </c>
      <c r="I39" s="14">
        <v>0.12</v>
      </c>
      <c r="J39" s="4">
        <f t="shared" si="2"/>
        <v>1.6666666666666667</v>
      </c>
      <c r="K39" s="4" t="str">
        <f t="shared" si="3"/>
        <v>FAIL</v>
      </c>
      <c r="L39" s="4"/>
      <c r="M39" s="15"/>
      <c r="N39" s="44"/>
      <c r="O39" s="15"/>
    </row>
    <row r="40" spans="1:15" x14ac:dyDescent="0.3">
      <c r="A40" s="39" t="s">
        <v>1446</v>
      </c>
      <c r="B40" s="39" t="s">
        <v>2727</v>
      </c>
      <c r="C40" s="39" t="s">
        <v>2846</v>
      </c>
      <c r="D40" s="14" t="str">
        <f t="shared" si="4"/>
        <v>FB6324-1</v>
      </c>
      <c r="E40" s="14" t="str">
        <f t="shared" si="5"/>
        <v>FB6324-2</v>
      </c>
      <c r="F40" s="14" t="str">
        <f>VLOOKUP(D40,Pin_Report!$D$3:$E$9000,2,0)</f>
        <v>CH2_3P3V_DAT1</v>
      </c>
      <c r="G40" s="14" t="str">
        <f>VLOOKUP(E40,Pin_Report!$D$3:$E$9000,2,0)</f>
        <v>V3P3</v>
      </c>
      <c r="H40" s="14">
        <v>0.2</v>
      </c>
      <c r="I40" s="14">
        <v>2.0000000000000001E-4</v>
      </c>
      <c r="J40" s="4">
        <f t="shared" si="2"/>
        <v>1000</v>
      </c>
      <c r="K40" s="4" t="str">
        <f t="shared" si="3"/>
        <v>PASS</v>
      </c>
      <c r="L40" s="4"/>
      <c r="M40" s="15"/>
      <c r="N40" s="44"/>
      <c r="O40" s="15"/>
    </row>
    <row r="41" spans="1:15" x14ac:dyDescent="0.3">
      <c r="A41" s="39" t="s">
        <v>1447</v>
      </c>
      <c r="B41" s="39" t="s">
        <v>2727</v>
      </c>
      <c r="C41" s="39" t="s">
        <v>2846</v>
      </c>
      <c r="D41" s="14" t="str">
        <f t="shared" si="4"/>
        <v>FB6326-1</v>
      </c>
      <c r="E41" s="14" t="str">
        <f t="shared" si="5"/>
        <v>FB6326-2</v>
      </c>
      <c r="F41" s="14" t="str">
        <f>VLOOKUP(D41,Pin_Report!$D$3:$E$9000,2,0)</f>
        <v>CH1_3P3V_397LF</v>
      </c>
      <c r="G41" s="14" t="str">
        <f>VLOOKUP(E41,Pin_Report!$D$3:$E$9000,2,0)</f>
        <v>V3P3</v>
      </c>
      <c r="H41" s="14">
        <v>0.2</v>
      </c>
      <c r="I41" s="14">
        <v>3.6999999999999998E-5</v>
      </c>
      <c r="J41" s="4">
        <f t="shared" si="2"/>
        <v>5405.4054054054059</v>
      </c>
      <c r="K41" s="4" t="str">
        <f t="shared" si="3"/>
        <v>PASS</v>
      </c>
      <c r="L41" s="4"/>
      <c r="M41" s="15"/>
      <c r="N41" s="44"/>
      <c r="O41" s="15"/>
    </row>
    <row r="42" spans="1:15" x14ac:dyDescent="0.3">
      <c r="A42" s="39" t="s">
        <v>1454</v>
      </c>
      <c r="B42" s="39" t="s">
        <v>2727</v>
      </c>
      <c r="C42" s="39" t="s">
        <v>2846</v>
      </c>
      <c r="D42" s="14" t="str">
        <f t="shared" si="4"/>
        <v>FB6332-1</v>
      </c>
      <c r="E42" s="14" t="str">
        <f t="shared" si="5"/>
        <v>FB6332-2</v>
      </c>
      <c r="F42" s="14" t="str">
        <f>VLOOKUP(D42,Pin_Report!$D$3:$E$9000,2,0)</f>
        <v>CH1_TX_3P3V_397LF</v>
      </c>
      <c r="G42" s="14" t="str">
        <f>VLOOKUP(E42,Pin_Report!$D$3:$E$9000,2,0)</f>
        <v>V3P3</v>
      </c>
      <c r="H42" s="14">
        <v>0.2</v>
      </c>
      <c r="I42" s="14">
        <v>3.6999999999999998E-5</v>
      </c>
      <c r="J42" s="4">
        <f t="shared" si="2"/>
        <v>5405.4054054054059</v>
      </c>
      <c r="K42" s="4" t="str">
        <f t="shared" si="3"/>
        <v>PASS</v>
      </c>
      <c r="L42" s="4"/>
      <c r="M42" s="15"/>
      <c r="N42" s="44"/>
      <c r="O42" s="15"/>
    </row>
    <row r="52" spans="3:3" x14ac:dyDescent="0.3">
      <c r="C52" s="20"/>
    </row>
  </sheetData>
  <mergeCells count="1">
    <mergeCell ref="N9:O11"/>
  </mergeCells>
  <conditionalFormatting sqref="H2">
    <cfRule type="containsText" dxfId="45" priority="8" operator="containsText" text="true">
      <formula>NOT(ISERROR(SEARCH("true",H2)))</formula>
    </cfRule>
  </conditionalFormatting>
  <conditionalFormatting sqref="A2:L2">
    <cfRule type="expression" dxfId="41" priority="5">
      <formula>($L2=$Z$10)</formula>
    </cfRule>
    <cfRule type="expression" dxfId="42" priority="6">
      <formula>($K2=$Z$9)</formula>
    </cfRule>
    <cfRule type="expression" dxfId="43" priority="7">
      <formula>($K2=$Z$8)</formula>
    </cfRule>
  </conditionalFormatting>
  <conditionalFormatting sqref="H3:H42">
    <cfRule type="containsText" dxfId="37" priority="4" operator="containsText" text="true">
      <formula>NOT(ISERROR(SEARCH("true",H3)))</formula>
    </cfRule>
  </conditionalFormatting>
  <conditionalFormatting sqref="A3:L42">
    <cfRule type="expression" dxfId="35" priority="1">
      <formula>($L3=$Z$10)</formula>
    </cfRule>
    <cfRule type="expression" dxfId="34" priority="2">
      <formula>($K3=$Z$9)</formula>
    </cfRule>
    <cfRule type="expression" dxfId="33" priority="3">
      <formula>($K3=$Z$8)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zoomScale="85" zoomScaleNormal="85" workbookViewId="0">
      <pane ySplit="1" topLeftCell="A2" activePane="bottomLeft" state="frozen"/>
      <selection pane="bottomLeft" activeCell="H30" sqref="H30"/>
    </sheetView>
  </sheetViews>
  <sheetFormatPr defaultColWidth="9.109375" defaultRowHeight="14.4" x14ac:dyDescent="0.3"/>
  <cols>
    <col min="1" max="1" width="7.88671875" style="13" bestFit="1" customWidth="1"/>
    <col min="2" max="2" width="12.33203125" style="13" customWidth="1"/>
    <col min="3" max="3" width="31.6640625" style="13" customWidth="1"/>
    <col min="4" max="4" width="18.33203125" style="13" customWidth="1"/>
    <col min="5" max="5" width="11" style="13" bestFit="1" customWidth="1"/>
    <col min="6" max="6" width="10.5546875" style="13" bestFit="1" customWidth="1"/>
    <col min="7" max="7" width="7.88671875" style="13" bestFit="1" customWidth="1"/>
    <col min="8" max="8" width="21.6640625" style="13" bestFit="1" customWidth="1"/>
    <col min="9" max="9" width="23.6640625" style="13" bestFit="1" customWidth="1"/>
    <col min="10" max="10" width="28.109375" style="13" bestFit="1" customWidth="1"/>
    <col min="11" max="11" width="33.5546875" style="13" bestFit="1" customWidth="1"/>
    <col min="12" max="12" width="20.44140625" style="13" bestFit="1" customWidth="1"/>
    <col min="13" max="13" width="30.33203125" style="13" bestFit="1" customWidth="1"/>
    <col min="14" max="14" width="22.5546875" style="13" bestFit="1" customWidth="1"/>
    <col min="15" max="15" width="32.44140625" style="13" bestFit="1" customWidth="1"/>
    <col min="16" max="16" width="19.109375" style="13" bestFit="1" customWidth="1"/>
    <col min="17" max="17" width="15.88671875" style="13" bestFit="1" customWidth="1"/>
    <col min="18" max="18" width="21.44140625" style="13" bestFit="1" customWidth="1"/>
    <col min="19" max="19" width="32.33203125" style="13" bestFit="1" customWidth="1"/>
    <col min="20" max="20" width="23" style="13" bestFit="1" customWidth="1"/>
    <col min="21" max="21" width="24.44140625" style="13" bestFit="1" customWidth="1"/>
    <col min="22" max="22" width="28.5546875" style="13" bestFit="1" customWidth="1"/>
    <col min="23" max="23" width="40" style="13" bestFit="1" customWidth="1"/>
    <col min="24" max="24" width="9.109375" style="13"/>
    <col min="25" max="25" width="9.109375" style="20"/>
    <col min="26" max="26" width="35.109375" style="13" bestFit="1" customWidth="1"/>
    <col min="27" max="16384" width="9.109375" style="13"/>
  </cols>
  <sheetData>
    <row r="1" spans="1:27" ht="15" thickBot="1" x14ac:dyDescent="0.35">
      <c r="A1" s="40" t="s">
        <v>468</v>
      </c>
      <c r="B1" s="40" t="s">
        <v>1</v>
      </c>
      <c r="C1" s="40" t="s">
        <v>469</v>
      </c>
      <c r="D1" s="40" t="s">
        <v>502</v>
      </c>
      <c r="E1" s="40" t="s">
        <v>501</v>
      </c>
      <c r="F1" s="40" t="s">
        <v>500</v>
      </c>
      <c r="G1" s="40" t="s">
        <v>499</v>
      </c>
      <c r="H1" s="40" t="s">
        <v>498</v>
      </c>
      <c r="I1" s="40" t="s">
        <v>497</v>
      </c>
      <c r="J1" s="40" t="s">
        <v>496</v>
      </c>
      <c r="K1" s="40" t="s">
        <v>495</v>
      </c>
      <c r="L1" s="40" t="s">
        <v>494</v>
      </c>
      <c r="M1" s="40" t="s">
        <v>493</v>
      </c>
      <c r="N1" s="40" t="s">
        <v>492</v>
      </c>
      <c r="O1" s="40" t="s">
        <v>491</v>
      </c>
      <c r="P1" s="40" t="s">
        <v>490</v>
      </c>
      <c r="Q1" s="6" t="s">
        <v>489</v>
      </c>
      <c r="R1" s="6" t="s">
        <v>488</v>
      </c>
      <c r="S1" s="6" t="s">
        <v>487</v>
      </c>
      <c r="T1" s="40" t="s">
        <v>486</v>
      </c>
      <c r="U1" s="40" t="s">
        <v>485</v>
      </c>
      <c r="V1" s="40" t="s">
        <v>484</v>
      </c>
      <c r="W1" s="40" t="s">
        <v>483</v>
      </c>
      <c r="X1" s="40" t="s">
        <v>476</v>
      </c>
      <c r="Z1" s="37"/>
      <c r="AA1" s="37"/>
    </row>
    <row r="2" spans="1:27" x14ac:dyDescent="0.3">
      <c r="A2" s="39" t="s">
        <v>100</v>
      </c>
      <c r="B2" s="39" t="s">
        <v>99</v>
      </c>
      <c r="C2" s="39" t="s">
        <v>288</v>
      </c>
      <c r="D2" s="21" t="s">
        <v>1615</v>
      </c>
      <c r="E2" s="39" t="s">
        <v>320</v>
      </c>
      <c r="F2" s="21" t="s">
        <v>529</v>
      </c>
      <c r="G2" s="39">
        <v>7.5</v>
      </c>
      <c r="H2" s="39">
        <v>0.21</v>
      </c>
      <c r="I2" s="39">
        <v>60</v>
      </c>
      <c r="J2" s="39">
        <f t="shared" ref="J2:J3" si="0">(H2*H2)*G2</f>
        <v>0.33074999999999993</v>
      </c>
      <c r="K2" s="39">
        <v>20</v>
      </c>
      <c r="L2" s="39">
        <v>0.05</v>
      </c>
      <c r="M2" s="39">
        <v>1.8749999999999999E-2</v>
      </c>
      <c r="N2" s="39">
        <v>12</v>
      </c>
      <c r="O2" s="39">
        <v>3.3</v>
      </c>
      <c r="P2" s="39">
        <f t="shared" ref="P2:P3" si="1">J2/M2</f>
        <v>17.639999999999997</v>
      </c>
      <c r="Q2" s="39">
        <f t="shared" ref="Q2:Q3" si="2">H2/L2</f>
        <v>4.1999999999999993</v>
      </c>
      <c r="R2" s="39">
        <f t="shared" ref="R2:R3" si="3">I2/N2</f>
        <v>5</v>
      </c>
      <c r="S2" s="39">
        <f t="shared" ref="S2:S3" si="4">K2/O2</f>
        <v>6.0606060606060606</v>
      </c>
      <c r="T2" s="4" t="str">
        <f>IF(P2&gt;=1.33,"PASS","FAIL")</f>
        <v>PASS</v>
      </c>
      <c r="U2" s="4" t="str">
        <f>IF(Q2&gt;=1.33,"PASS","FAIL")</f>
        <v>PASS</v>
      </c>
      <c r="V2" s="4" t="str">
        <f t="shared" ref="V2:V3" si="5">IF(R2&gt;=1.25,"PASS","FAIL")</f>
        <v>PASS</v>
      </c>
      <c r="W2" s="4" t="str">
        <f t="shared" ref="W2:W3" si="6">IF(S2&gt;=1.25,"PASS","FAIL")</f>
        <v>PASS</v>
      </c>
      <c r="X2" s="39"/>
      <c r="Z2" s="54" t="s">
        <v>3061</v>
      </c>
      <c r="AA2" s="55">
        <f>COUNTA(A2:A72)</f>
        <v>2</v>
      </c>
    </row>
    <row r="3" spans="1:27" x14ac:dyDescent="0.3">
      <c r="A3" s="39" t="s">
        <v>101</v>
      </c>
      <c r="B3" s="39" t="s">
        <v>99</v>
      </c>
      <c r="C3" s="39" t="s">
        <v>288</v>
      </c>
      <c r="D3" s="21" t="s">
        <v>364</v>
      </c>
      <c r="E3" s="39" t="s">
        <v>320</v>
      </c>
      <c r="F3" s="21" t="s">
        <v>535</v>
      </c>
      <c r="G3" s="39">
        <v>7.5</v>
      </c>
      <c r="H3" s="39">
        <v>0.21</v>
      </c>
      <c r="I3" s="39">
        <v>60</v>
      </c>
      <c r="J3" s="39">
        <f t="shared" si="0"/>
        <v>0.33074999999999993</v>
      </c>
      <c r="K3" s="39">
        <v>20</v>
      </c>
      <c r="L3" s="39">
        <v>0.05</v>
      </c>
      <c r="M3" s="39">
        <v>1.8749999999999999E-2</v>
      </c>
      <c r="N3" s="39">
        <v>3.3</v>
      </c>
      <c r="O3" s="39">
        <v>3.3</v>
      </c>
      <c r="P3" s="39">
        <f t="shared" si="1"/>
        <v>17.639999999999997</v>
      </c>
      <c r="Q3" s="39">
        <f t="shared" si="2"/>
        <v>4.1999999999999993</v>
      </c>
      <c r="R3" s="39">
        <f t="shared" si="3"/>
        <v>18.181818181818183</v>
      </c>
      <c r="S3" s="39">
        <f t="shared" si="4"/>
        <v>6.0606060606060606</v>
      </c>
      <c r="T3" s="4" t="str">
        <f>IF(P3&gt;=1.33,"PASS","FAIL")</f>
        <v>PASS</v>
      </c>
      <c r="U3" s="4" t="str">
        <f>IF(Q3&gt;=1.33,"PASS","FAIL")</f>
        <v>PASS</v>
      </c>
      <c r="V3" s="4" t="str">
        <f t="shared" si="5"/>
        <v>PASS</v>
      </c>
      <c r="W3" s="4" t="str">
        <f t="shared" si="6"/>
        <v>PASS</v>
      </c>
      <c r="X3" s="39"/>
      <c r="Z3" s="56" t="s">
        <v>477</v>
      </c>
      <c r="AA3" s="57">
        <f>COUNTA(L2:L72)</f>
        <v>2</v>
      </c>
    </row>
    <row r="4" spans="1:27" x14ac:dyDescent="0.3">
      <c r="Z4" s="56" t="s">
        <v>3062</v>
      </c>
      <c r="AA4" s="57">
        <f>COUNTIF(T2:T65,"PASS")</f>
        <v>2</v>
      </c>
    </row>
    <row r="5" spans="1:27" x14ac:dyDescent="0.3">
      <c r="Z5" s="56" t="s">
        <v>3063</v>
      </c>
      <c r="AA5" s="57">
        <f>COUNTIF(U2:U72,"PASS")</f>
        <v>2</v>
      </c>
    </row>
    <row r="6" spans="1:27" x14ac:dyDescent="0.3">
      <c r="Z6" s="56" t="s">
        <v>3064</v>
      </c>
      <c r="AA6" s="57">
        <f>COUNTIF(V2:V72,"PASS")</f>
        <v>2</v>
      </c>
    </row>
    <row r="7" spans="1:27" x14ac:dyDescent="0.3">
      <c r="A7" s="23"/>
      <c r="B7" s="23"/>
      <c r="C7" s="23"/>
      <c r="Z7" s="56" t="s">
        <v>3065</v>
      </c>
      <c r="AA7" s="57">
        <f>COUNTIF(W2:W72,"PASS")</f>
        <v>2</v>
      </c>
    </row>
    <row r="8" spans="1:27" x14ac:dyDescent="0.3">
      <c r="A8" s="23"/>
      <c r="B8" s="23"/>
      <c r="C8" s="23"/>
      <c r="Z8" s="56" t="s">
        <v>3066</v>
      </c>
      <c r="AA8" s="57">
        <f>COUNTIF(T2:T72,"FAIL")</f>
        <v>0</v>
      </c>
    </row>
    <row r="9" spans="1:27" x14ac:dyDescent="0.3">
      <c r="A9" s="23"/>
      <c r="B9" s="23"/>
      <c r="C9" s="23"/>
      <c r="Z9" s="56" t="s">
        <v>503</v>
      </c>
      <c r="AA9" s="57">
        <f>COUNTIF(U2:U72,"FAIL")</f>
        <v>0</v>
      </c>
    </row>
    <row r="10" spans="1:27" x14ac:dyDescent="0.3">
      <c r="A10" s="23"/>
      <c r="B10" s="23"/>
      <c r="C10" s="23"/>
      <c r="Z10" s="56" t="s">
        <v>504</v>
      </c>
      <c r="AA10" s="57">
        <f>COUNTIF(V2:V72,"FAIL")</f>
        <v>0</v>
      </c>
    </row>
    <row r="11" spans="1:27" ht="15" thickBot="1" x14ac:dyDescent="0.35">
      <c r="A11" s="23"/>
      <c r="B11" s="23"/>
      <c r="C11" s="23"/>
      <c r="Z11" s="58" t="s">
        <v>3067</v>
      </c>
      <c r="AA11" s="59">
        <f>COUNTIF(W2:W72,"FAIL")</f>
        <v>0</v>
      </c>
    </row>
    <row r="12" spans="1:27" ht="15" thickBot="1" x14ac:dyDescent="0.35">
      <c r="A12" s="23"/>
      <c r="B12" s="23"/>
      <c r="C12" s="23"/>
      <c r="Z12" s="20"/>
      <c r="AA12" s="20"/>
    </row>
    <row r="13" spans="1:27" x14ac:dyDescent="0.3">
      <c r="A13" s="23"/>
      <c r="B13" s="23"/>
      <c r="C13" s="23"/>
      <c r="Z13" s="73" t="s">
        <v>3060</v>
      </c>
      <c r="AA13" s="66"/>
    </row>
    <row r="14" spans="1:27" x14ac:dyDescent="0.3">
      <c r="A14" s="23"/>
      <c r="B14" s="23"/>
      <c r="C14" s="23"/>
      <c r="Z14" s="67"/>
      <c r="AA14" s="69"/>
    </row>
    <row r="15" spans="1:27" x14ac:dyDescent="0.3">
      <c r="A15" s="10"/>
      <c r="B15" s="10"/>
      <c r="C15" s="10"/>
      <c r="Z15" s="67"/>
      <c r="AA15" s="69"/>
    </row>
    <row r="16" spans="1:27" ht="15" thickBot="1" x14ac:dyDescent="0.35">
      <c r="Z16" s="70"/>
      <c r="AA16" s="72"/>
    </row>
  </sheetData>
  <mergeCells count="1">
    <mergeCell ref="Z13:AA16"/>
  </mergeCells>
  <conditionalFormatting sqref="Q1">
    <cfRule type="containsText" dxfId="84" priority="12" operator="containsText" text="0.">
      <formula>NOT(ISERROR(SEARCH("0.",Q1)))</formula>
    </cfRule>
  </conditionalFormatting>
  <conditionalFormatting sqref="R1:S1">
    <cfRule type="containsText" dxfId="83" priority="11" operator="containsText" text="0.">
      <formula>NOT(ISERROR(SEARCH("0.",R1)))</formula>
    </cfRule>
  </conditionalFormatting>
  <conditionalFormatting sqref="T1 T4:T1048576">
    <cfRule type="cellIs" dxfId="82" priority="7" operator="equal">
      <formula>"PASS"</formula>
    </cfRule>
    <cfRule type="cellIs" dxfId="81" priority="10" operator="equal">
      <formula>"FAIL"</formula>
    </cfRule>
  </conditionalFormatting>
  <conditionalFormatting sqref="U1:W1 U4:W1048576">
    <cfRule type="cellIs" dxfId="80" priority="8" operator="equal">
      <formula>"FAIL"</formula>
    </cfRule>
    <cfRule type="cellIs" dxfId="79" priority="9" operator="equal">
      <formula>"PASS"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opLeftCell="E1" zoomScale="80" zoomScaleNormal="80" workbookViewId="0">
      <selection activeCell="J17" sqref="J17"/>
    </sheetView>
  </sheetViews>
  <sheetFormatPr defaultColWidth="9.109375" defaultRowHeight="14.4" x14ac:dyDescent="0.3"/>
  <cols>
    <col min="1" max="1" width="12.6640625" style="34" customWidth="1"/>
    <col min="2" max="2" width="31.44140625" style="34" bestFit="1" customWidth="1"/>
    <col min="3" max="3" width="12.33203125" style="34" bestFit="1" customWidth="1"/>
    <col min="4" max="4" width="12.33203125" style="34" customWidth="1"/>
    <col min="5" max="6" width="10.44140625" style="34" bestFit="1" customWidth="1"/>
    <col min="7" max="7" width="31.6640625" style="34" bestFit="1" customWidth="1"/>
    <col min="8" max="8" width="30.109375" style="34" bestFit="1" customWidth="1"/>
    <col min="9" max="9" width="32" style="34" bestFit="1" customWidth="1"/>
    <col min="10" max="10" width="39" style="34" bestFit="1" customWidth="1"/>
    <col min="11" max="11" width="19.109375" style="34" bestFit="1" customWidth="1"/>
    <col min="12" max="12" width="9.109375" style="34"/>
    <col min="13" max="13" width="15.21875" style="34" customWidth="1"/>
    <col min="14" max="14" width="18" style="34" customWidth="1"/>
    <col min="15" max="16384" width="9.109375" style="34"/>
  </cols>
  <sheetData>
    <row r="1" spans="1:26" ht="15" thickBot="1" x14ac:dyDescent="0.35">
      <c r="A1" s="19" t="s">
        <v>468</v>
      </c>
      <c r="B1" s="19" t="s">
        <v>469</v>
      </c>
      <c r="C1" s="19" t="s">
        <v>470</v>
      </c>
      <c r="D1" s="19" t="s">
        <v>471</v>
      </c>
      <c r="E1" s="19" t="s">
        <v>472</v>
      </c>
      <c r="F1" s="19" t="s">
        <v>473</v>
      </c>
      <c r="G1" s="19" t="s">
        <v>2958</v>
      </c>
      <c r="H1" s="19" t="s">
        <v>2961</v>
      </c>
      <c r="I1" s="6" t="s">
        <v>2962</v>
      </c>
      <c r="J1" s="19" t="s">
        <v>2959</v>
      </c>
      <c r="K1" s="19" t="s">
        <v>2960</v>
      </c>
    </row>
    <row r="2" spans="1:26" x14ac:dyDescent="0.3">
      <c r="A2" s="39" t="s">
        <v>72</v>
      </c>
      <c r="B2" s="39" t="s">
        <v>285</v>
      </c>
      <c r="C2" s="39" t="str">
        <f>CONCATENATE(A2,"-","A")</f>
        <v>D26-A</v>
      </c>
      <c r="D2" s="39" t="str">
        <f>CONCATENATE(A2,"-","K")</f>
        <v>D26-K</v>
      </c>
      <c r="E2" s="14" t="str">
        <f>VLOOKUP(C2,Pin_Report!$D$3:$E$9000,2,0)</f>
        <v>N19744177</v>
      </c>
      <c r="F2" s="14" t="str">
        <f>VLOOKUP(D2,Pin_Report!$D$3:$E$9000,2,0)</f>
        <v>GND</v>
      </c>
      <c r="G2" s="39">
        <v>0.03</v>
      </c>
      <c r="H2" s="39">
        <v>5.0000000000000001E-3</v>
      </c>
      <c r="I2" s="39">
        <f t="shared" ref="I2:I6" si="0">G2/H2</f>
        <v>6</v>
      </c>
      <c r="J2" s="4" t="str">
        <f t="shared" ref="J2:J6" si="1">IF(I2&gt;=1.33,"PASS","FAIL")</f>
        <v>PASS</v>
      </c>
      <c r="K2" s="4"/>
      <c r="M2" s="54" t="s">
        <v>3068</v>
      </c>
      <c r="N2" s="55">
        <f>COUNTA(A2:A6)</f>
        <v>5</v>
      </c>
    </row>
    <row r="3" spans="1:26" x14ac:dyDescent="0.3">
      <c r="A3" s="39" t="s">
        <v>73</v>
      </c>
      <c r="B3" s="39" t="s">
        <v>285</v>
      </c>
      <c r="C3" s="39" t="str">
        <f>CONCATENATE(A3,"-","A")</f>
        <v>D134-A</v>
      </c>
      <c r="D3" s="39" t="str">
        <f>CONCATENATE(A3,"-","K")</f>
        <v>D134-K</v>
      </c>
      <c r="E3" s="14" t="str">
        <f>VLOOKUP(C3,Pin_Report!$D$3:$E$9000,2,0)</f>
        <v>N19567119</v>
      </c>
      <c r="F3" s="14" t="str">
        <f>VLOOKUP(D3,Pin_Report!$D$3:$E$9000,2,0)</f>
        <v>N19567129</v>
      </c>
      <c r="G3" s="39">
        <v>0.03</v>
      </c>
      <c r="H3" s="39">
        <v>0.03</v>
      </c>
      <c r="I3" s="39">
        <f t="shared" si="0"/>
        <v>1</v>
      </c>
      <c r="J3" s="4" t="str">
        <f t="shared" si="1"/>
        <v>FAIL</v>
      </c>
      <c r="K3" s="4"/>
      <c r="M3" s="56" t="s">
        <v>477</v>
      </c>
      <c r="N3" s="57">
        <f>COUNTA(J2:J6)</f>
        <v>5</v>
      </c>
    </row>
    <row r="4" spans="1:26" x14ac:dyDescent="0.3">
      <c r="A4" s="39" t="s">
        <v>74</v>
      </c>
      <c r="B4" s="39" t="s">
        <v>285</v>
      </c>
      <c r="C4" s="39" t="str">
        <f>CONCATENATE(A4,"-","A")</f>
        <v>D10126-A</v>
      </c>
      <c r="D4" s="39" t="str">
        <f>CONCATENATE(A4,"-","K")</f>
        <v>D10126-K</v>
      </c>
      <c r="E4" s="14" t="str">
        <f>VLOOKUP(C4,Pin_Report!$D$3:$E$9000,2,0)</f>
        <v>N18874039</v>
      </c>
      <c r="F4" s="14" t="str">
        <f>VLOOKUP(D4,Pin_Report!$D$3:$E$9000,2,0)</f>
        <v>GND</v>
      </c>
      <c r="G4" s="39">
        <v>0.03</v>
      </c>
      <c r="H4" s="39">
        <v>1.9E-2</v>
      </c>
      <c r="I4" s="39">
        <f t="shared" si="0"/>
        <v>1.5789473684210527</v>
      </c>
      <c r="J4" s="4" t="str">
        <f t="shared" si="1"/>
        <v>PASS</v>
      </c>
      <c r="K4" s="4"/>
      <c r="M4" s="56" t="s">
        <v>478</v>
      </c>
      <c r="N4" s="57">
        <f>100*(N3+N7)/N2</f>
        <v>100</v>
      </c>
    </row>
    <row r="5" spans="1:26" x14ac:dyDescent="0.3">
      <c r="A5" s="39" t="s">
        <v>1391</v>
      </c>
      <c r="B5" s="39" t="s">
        <v>2845</v>
      </c>
      <c r="C5" s="39" t="str">
        <f t="shared" ref="C5:C6" si="2">CONCATENATE(A5,"-",1)</f>
        <v>D3000-1</v>
      </c>
      <c r="D5" s="39" t="str">
        <f>CONCATENATE(A5,"-",3)</f>
        <v>D3000-3</v>
      </c>
      <c r="E5" s="14" t="str">
        <f>VLOOKUP(C5,Pin_Report!$D$3:$E$9000,2,0)</f>
        <v>N3464918</v>
      </c>
      <c r="F5" s="14" t="str">
        <f>VLOOKUP(D5,Pin_Report!$D$3:$E$9000,2,0)</f>
        <v>N16353536</v>
      </c>
      <c r="G5" s="39">
        <v>0.2</v>
      </c>
      <c r="H5" s="39">
        <v>0.107</v>
      </c>
      <c r="I5" s="39">
        <f t="shared" si="0"/>
        <v>1.8691588785046731</v>
      </c>
      <c r="J5" s="4" t="str">
        <f t="shared" si="1"/>
        <v>PASS</v>
      </c>
      <c r="K5" s="4"/>
      <c r="M5" s="56" t="s">
        <v>479</v>
      </c>
      <c r="N5" s="57">
        <f>COUNTIF(J2:J6,"PASS")</f>
        <v>4</v>
      </c>
    </row>
    <row r="6" spans="1:26" x14ac:dyDescent="0.3">
      <c r="A6" s="39" t="s">
        <v>1394</v>
      </c>
      <c r="B6" s="39" t="s">
        <v>2845</v>
      </c>
      <c r="C6" s="39" t="str">
        <f t="shared" si="2"/>
        <v>D3001-1</v>
      </c>
      <c r="D6" s="39" t="str">
        <f>CONCATENATE(A6,"-",3)</f>
        <v>D3001-3</v>
      </c>
      <c r="E6" s="14" t="str">
        <f>VLOOKUP(C6,Pin_Report!$D$3:$E$9000,2,0)</f>
        <v>N3470389</v>
      </c>
      <c r="F6" s="14" t="str">
        <f>VLOOKUP(D6,Pin_Report!$D$3:$E$9000,2,0)</f>
        <v>N16353435</v>
      </c>
      <c r="G6" s="39">
        <v>0.2</v>
      </c>
      <c r="H6" s="39">
        <v>0.107</v>
      </c>
      <c r="I6" s="39">
        <f t="shared" si="0"/>
        <v>1.8691588785046731</v>
      </c>
      <c r="J6" s="4" t="str">
        <f t="shared" si="1"/>
        <v>PASS</v>
      </c>
      <c r="K6" s="4"/>
      <c r="M6" s="56" t="s">
        <v>480</v>
      </c>
      <c r="N6" s="57">
        <f>COUNTIF(J3:J7,"FAIL")</f>
        <v>1</v>
      </c>
    </row>
    <row r="7" spans="1:26" ht="15" thickBot="1" x14ac:dyDescent="0.35">
      <c r="K7" s="36"/>
      <c r="M7" s="58" t="s">
        <v>2968</v>
      </c>
      <c r="N7" s="59">
        <f>COUNTIF(K2:K68, "NA")</f>
        <v>0</v>
      </c>
    </row>
    <row r="8" spans="1:26" ht="15" thickBot="1" x14ac:dyDescent="0.35">
      <c r="M8" s="20"/>
      <c r="N8" s="20"/>
      <c r="Z8" s="20" t="s">
        <v>3076</v>
      </c>
    </row>
    <row r="9" spans="1:26" x14ac:dyDescent="0.3">
      <c r="M9" s="73" t="s">
        <v>3069</v>
      </c>
      <c r="N9" s="66"/>
      <c r="Z9" s="20" t="s">
        <v>3077</v>
      </c>
    </row>
    <row r="10" spans="1:26" x14ac:dyDescent="0.3">
      <c r="M10" s="67"/>
      <c r="N10" s="69"/>
      <c r="Z10" s="20" t="s">
        <v>506</v>
      </c>
    </row>
    <row r="11" spans="1:26" x14ac:dyDescent="0.3">
      <c r="M11" s="67"/>
      <c r="N11" s="69"/>
    </row>
    <row r="12" spans="1:26" ht="15" thickBot="1" x14ac:dyDescent="0.35">
      <c r="M12" s="70"/>
      <c r="N12" s="72"/>
    </row>
  </sheetData>
  <mergeCells count="1">
    <mergeCell ref="M9:N12"/>
  </mergeCells>
  <conditionalFormatting sqref="A2:K2">
    <cfRule type="expression" dxfId="21" priority="4">
      <formula>($J2=$Z$10)</formula>
    </cfRule>
    <cfRule type="expression" dxfId="22" priority="5">
      <formula>($J2=$Z$9)</formula>
    </cfRule>
    <cfRule type="expression" dxfId="23" priority="6">
      <formula>($J2=$Z$8)</formula>
    </cfRule>
  </conditionalFormatting>
  <conditionalFormatting sqref="A3:K6">
    <cfRule type="expression" dxfId="17" priority="1">
      <formula>($J3=$Z$10)</formula>
    </cfRule>
    <cfRule type="expression" dxfId="16" priority="2">
      <formula>($J3=$Z$9)</formula>
    </cfRule>
    <cfRule type="expression" dxfId="15" priority="3">
      <formula>($J3=$Z$8)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86"/>
  <sheetViews>
    <sheetView topLeftCell="F1" zoomScale="70" zoomScaleNormal="70" workbookViewId="0">
      <pane ySplit="1" topLeftCell="A2" activePane="bottomLeft" state="frozen"/>
      <selection pane="bottomLeft" activeCell="R25" sqref="R25"/>
    </sheetView>
  </sheetViews>
  <sheetFormatPr defaultColWidth="9.109375" defaultRowHeight="14.4" x14ac:dyDescent="0.3"/>
  <cols>
    <col min="1" max="1" width="15.109375" style="37" customWidth="1"/>
    <col min="2" max="2" width="55.6640625" style="37" bestFit="1" customWidth="1"/>
    <col min="3" max="4" width="17.44140625" style="37" bestFit="1" customWidth="1"/>
    <col min="5" max="5" width="27.5546875" style="37" bestFit="1" customWidth="1"/>
    <col min="6" max="6" width="31.109375" style="37" bestFit="1" customWidth="1"/>
    <col min="7" max="7" width="22.5546875" style="37" bestFit="1" customWidth="1"/>
    <col min="8" max="10" width="25" style="37" bestFit="1" customWidth="1"/>
    <col min="11" max="11" width="24.33203125" style="37" bestFit="1" customWidth="1"/>
    <col min="12" max="12" width="15.33203125" style="37" bestFit="1" customWidth="1"/>
    <col min="13" max="13" width="14.5546875" style="37" bestFit="1" customWidth="1"/>
    <col min="14" max="14" width="23.44140625" style="39" customWidth="1"/>
    <col min="15" max="15" width="9.44140625" style="23" customWidth="1"/>
    <col min="16" max="16" width="27.5546875" style="37" customWidth="1"/>
    <col min="17" max="16384" width="9.109375" style="37"/>
  </cols>
  <sheetData>
    <row r="1" spans="1:26" s="39" customFormat="1" ht="29.25" customHeight="1" thickBot="1" x14ac:dyDescent="0.35">
      <c r="A1" s="40" t="s">
        <v>468</v>
      </c>
      <c r="B1" s="40" t="s">
        <v>469</v>
      </c>
      <c r="C1" s="40" t="s">
        <v>470</v>
      </c>
      <c r="D1" s="40" t="s">
        <v>471</v>
      </c>
      <c r="E1" s="40" t="s">
        <v>472</v>
      </c>
      <c r="F1" s="40" t="s">
        <v>473</v>
      </c>
      <c r="G1" s="40" t="s">
        <v>2963</v>
      </c>
      <c r="H1" s="40" t="s">
        <v>2964</v>
      </c>
      <c r="I1" s="40" t="s">
        <v>2965</v>
      </c>
      <c r="J1" s="40" t="s">
        <v>505</v>
      </c>
      <c r="K1" s="40" t="s">
        <v>2966</v>
      </c>
      <c r="L1" s="6" t="s">
        <v>474</v>
      </c>
      <c r="M1" s="41" t="s">
        <v>475</v>
      </c>
      <c r="N1" s="40" t="s">
        <v>476</v>
      </c>
      <c r="P1" s="9"/>
      <c r="Q1" s="9"/>
    </row>
    <row r="2" spans="1:26" s="17" customFormat="1" ht="15" customHeight="1" x14ac:dyDescent="0.3">
      <c r="A2" s="39" t="s">
        <v>1628</v>
      </c>
      <c r="B2" s="39" t="s">
        <v>2878</v>
      </c>
      <c r="C2" s="39" t="str">
        <f>CONCATENATE(A2,"-",1)</f>
        <v>R49-1</v>
      </c>
      <c r="D2" s="39" t="str">
        <f>CONCATENATE(A2,"-",2)</f>
        <v>R49-2</v>
      </c>
      <c r="E2" s="14" t="str">
        <f>VLOOKUP(C2,Pin_Report!$D$3:$E$9000,2,0)</f>
        <v>N18611323</v>
      </c>
      <c r="F2" s="14" t="str">
        <f>VLOOKUP(D2,Pin_Report!$D$3:$E$9000,2,0)</f>
        <v>N18611317</v>
      </c>
      <c r="G2" s="30"/>
      <c r="H2" s="30"/>
      <c r="I2" s="30"/>
      <c r="J2" s="30"/>
      <c r="K2" s="39"/>
      <c r="L2" s="39"/>
      <c r="M2" s="4"/>
      <c r="N2" s="4" t="s">
        <v>506</v>
      </c>
      <c r="O2" s="61"/>
      <c r="P2" s="46" t="s">
        <v>3070</v>
      </c>
      <c r="Q2" s="47">
        <f>COUNTA(A2:A1163)</f>
        <v>758</v>
      </c>
    </row>
    <row r="3" spans="1:26" s="17" customFormat="1" ht="15" customHeight="1" x14ac:dyDescent="0.3">
      <c r="A3" s="39" t="s">
        <v>1673</v>
      </c>
      <c r="B3" s="39" t="s">
        <v>2878</v>
      </c>
      <c r="C3" s="39" t="str">
        <f t="shared" ref="C3:C63" si="0">CONCATENATE(A3,"-",1)</f>
        <v>R550-1</v>
      </c>
      <c r="D3" s="39" t="str">
        <f t="shared" ref="D3:D63" si="1">CONCATENATE(A3,"-",2)</f>
        <v>R550-2</v>
      </c>
      <c r="E3" s="14" t="str">
        <f>VLOOKUP(C3,Pin_Report!$D$3:$E$9000,2,0)</f>
        <v>FGA_CH1_TX_ATTN_8DB</v>
      </c>
      <c r="F3" s="14" t="str">
        <f>VLOOKUP(D3,Pin_Report!$D$3:$E$9000,2,0)</f>
        <v>FGA_CH1_TX_ATTN_8DB_R</v>
      </c>
      <c r="G3" s="30"/>
      <c r="H3" s="30"/>
      <c r="I3" s="30"/>
      <c r="J3" s="30"/>
      <c r="K3" s="39"/>
      <c r="L3" s="39"/>
      <c r="M3" s="4"/>
      <c r="N3" s="4" t="s">
        <v>506</v>
      </c>
      <c r="O3" s="61"/>
      <c r="P3" s="48" t="s">
        <v>477</v>
      </c>
      <c r="Q3" s="49">
        <f>COUNT(I2:I1163)+COUNTA(H2:H1163)</f>
        <v>348</v>
      </c>
    </row>
    <row r="4" spans="1:26" s="17" customFormat="1" ht="15" customHeight="1" x14ac:dyDescent="0.3">
      <c r="A4" s="39" t="s">
        <v>1676</v>
      </c>
      <c r="B4" s="39" t="s">
        <v>2878</v>
      </c>
      <c r="C4" s="39" t="str">
        <f t="shared" si="0"/>
        <v>R551-1</v>
      </c>
      <c r="D4" s="39" t="str">
        <f t="shared" si="1"/>
        <v>R551-2</v>
      </c>
      <c r="E4" s="14" t="str">
        <f>VLOOKUP(C4,Pin_Report!$D$3:$E$9000,2,0)</f>
        <v>FGA_CH1_TX_ATTN_4DB</v>
      </c>
      <c r="F4" s="14" t="str">
        <f>VLOOKUP(D4,Pin_Report!$D$3:$E$9000,2,0)</f>
        <v>FGA_CH1_TX_ATTN_4DB_R</v>
      </c>
      <c r="G4" s="30"/>
      <c r="H4" s="30"/>
      <c r="I4" s="30"/>
      <c r="J4" s="30"/>
      <c r="K4" s="39"/>
      <c r="L4" s="39"/>
      <c r="M4" s="4"/>
      <c r="N4" s="4" t="s">
        <v>506</v>
      </c>
      <c r="O4" s="61"/>
      <c r="P4" s="48" t="s">
        <v>478</v>
      </c>
      <c r="Q4" s="49">
        <f>100*(Q3+Q7)/Q2</f>
        <v>100</v>
      </c>
    </row>
    <row r="5" spans="1:26" s="17" customFormat="1" ht="15" customHeight="1" x14ac:dyDescent="0.3">
      <c r="A5" s="39" t="s">
        <v>1679</v>
      </c>
      <c r="B5" s="39" t="s">
        <v>2878</v>
      </c>
      <c r="C5" s="39" t="str">
        <f t="shared" si="0"/>
        <v>R552-1</v>
      </c>
      <c r="D5" s="39" t="str">
        <f t="shared" si="1"/>
        <v>R552-2</v>
      </c>
      <c r="E5" s="14" t="str">
        <f>VLOOKUP(C5,Pin_Report!$D$3:$E$9000,2,0)</f>
        <v>FGA_CH1_TX_ATTN_2DB</v>
      </c>
      <c r="F5" s="14" t="str">
        <f>VLOOKUP(D5,Pin_Report!$D$3:$E$9000,2,0)</f>
        <v>FGA_CH1_TX_ATTN_2DB_R</v>
      </c>
      <c r="G5" s="30"/>
      <c r="H5" s="30"/>
      <c r="I5" s="30"/>
      <c r="J5" s="30"/>
      <c r="K5" s="39"/>
      <c r="L5" s="39"/>
      <c r="M5" s="4"/>
      <c r="N5" s="4" t="s">
        <v>506</v>
      </c>
      <c r="O5" s="61"/>
      <c r="P5" s="48" t="s">
        <v>479</v>
      </c>
      <c r="Q5" s="49">
        <f>COUNTIF(M2:M1163,"PASS")</f>
        <v>344</v>
      </c>
    </row>
    <row r="6" spans="1:26" s="17" customFormat="1" ht="15" customHeight="1" x14ac:dyDescent="0.3">
      <c r="A6" s="39" t="s">
        <v>1682</v>
      </c>
      <c r="B6" s="39" t="s">
        <v>2878</v>
      </c>
      <c r="C6" s="39" t="str">
        <f t="shared" si="0"/>
        <v>R553-1</v>
      </c>
      <c r="D6" s="39" t="str">
        <f t="shared" si="1"/>
        <v>R553-2</v>
      </c>
      <c r="E6" s="14" t="str">
        <f>VLOOKUP(C6,Pin_Report!$D$3:$E$9000,2,0)</f>
        <v>FGA_CH1_TX_ATTN_1DB</v>
      </c>
      <c r="F6" s="14" t="str">
        <f>VLOOKUP(D6,Pin_Report!$D$3:$E$9000,2,0)</f>
        <v>FGA_CH1_TX_ATTN_1DB_R</v>
      </c>
      <c r="G6" s="30"/>
      <c r="H6" s="30"/>
      <c r="I6" s="30"/>
      <c r="J6" s="30"/>
      <c r="K6" s="39"/>
      <c r="L6" s="39"/>
      <c r="M6" s="4"/>
      <c r="N6" s="4" t="s">
        <v>506</v>
      </c>
      <c r="O6" s="61"/>
      <c r="P6" s="48" t="s">
        <v>480</v>
      </c>
      <c r="Q6" s="49">
        <f>COUNTIF(M2:M1163,"FAIL")</f>
        <v>4</v>
      </c>
    </row>
    <row r="7" spans="1:26" s="17" customFormat="1" ht="15" customHeight="1" thickBot="1" x14ac:dyDescent="0.35">
      <c r="A7" s="39" t="s">
        <v>1685</v>
      </c>
      <c r="B7" s="39" t="s">
        <v>2878</v>
      </c>
      <c r="C7" s="39" t="str">
        <f t="shared" si="0"/>
        <v>R554-1</v>
      </c>
      <c r="D7" s="39" t="str">
        <f t="shared" si="1"/>
        <v>R554-2</v>
      </c>
      <c r="E7" s="14" t="str">
        <f>VLOOKUP(C7,Pin_Report!$D$3:$E$9000,2,0)</f>
        <v>FGA_CH1_TX_ATTN_P5DB</v>
      </c>
      <c r="F7" s="14" t="str">
        <f>VLOOKUP(D7,Pin_Report!$D$3:$E$9000,2,0)</f>
        <v>FGA_CH1_TX_ATTN_P5DB_R</v>
      </c>
      <c r="G7" s="30"/>
      <c r="H7" s="30"/>
      <c r="I7" s="30"/>
      <c r="J7" s="30"/>
      <c r="K7" s="39"/>
      <c r="L7" s="39"/>
      <c r="M7" s="4"/>
      <c r="N7" s="4" t="s">
        <v>506</v>
      </c>
      <c r="O7" s="61"/>
      <c r="P7" s="50" t="s">
        <v>2968</v>
      </c>
      <c r="Q7" s="51">
        <f>Q2-Q5-Q6</f>
        <v>410</v>
      </c>
    </row>
    <row r="8" spans="1:26" s="17" customFormat="1" ht="15" thickBot="1" x14ac:dyDescent="0.35">
      <c r="A8" s="39" t="s">
        <v>1691</v>
      </c>
      <c r="B8" s="39" t="s">
        <v>2878</v>
      </c>
      <c r="C8" s="39" t="str">
        <f t="shared" si="0"/>
        <v>R556-1</v>
      </c>
      <c r="D8" s="39" t="str">
        <f t="shared" si="1"/>
        <v>R556-2</v>
      </c>
      <c r="E8" s="14" t="str">
        <f>VLOOKUP(C8,Pin_Report!$D$3:$E$9000,2,0)</f>
        <v>FGA_CH2_TX_ATTN_8DB</v>
      </c>
      <c r="F8" s="14" t="str">
        <f>VLOOKUP(D8,Pin_Report!$D$3:$E$9000,2,0)</f>
        <v>FGA_CH2_TX_ATTN_8DB_R</v>
      </c>
      <c r="G8" s="30"/>
      <c r="H8" s="30"/>
      <c r="I8" s="30"/>
      <c r="J8" s="30"/>
      <c r="K8" s="39"/>
      <c r="L8" s="39"/>
      <c r="M8" s="4"/>
      <c r="N8" s="4" t="s">
        <v>506</v>
      </c>
      <c r="O8" s="60"/>
      <c r="P8" s="37"/>
      <c r="Q8" s="37"/>
      <c r="Z8" s="20" t="s">
        <v>3076</v>
      </c>
    </row>
    <row r="9" spans="1:26" s="17" customFormat="1" x14ac:dyDescent="0.3">
      <c r="A9" s="39" t="s">
        <v>1694</v>
      </c>
      <c r="B9" s="39" t="s">
        <v>2878</v>
      </c>
      <c r="C9" s="39" t="str">
        <f t="shared" si="0"/>
        <v>R557-1</v>
      </c>
      <c r="D9" s="39" t="str">
        <f t="shared" si="1"/>
        <v>R557-2</v>
      </c>
      <c r="E9" s="14" t="str">
        <f>VLOOKUP(C9,Pin_Report!$D$3:$E$9000,2,0)</f>
        <v>FGA_CH2_TX_ATTN_4DB</v>
      </c>
      <c r="F9" s="14" t="str">
        <f>VLOOKUP(D9,Pin_Report!$D$3:$E$9000,2,0)</f>
        <v>FGA_CH2_TX_ATTN_4DB_R</v>
      </c>
      <c r="G9" s="30"/>
      <c r="H9" s="30"/>
      <c r="I9" s="30"/>
      <c r="J9" s="30"/>
      <c r="K9" s="39"/>
      <c r="L9" s="39"/>
      <c r="M9" s="4"/>
      <c r="N9" s="4" t="s">
        <v>506</v>
      </c>
      <c r="O9" s="60"/>
      <c r="P9" s="64" t="s">
        <v>3071</v>
      </c>
      <c r="Q9" s="65"/>
      <c r="R9" s="65"/>
      <c r="S9" s="65"/>
      <c r="T9" s="65"/>
      <c r="U9" s="66"/>
      <c r="Z9" s="20" t="s">
        <v>3077</v>
      </c>
    </row>
    <row r="10" spans="1:26" s="17" customFormat="1" x14ac:dyDescent="0.3">
      <c r="A10" s="39" t="s">
        <v>1697</v>
      </c>
      <c r="B10" s="39" t="s">
        <v>2878</v>
      </c>
      <c r="C10" s="39" t="str">
        <f t="shared" si="0"/>
        <v>R558-1</v>
      </c>
      <c r="D10" s="39" t="str">
        <f t="shared" si="1"/>
        <v>R558-2</v>
      </c>
      <c r="E10" s="14" t="str">
        <f>VLOOKUP(C10,Pin_Report!$D$3:$E$9000,2,0)</f>
        <v>FGA_CH2_TX_ATTN_2DB</v>
      </c>
      <c r="F10" s="14" t="str">
        <f>VLOOKUP(D10,Pin_Report!$D$3:$E$9000,2,0)</f>
        <v>FGA_CH2_TX_ATTN_2DB_R</v>
      </c>
      <c r="G10" s="30"/>
      <c r="H10" s="30"/>
      <c r="I10" s="30"/>
      <c r="J10" s="30"/>
      <c r="K10" s="39"/>
      <c r="L10" s="39"/>
      <c r="M10" s="4"/>
      <c r="N10" s="4" t="s">
        <v>506</v>
      </c>
      <c r="O10" s="60"/>
      <c r="P10" s="67"/>
      <c r="Q10" s="68"/>
      <c r="R10" s="68"/>
      <c r="S10" s="68"/>
      <c r="T10" s="68"/>
      <c r="U10" s="69"/>
      <c r="Z10" s="20" t="s">
        <v>506</v>
      </c>
    </row>
    <row r="11" spans="1:26" s="17" customFormat="1" x14ac:dyDescent="0.3">
      <c r="A11" s="39" t="s">
        <v>1700</v>
      </c>
      <c r="B11" s="39" t="s">
        <v>2878</v>
      </c>
      <c r="C11" s="39" t="str">
        <f t="shared" si="0"/>
        <v>R559-1</v>
      </c>
      <c r="D11" s="39" t="str">
        <f t="shared" si="1"/>
        <v>R559-2</v>
      </c>
      <c r="E11" s="14" t="str">
        <f>VLOOKUP(C11,Pin_Report!$D$3:$E$9000,2,0)</f>
        <v>FGA_CH2_TX_ATTN_1DB</v>
      </c>
      <c r="F11" s="14" t="str">
        <f>VLOOKUP(D11,Pin_Report!$D$3:$E$9000,2,0)</f>
        <v>FGA_CH2_TX_ATTN_1DB_R</v>
      </c>
      <c r="G11" s="30"/>
      <c r="H11" s="30"/>
      <c r="I11" s="30"/>
      <c r="J11" s="30"/>
      <c r="K11" s="39"/>
      <c r="L11" s="39"/>
      <c r="M11" s="4"/>
      <c r="N11" s="4" t="s">
        <v>506</v>
      </c>
      <c r="O11" s="60"/>
      <c r="P11" s="67"/>
      <c r="Q11" s="68"/>
      <c r="R11" s="68"/>
      <c r="S11" s="68"/>
      <c r="T11" s="68"/>
      <c r="U11" s="69"/>
    </row>
    <row r="12" spans="1:26" s="17" customFormat="1" x14ac:dyDescent="0.3">
      <c r="A12" s="39" t="s">
        <v>1703</v>
      </c>
      <c r="B12" s="39" t="s">
        <v>2878</v>
      </c>
      <c r="C12" s="39" t="str">
        <f t="shared" si="0"/>
        <v>R560-1</v>
      </c>
      <c r="D12" s="39" t="str">
        <f t="shared" si="1"/>
        <v>R560-2</v>
      </c>
      <c r="E12" s="14" t="str">
        <f>VLOOKUP(C12,Pin_Report!$D$3:$E$9000,2,0)</f>
        <v>FGA_CH2_TX_ATTN_P5DB</v>
      </c>
      <c r="F12" s="14" t="str">
        <f>VLOOKUP(D12,Pin_Report!$D$3:$E$9000,2,0)</f>
        <v>FGA_CH2_TX_ATTN_P5DB_R</v>
      </c>
      <c r="G12" s="30"/>
      <c r="H12" s="30"/>
      <c r="I12" s="30"/>
      <c r="J12" s="30"/>
      <c r="K12" s="39"/>
      <c r="L12" s="39"/>
      <c r="M12" s="4"/>
      <c r="N12" s="4" t="s">
        <v>506</v>
      </c>
      <c r="O12" s="60"/>
      <c r="P12" s="67"/>
      <c r="Q12" s="68"/>
      <c r="R12" s="68"/>
      <c r="S12" s="68"/>
      <c r="T12" s="68"/>
      <c r="U12" s="69"/>
    </row>
    <row r="13" spans="1:26" s="17" customFormat="1" x14ac:dyDescent="0.3">
      <c r="A13" s="39" t="s">
        <v>2446</v>
      </c>
      <c r="B13" s="39" t="s">
        <v>2878</v>
      </c>
      <c r="C13" s="39" t="str">
        <f t="shared" si="0"/>
        <v>R10893-1</v>
      </c>
      <c r="D13" s="39" t="str">
        <f t="shared" si="1"/>
        <v>R10893-2</v>
      </c>
      <c r="E13" s="14" t="str">
        <f>VLOOKUP(C13,Pin_Report!$D$3:$E$9000,2,0)</f>
        <v>N18611394</v>
      </c>
      <c r="F13" s="14" t="str">
        <f>VLOOKUP(D13,Pin_Report!$D$3:$E$9000,2,0)</f>
        <v>N18611400</v>
      </c>
      <c r="G13" s="30"/>
      <c r="H13" s="30"/>
      <c r="I13" s="30"/>
      <c r="J13" s="30"/>
      <c r="K13" s="39"/>
      <c r="L13" s="39"/>
      <c r="M13" s="4"/>
      <c r="N13" s="4" t="s">
        <v>506</v>
      </c>
      <c r="O13" s="60"/>
      <c r="P13" s="67"/>
      <c r="Q13" s="68"/>
      <c r="R13" s="68"/>
      <c r="S13" s="68"/>
      <c r="T13" s="68"/>
      <c r="U13" s="69"/>
    </row>
    <row r="14" spans="1:26" s="17" customFormat="1" ht="15" thickBot="1" x14ac:dyDescent="0.35">
      <c r="A14" s="39" t="s">
        <v>191</v>
      </c>
      <c r="B14" s="39" t="s">
        <v>2878</v>
      </c>
      <c r="C14" s="39" t="str">
        <f t="shared" si="0"/>
        <v>R10994-1</v>
      </c>
      <c r="D14" s="39" t="str">
        <f t="shared" si="1"/>
        <v>R10994-2</v>
      </c>
      <c r="E14" s="14" t="str">
        <f>VLOOKUP(C14,Pin_Report!$D$3:$E$9000,2,0)</f>
        <v>CH1_TX_ATTN_ENB</v>
      </c>
      <c r="F14" s="14" t="str">
        <f>VLOOKUP(D14,Pin_Report!$D$3:$E$9000,2,0)</f>
        <v>N3404767</v>
      </c>
      <c r="G14" s="30">
        <v>6.25E-2</v>
      </c>
      <c r="H14" s="30">
        <v>2.4</v>
      </c>
      <c r="I14" s="30"/>
      <c r="J14" s="30">
        <v>1000</v>
      </c>
      <c r="K14" s="39">
        <f t="shared" ref="K14:K41" si="2">IF(ISBLANK(I14),H14*H14/J14,(I14*I14*J14))</f>
        <v>5.7599999999999995E-3</v>
      </c>
      <c r="L14" s="39">
        <f t="shared" ref="L14:L41" si="3">G14/K14</f>
        <v>10.850694444444445</v>
      </c>
      <c r="M14" s="4" t="str">
        <f t="shared" ref="M14:M41" si="4">IF(L14&gt;=1.66,"PASS","FAIL")</f>
        <v>PASS</v>
      </c>
      <c r="N14" s="4"/>
      <c r="O14" s="27"/>
      <c r="P14" s="70"/>
      <c r="Q14" s="71"/>
      <c r="R14" s="71"/>
      <c r="S14" s="71"/>
      <c r="T14" s="71"/>
      <c r="U14" s="72"/>
    </row>
    <row r="15" spans="1:26" s="17" customFormat="1" x14ac:dyDescent="0.3">
      <c r="A15" s="39" t="s">
        <v>256</v>
      </c>
      <c r="B15" s="39" t="s">
        <v>2878</v>
      </c>
      <c r="C15" s="39" t="str">
        <f t="shared" si="0"/>
        <v>R11097-1</v>
      </c>
      <c r="D15" s="39" t="str">
        <f t="shared" si="1"/>
        <v>R11097-2</v>
      </c>
      <c r="E15" s="14" t="str">
        <f>VLOOKUP(C15,Pin_Report!$D$3:$E$9000,2,0)</f>
        <v>CH1_3P3V_DAT1</v>
      </c>
      <c r="F15" s="14" t="str">
        <f>VLOOKUP(D15,Pin_Report!$D$3:$E$9000,2,0)</f>
        <v>CH1_TX_ATTN_ENB</v>
      </c>
      <c r="G15" s="30">
        <v>6.25E-2</v>
      </c>
      <c r="H15" s="30">
        <v>3.3</v>
      </c>
      <c r="I15" s="30"/>
      <c r="J15" s="30">
        <v>1000</v>
      </c>
      <c r="K15" s="39">
        <f t="shared" si="2"/>
        <v>1.0889999999999999E-2</v>
      </c>
      <c r="L15" s="39">
        <f t="shared" si="3"/>
        <v>5.7392102846648312</v>
      </c>
      <c r="M15" s="4" t="str">
        <f t="shared" si="4"/>
        <v>PASS</v>
      </c>
      <c r="N15" s="4"/>
      <c r="O15" s="60"/>
      <c r="P15" s="37"/>
      <c r="Q15" s="37"/>
    </row>
    <row r="16" spans="1:26" s="17" customFormat="1" x14ac:dyDescent="0.3">
      <c r="A16" s="39" t="s">
        <v>122</v>
      </c>
      <c r="B16" s="39" t="s">
        <v>292</v>
      </c>
      <c r="C16" s="39" t="str">
        <f t="shared" si="0"/>
        <v>R91-1</v>
      </c>
      <c r="D16" s="39" t="str">
        <f t="shared" si="1"/>
        <v>R91-2</v>
      </c>
      <c r="E16" s="14" t="str">
        <f>VLOOKUP(C16,Pin_Report!$D$3:$E$9000,2,0)</f>
        <v>N19574611</v>
      </c>
      <c r="F16" s="14" t="str">
        <f>VLOOKUP(D16,Pin_Report!$D$3:$E$9000,2,0)</f>
        <v>CH1_UE_SIM_ANT</v>
      </c>
      <c r="G16" s="30"/>
      <c r="H16" s="30"/>
      <c r="I16" s="30"/>
      <c r="J16" s="30"/>
      <c r="K16" s="39"/>
      <c r="L16" s="39"/>
      <c r="M16" s="4"/>
      <c r="N16" s="4" t="s">
        <v>506</v>
      </c>
      <c r="O16" s="60"/>
      <c r="P16" s="37"/>
      <c r="Q16" s="37"/>
    </row>
    <row r="17" spans="1:17" s="17" customFormat="1" x14ac:dyDescent="0.3">
      <c r="A17" s="39" t="s">
        <v>124</v>
      </c>
      <c r="B17" s="39" t="s">
        <v>292</v>
      </c>
      <c r="C17" s="39" t="str">
        <f t="shared" si="0"/>
        <v>R364-1</v>
      </c>
      <c r="D17" s="39" t="str">
        <f t="shared" si="1"/>
        <v>R364-2</v>
      </c>
      <c r="E17" s="14" t="str">
        <f>VLOOKUP(C17,Pin_Report!$D$3:$E$9000,2,0)</f>
        <v>RTIVA_MODULE_UART1_RIN</v>
      </c>
      <c r="F17" s="14" t="str">
        <f>VLOOKUP(D17,Pin_Report!$D$3:$E$9000,2,0)</f>
        <v>LTIVA_MODULE_UART1_RIN</v>
      </c>
      <c r="G17" s="30"/>
      <c r="H17" s="30"/>
      <c r="I17" s="30"/>
      <c r="J17" s="30"/>
      <c r="K17" s="39"/>
      <c r="L17" s="39"/>
      <c r="M17" s="4"/>
      <c r="N17" s="4" t="s">
        <v>506</v>
      </c>
      <c r="O17" s="60"/>
      <c r="P17" s="37"/>
      <c r="Q17" s="37"/>
    </row>
    <row r="18" spans="1:17" s="17" customFormat="1" x14ac:dyDescent="0.3">
      <c r="A18" s="39" t="s">
        <v>125</v>
      </c>
      <c r="B18" s="39" t="s">
        <v>292</v>
      </c>
      <c r="C18" s="39" t="str">
        <f t="shared" si="0"/>
        <v>R384-1</v>
      </c>
      <c r="D18" s="39" t="str">
        <f t="shared" si="1"/>
        <v>R384-2</v>
      </c>
      <c r="E18" s="14" t="str">
        <f>VLOOKUP(C18,Pin_Report!$D$3:$E$9000,2,0)</f>
        <v>RTIVA_MODULE_UART1_RTS</v>
      </c>
      <c r="F18" s="14" t="str">
        <f>VLOOKUP(D18,Pin_Report!$D$3:$E$9000,2,0)</f>
        <v>LTIVA_MODULE_UART1_RTS</v>
      </c>
      <c r="G18" s="30"/>
      <c r="H18" s="30"/>
      <c r="I18" s="30"/>
      <c r="J18" s="30"/>
      <c r="K18" s="39"/>
      <c r="L18" s="39"/>
      <c r="M18" s="4"/>
      <c r="N18" s="4" t="s">
        <v>506</v>
      </c>
      <c r="O18" s="60"/>
      <c r="P18" s="37"/>
      <c r="Q18" s="37"/>
    </row>
    <row r="19" spans="1:17" s="17" customFormat="1" x14ac:dyDescent="0.3">
      <c r="A19" s="39" t="s">
        <v>126</v>
      </c>
      <c r="B19" s="39" t="s">
        <v>292</v>
      </c>
      <c r="C19" s="39" t="str">
        <f t="shared" si="0"/>
        <v>R387-1</v>
      </c>
      <c r="D19" s="39" t="str">
        <f t="shared" si="1"/>
        <v>R387-2</v>
      </c>
      <c r="E19" s="14" t="str">
        <f>VLOOKUP(C19,Pin_Report!$D$3:$E$9000,2,0)</f>
        <v>RTIVA_MODULE_UART1_TXD</v>
      </c>
      <c r="F19" s="14" t="str">
        <f>VLOOKUP(D19,Pin_Report!$D$3:$E$9000,2,0)</f>
        <v>LTIVA_MODULE_UART1_TXD</v>
      </c>
      <c r="G19" s="30"/>
      <c r="H19" s="30"/>
      <c r="I19" s="30"/>
      <c r="J19" s="30"/>
      <c r="K19" s="39"/>
      <c r="L19" s="39"/>
      <c r="M19" s="4"/>
      <c r="N19" s="4" t="s">
        <v>506</v>
      </c>
      <c r="O19" s="60"/>
      <c r="P19" s="37"/>
      <c r="Q19" s="37"/>
    </row>
    <row r="20" spans="1:17" s="17" customFormat="1" x14ac:dyDescent="0.3">
      <c r="A20" s="39" t="s">
        <v>127</v>
      </c>
      <c r="B20" s="39" t="s">
        <v>292</v>
      </c>
      <c r="C20" s="39" t="str">
        <f t="shared" si="0"/>
        <v>R388-1</v>
      </c>
      <c r="D20" s="39" t="str">
        <f t="shared" si="1"/>
        <v>R388-2</v>
      </c>
      <c r="E20" s="14" t="str">
        <f>VLOOKUP(C20,Pin_Report!$D$3:$E$9000,2,0)</f>
        <v>RTIVA_MODULE_UART1_RXD</v>
      </c>
      <c r="F20" s="14" t="str">
        <f>VLOOKUP(D20,Pin_Report!$D$3:$E$9000,2,0)</f>
        <v>LTIVA_MODULE_UART1_RXD</v>
      </c>
      <c r="G20" s="30"/>
      <c r="H20" s="30"/>
      <c r="I20" s="30"/>
      <c r="J20" s="30"/>
      <c r="K20" s="39"/>
      <c r="L20" s="39"/>
      <c r="M20" s="4"/>
      <c r="N20" s="4" t="s">
        <v>506</v>
      </c>
      <c r="O20" s="60"/>
      <c r="P20" s="37"/>
      <c r="Q20" s="37"/>
    </row>
    <row r="21" spans="1:17" s="17" customFormat="1" x14ac:dyDescent="0.3">
      <c r="A21" s="39" t="s">
        <v>128</v>
      </c>
      <c r="B21" s="39" t="s">
        <v>292</v>
      </c>
      <c r="C21" s="39" t="str">
        <f t="shared" si="0"/>
        <v>R389-1</v>
      </c>
      <c r="D21" s="39" t="str">
        <f t="shared" si="1"/>
        <v>R389-2</v>
      </c>
      <c r="E21" s="14" t="str">
        <f>VLOOKUP(C21,Pin_Report!$D$3:$E$9000,2,0)</f>
        <v>RTIVA_MODULE_UART1_CTS</v>
      </c>
      <c r="F21" s="14" t="str">
        <f>VLOOKUP(D21,Pin_Report!$D$3:$E$9000,2,0)</f>
        <v>LTIVA_MODULE_UART1_CTS</v>
      </c>
      <c r="G21" s="30"/>
      <c r="H21" s="30"/>
      <c r="I21" s="30"/>
      <c r="J21" s="30"/>
      <c r="K21" s="39"/>
      <c r="L21" s="39"/>
      <c r="M21" s="4"/>
      <c r="N21" s="4" t="s">
        <v>506</v>
      </c>
      <c r="O21" s="60"/>
      <c r="P21" s="37"/>
      <c r="Q21" s="37"/>
    </row>
    <row r="22" spans="1:17" s="17" customFormat="1" x14ac:dyDescent="0.3">
      <c r="A22" s="39" t="s">
        <v>129</v>
      </c>
      <c r="B22" s="39" t="s">
        <v>292</v>
      </c>
      <c r="C22" s="39" t="str">
        <f t="shared" si="0"/>
        <v>R789-1</v>
      </c>
      <c r="D22" s="39" t="str">
        <f t="shared" si="1"/>
        <v>R789-2</v>
      </c>
      <c r="E22" s="14" t="str">
        <f>VLOOKUP(C22,Pin_Report!$D$3:$E$9000,2,0)</f>
        <v>N19567617</v>
      </c>
      <c r="F22" s="14" t="str">
        <f>VLOOKUP(D22,Pin_Report!$D$3:$E$9000,2,0)</f>
        <v>2G_SIM_PRESENCE</v>
      </c>
      <c r="G22" s="30"/>
      <c r="H22" s="30"/>
      <c r="I22" s="30"/>
      <c r="J22" s="30"/>
      <c r="K22" s="39"/>
      <c r="L22" s="39"/>
      <c r="M22" s="4"/>
      <c r="N22" s="4" t="s">
        <v>506</v>
      </c>
      <c r="O22" s="60"/>
      <c r="P22" s="37"/>
      <c r="Q22" s="37"/>
    </row>
    <row r="23" spans="1:17" s="17" customFormat="1" x14ac:dyDescent="0.3">
      <c r="A23" s="39" t="s">
        <v>130</v>
      </c>
      <c r="B23" s="39" t="s">
        <v>292</v>
      </c>
      <c r="C23" s="39" t="str">
        <f t="shared" si="0"/>
        <v>R791-1</v>
      </c>
      <c r="D23" s="39" t="str">
        <f t="shared" si="1"/>
        <v>R791-2</v>
      </c>
      <c r="E23" s="14" t="str">
        <f>VLOOKUP(C23,Pin_Report!$D$3:$E$9000,2,0)</f>
        <v>N19567649</v>
      </c>
      <c r="F23" s="14" t="str">
        <f>VLOOKUP(D23,Pin_Report!$D$3:$E$9000,2,0)</f>
        <v>TIVA_MODULE_UART1_RIN</v>
      </c>
      <c r="G23" s="30"/>
      <c r="H23" s="30"/>
      <c r="I23" s="30"/>
      <c r="J23" s="30"/>
      <c r="K23" s="39"/>
      <c r="L23" s="39"/>
      <c r="M23" s="4"/>
      <c r="N23" s="4" t="s">
        <v>506</v>
      </c>
      <c r="O23" s="60"/>
      <c r="P23" s="37"/>
      <c r="Q23" s="37"/>
    </row>
    <row r="24" spans="1:17" s="17" customFormat="1" x14ac:dyDescent="0.3">
      <c r="A24" s="39" t="s">
        <v>131</v>
      </c>
      <c r="B24" s="39" t="s">
        <v>292</v>
      </c>
      <c r="C24" s="39" t="str">
        <f t="shared" si="0"/>
        <v>R792-1</v>
      </c>
      <c r="D24" s="39" t="str">
        <f t="shared" si="1"/>
        <v>R792-2</v>
      </c>
      <c r="E24" s="14" t="str">
        <f>VLOOKUP(C24,Pin_Report!$D$3:$E$9000,2,0)</f>
        <v>N19568042</v>
      </c>
      <c r="F24" s="14" t="str">
        <f>VLOOKUP(D24,Pin_Report!$D$3:$E$9000,2,0)</f>
        <v>TIVA_MODULE_UART1_CTS</v>
      </c>
      <c r="G24" s="30"/>
      <c r="H24" s="30"/>
      <c r="I24" s="30"/>
      <c r="J24" s="30"/>
      <c r="K24" s="39"/>
      <c r="L24" s="39"/>
      <c r="M24" s="4"/>
      <c r="N24" s="4" t="s">
        <v>506</v>
      </c>
      <c r="O24" s="60"/>
      <c r="P24" s="37"/>
      <c r="Q24" s="37"/>
    </row>
    <row r="25" spans="1:17" s="17" customFormat="1" x14ac:dyDescent="0.3">
      <c r="A25" s="39" t="s">
        <v>132</v>
      </c>
      <c r="B25" s="39" t="s">
        <v>292</v>
      </c>
      <c r="C25" s="39" t="str">
        <f t="shared" si="0"/>
        <v>R793-1</v>
      </c>
      <c r="D25" s="39" t="str">
        <f t="shared" si="1"/>
        <v>R793-2</v>
      </c>
      <c r="E25" s="14" t="str">
        <f>VLOOKUP(C25,Pin_Report!$D$3:$E$9000,2,0)</f>
        <v>N19568074</v>
      </c>
      <c r="F25" s="14" t="str">
        <f>VLOOKUP(D25,Pin_Report!$D$3:$E$9000,2,0)</f>
        <v>TIVA_MODULE_UART1_RXD</v>
      </c>
      <c r="G25" s="30"/>
      <c r="H25" s="30"/>
      <c r="I25" s="30"/>
      <c r="J25" s="30"/>
      <c r="K25" s="39"/>
      <c r="L25" s="39"/>
      <c r="M25" s="4"/>
      <c r="N25" s="4" t="s">
        <v>506</v>
      </c>
      <c r="O25" s="60"/>
      <c r="P25" s="37"/>
      <c r="Q25" s="37"/>
    </row>
    <row r="26" spans="1:17" s="17" customFormat="1" x14ac:dyDescent="0.3">
      <c r="A26" s="39" t="s">
        <v>133</v>
      </c>
      <c r="B26" s="39" t="s">
        <v>292</v>
      </c>
      <c r="C26" s="39" t="str">
        <f t="shared" si="0"/>
        <v>R794-1</v>
      </c>
      <c r="D26" s="39" t="str">
        <f t="shared" si="1"/>
        <v>R794-2</v>
      </c>
      <c r="E26" s="14" t="str">
        <f>VLOOKUP(C26,Pin_Report!$D$3:$E$9000,2,0)</f>
        <v>TIVA_MODULE_UART1_TXD</v>
      </c>
      <c r="F26" s="14" t="str">
        <f>VLOOKUP(D26,Pin_Report!$D$3:$E$9000,2,0)</f>
        <v>N19568402</v>
      </c>
      <c r="G26" s="30"/>
      <c r="H26" s="30"/>
      <c r="I26" s="30"/>
      <c r="J26" s="30"/>
      <c r="K26" s="39"/>
      <c r="L26" s="39"/>
      <c r="M26" s="4"/>
      <c r="N26" s="4" t="s">
        <v>506</v>
      </c>
      <c r="O26" s="27"/>
      <c r="P26" s="37"/>
      <c r="Q26" s="37"/>
    </row>
    <row r="27" spans="1:17" s="17" customFormat="1" x14ac:dyDescent="0.3">
      <c r="A27" s="39" t="s">
        <v>134</v>
      </c>
      <c r="B27" s="39" t="s">
        <v>292</v>
      </c>
      <c r="C27" s="39" t="str">
        <f t="shared" si="0"/>
        <v>R795-1</v>
      </c>
      <c r="D27" s="39" t="str">
        <f t="shared" si="1"/>
        <v>R795-2</v>
      </c>
      <c r="E27" s="14" t="str">
        <f>VLOOKUP(C27,Pin_Report!$D$3:$E$9000,2,0)</f>
        <v>TIVA_MODULE_UART1_RTS</v>
      </c>
      <c r="F27" s="14" t="str">
        <f>VLOOKUP(D27,Pin_Report!$D$3:$E$9000,2,0)</f>
        <v>N19568400</v>
      </c>
      <c r="G27" s="30"/>
      <c r="H27" s="30"/>
      <c r="I27" s="30"/>
      <c r="J27" s="30"/>
      <c r="K27" s="39"/>
      <c r="L27" s="39"/>
      <c r="M27" s="4"/>
      <c r="N27" s="4" t="s">
        <v>506</v>
      </c>
      <c r="O27" s="60"/>
      <c r="P27" s="37"/>
      <c r="Q27" s="37"/>
    </row>
    <row r="28" spans="1:17" s="17" customFormat="1" x14ac:dyDescent="0.3">
      <c r="A28" s="39" t="s">
        <v>135</v>
      </c>
      <c r="B28" s="39" t="s">
        <v>292</v>
      </c>
      <c r="C28" s="39" t="str">
        <f t="shared" si="0"/>
        <v>R828-1</v>
      </c>
      <c r="D28" s="39" t="str">
        <f t="shared" si="1"/>
        <v>R828-2</v>
      </c>
      <c r="E28" s="14" t="str">
        <f>VLOOKUP(C28,Pin_Report!$D$3:$E$9000,2,0)</f>
        <v>N19580184</v>
      </c>
      <c r="F28" s="14" t="str">
        <f>VLOOKUP(D28,Pin_Report!$D$3:$E$9000,2,0)</f>
        <v>N19579948</v>
      </c>
      <c r="G28" s="30"/>
      <c r="H28" s="30"/>
      <c r="I28" s="30"/>
      <c r="J28" s="30"/>
      <c r="K28" s="39"/>
      <c r="L28" s="39"/>
      <c r="M28" s="4"/>
      <c r="N28" s="4" t="s">
        <v>506</v>
      </c>
      <c r="O28" s="60"/>
      <c r="P28" s="37"/>
      <c r="Q28" s="37"/>
    </row>
    <row r="29" spans="1:17" s="17" customFormat="1" x14ac:dyDescent="0.3">
      <c r="A29" s="39" t="s">
        <v>136</v>
      </c>
      <c r="B29" s="39" t="s">
        <v>292</v>
      </c>
      <c r="C29" s="39" t="str">
        <f t="shared" si="0"/>
        <v>R10268-1</v>
      </c>
      <c r="D29" s="39" t="str">
        <f t="shared" si="1"/>
        <v>R10268-2</v>
      </c>
      <c r="E29" s="14" t="str">
        <f>VLOOKUP(C29,Pin_Report!$D$3:$E$9000,2,0)</f>
        <v>N19580260</v>
      </c>
      <c r="F29" s="14" t="str">
        <f>VLOOKUP(D29,Pin_Report!$D$3:$E$9000,2,0)</f>
        <v>4.0VD_2G_OK</v>
      </c>
      <c r="G29" s="30"/>
      <c r="H29" s="30"/>
      <c r="I29" s="30"/>
      <c r="J29" s="30"/>
      <c r="K29" s="39"/>
      <c r="L29" s="39"/>
      <c r="M29" s="4"/>
      <c r="N29" s="4" t="s">
        <v>506</v>
      </c>
      <c r="O29" s="60"/>
      <c r="P29" s="37"/>
      <c r="Q29" s="37"/>
    </row>
    <row r="30" spans="1:17" s="17" customFormat="1" x14ac:dyDescent="0.3">
      <c r="A30" s="39" t="s">
        <v>137</v>
      </c>
      <c r="B30" s="39" t="s">
        <v>292</v>
      </c>
      <c r="C30" s="39" t="str">
        <f t="shared" si="0"/>
        <v>R10271-1</v>
      </c>
      <c r="D30" s="39" t="str">
        <f t="shared" si="1"/>
        <v>R10271-2</v>
      </c>
      <c r="E30" s="14" t="str">
        <f>VLOOKUP(C30,Pin_Report!$D$3:$E$9000,2,0)</f>
        <v>N19580119</v>
      </c>
      <c r="F30" s="14" t="str">
        <f>VLOOKUP(D30,Pin_Report!$D$3:$E$9000,2,0)</f>
        <v>N19579866</v>
      </c>
      <c r="G30" s="30"/>
      <c r="H30" s="30"/>
      <c r="I30" s="30"/>
      <c r="J30" s="30"/>
      <c r="K30" s="39"/>
      <c r="L30" s="39"/>
      <c r="M30" s="4"/>
      <c r="N30" s="4" t="s">
        <v>506</v>
      </c>
      <c r="O30" s="60"/>
      <c r="P30" s="37"/>
      <c r="Q30" s="37"/>
    </row>
    <row r="31" spans="1:17" s="17" customFormat="1" x14ac:dyDescent="0.3">
      <c r="A31" s="39" t="s">
        <v>138</v>
      </c>
      <c r="B31" s="39" t="s">
        <v>292</v>
      </c>
      <c r="C31" s="39" t="str">
        <f t="shared" si="0"/>
        <v>R10275-1</v>
      </c>
      <c r="D31" s="39" t="str">
        <f t="shared" si="1"/>
        <v>R10275-2</v>
      </c>
      <c r="E31" s="14" t="str">
        <f>VLOOKUP(C31,Pin_Report!$D$3:$E$9000,2,0)</f>
        <v>N19580114</v>
      </c>
      <c r="F31" s="14" t="str">
        <f>VLOOKUP(D31,Pin_Report!$D$3:$E$9000,2,0)</f>
        <v>N19580162</v>
      </c>
      <c r="G31" s="30"/>
      <c r="H31" s="30"/>
      <c r="I31" s="30"/>
      <c r="J31" s="30"/>
      <c r="K31" s="39"/>
      <c r="L31" s="39"/>
      <c r="M31" s="4"/>
      <c r="N31" s="4" t="s">
        <v>506</v>
      </c>
      <c r="O31" s="60"/>
      <c r="P31" s="37"/>
      <c r="Q31" s="37"/>
    </row>
    <row r="32" spans="1:17" s="17" customFormat="1" x14ac:dyDescent="0.3">
      <c r="A32" s="39" t="s">
        <v>139</v>
      </c>
      <c r="B32" s="39" t="s">
        <v>292</v>
      </c>
      <c r="C32" s="39" t="str">
        <f t="shared" si="0"/>
        <v>R10612-1</v>
      </c>
      <c r="D32" s="39" t="str">
        <f t="shared" si="1"/>
        <v>R10612-2</v>
      </c>
      <c r="E32" s="14" t="str">
        <f>VLOOKUP(C32,Pin_Report!$D$3:$E$9000,2,0)</f>
        <v>N19562944</v>
      </c>
      <c r="F32" s="14" t="str">
        <f>VLOOKUP(D32,Pin_Report!$D$3:$E$9000,2,0)</f>
        <v>N19562982</v>
      </c>
      <c r="G32" s="30"/>
      <c r="H32" s="30"/>
      <c r="I32" s="30"/>
      <c r="J32" s="30"/>
      <c r="K32" s="39"/>
      <c r="L32" s="39"/>
      <c r="M32" s="4"/>
      <c r="N32" s="4" t="s">
        <v>506</v>
      </c>
      <c r="O32" s="60"/>
      <c r="P32" s="37"/>
      <c r="Q32" s="37"/>
    </row>
    <row r="33" spans="1:17" s="17" customFormat="1" x14ac:dyDescent="0.3">
      <c r="A33" s="39" t="s">
        <v>140</v>
      </c>
      <c r="B33" s="39" t="s">
        <v>292</v>
      </c>
      <c r="C33" s="39" t="str">
        <f t="shared" si="0"/>
        <v>R10813-1</v>
      </c>
      <c r="D33" s="39" t="str">
        <f t="shared" si="1"/>
        <v>R10813-2</v>
      </c>
      <c r="E33" s="14" t="str">
        <f>VLOOKUP(C33,Pin_Report!$D$3:$E$9000,2,0)</f>
        <v>TIVA_2GMODULE_PWR_ON</v>
      </c>
      <c r="F33" s="14" t="str">
        <f>VLOOKUP(D33,Pin_Report!$D$3:$E$9000,2,0)</f>
        <v>N19563532</v>
      </c>
      <c r="G33" s="30"/>
      <c r="H33" s="30"/>
      <c r="I33" s="30"/>
      <c r="J33" s="30"/>
      <c r="K33" s="39"/>
      <c r="L33" s="39"/>
      <c r="M33" s="4"/>
      <c r="N33" s="4" t="s">
        <v>506</v>
      </c>
      <c r="O33" s="60"/>
      <c r="P33" s="37"/>
      <c r="Q33" s="37"/>
    </row>
    <row r="34" spans="1:17" s="17" customFormat="1" x14ac:dyDescent="0.3">
      <c r="A34" s="39" t="s">
        <v>141</v>
      </c>
      <c r="B34" s="39" t="s">
        <v>292</v>
      </c>
      <c r="C34" s="39" t="str">
        <f t="shared" si="0"/>
        <v>R10920-1</v>
      </c>
      <c r="D34" s="39" t="str">
        <f t="shared" si="1"/>
        <v>R10920-2</v>
      </c>
      <c r="E34" s="14" t="str">
        <f>VLOOKUP(C34,Pin_Report!$D$3:$E$9000,2,0)</f>
        <v>2G_MODULE_SIM_PRESENCE</v>
      </c>
      <c r="F34" s="14" t="str">
        <f>VLOOKUP(D34,Pin_Report!$D$3:$E$9000,2,0)</f>
        <v>N19561854</v>
      </c>
      <c r="G34" s="30"/>
      <c r="H34" s="30"/>
      <c r="I34" s="30"/>
      <c r="J34" s="30"/>
      <c r="K34" s="39"/>
      <c r="L34" s="39"/>
      <c r="M34" s="4"/>
      <c r="N34" s="4" t="s">
        <v>506</v>
      </c>
      <c r="O34" s="60"/>
      <c r="P34" s="37"/>
      <c r="Q34" s="37"/>
    </row>
    <row r="35" spans="1:17" s="17" customFormat="1" x14ac:dyDescent="0.3">
      <c r="A35" s="39" t="s">
        <v>109</v>
      </c>
      <c r="B35" s="39" t="s">
        <v>2935</v>
      </c>
      <c r="C35" s="39" t="str">
        <f t="shared" si="0"/>
        <v>R1P21-1</v>
      </c>
      <c r="D35" s="39" t="str">
        <f t="shared" si="1"/>
        <v>R1P21-2</v>
      </c>
      <c r="E35" s="14" t="str">
        <f>VLOOKUP(C35,Pin_Report!$D$3:$E$9000,2,0)</f>
        <v>V3P3</v>
      </c>
      <c r="F35" s="14" t="str">
        <f>VLOOKUP(D35,Pin_Report!$D$3:$E$9000,2,0)</f>
        <v>N18670083</v>
      </c>
      <c r="G35" s="30">
        <v>6.25E-2</v>
      </c>
      <c r="H35" s="30">
        <v>3.3</v>
      </c>
      <c r="I35" s="30"/>
      <c r="J35" s="30">
        <v>10000</v>
      </c>
      <c r="K35" s="39">
        <f t="shared" si="2"/>
        <v>1.0889999999999999E-3</v>
      </c>
      <c r="L35" s="39">
        <f t="shared" si="3"/>
        <v>57.392102846648307</v>
      </c>
      <c r="M35" s="4" t="str">
        <f t="shared" si="4"/>
        <v>PASS</v>
      </c>
      <c r="N35" s="4"/>
      <c r="O35" s="60"/>
      <c r="P35" s="37"/>
      <c r="Q35" s="37"/>
    </row>
    <row r="36" spans="1:17" s="17" customFormat="1" x14ac:dyDescent="0.3">
      <c r="A36" s="39" t="s">
        <v>110</v>
      </c>
      <c r="B36" s="39" t="s">
        <v>2935</v>
      </c>
      <c r="C36" s="39" t="str">
        <f t="shared" si="0"/>
        <v>R1P22-1</v>
      </c>
      <c r="D36" s="39" t="str">
        <f t="shared" si="1"/>
        <v>R1P22-2</v>
      </c>
      <c r="E36" s="14" t="str">
        <f>VLOOKUP(C36,Pin_Report!$D$3:$E$9000,2,0)</f>
        <v>N18647530</v>
      </c>
      <c r="F36" s="14" t="str">
        <f>VLOOKUP(D36,Pin_Report!$D$3:$E$9000,2,0)</f>
        <v>V3P3</v>
      </c>
      <c r="G36" s="30">
        <v>6.25E-2</v>
      </c>
      <c r="H36" s="30">
        <v>3.3</v>
      </c>
      <c r="I36" s="30"/>
      <c r="J36" s="30">
        <v>10000</v>
      </c>
      <c r="K36" s="39">
        <f t="shared" si="2"/>
        <v>1.0889999999999999E-3</v>
      </c>
      <c r="L36" s="39">
        <f t="shared" si="3"/>
        <v>57.392102846648307</v>
      </c>
      <c r="M36" s="4" t="str">
        <f t="shared" si="4"/>
        <v>PASS</v>
      </c>
      <c r="N36" s="4"/>
      <c r="O36" s="60"/>
      <c r="P36" s="37"/>
      <c r="Q36" s="37"/>
    </row>
    <row r="37" spans="1:17" s="17" customFormat="1" x14ac:dyDescent="0.3">
      <c r="A37" s="39" t="s">
        <v>111</v>
      </c>
      <c r="B37" s="39" t="s">
        <v>2935</v>
      </c>
      <c r="C37" s="39" t="str">
        <f t="shared" si="0"/>
        <v>R1P23-1</v>
      </c>
      <c r="D37" s="39" t="str">
        <f t="shared" si="1"/>
        <v>R1P23-2</v>
      </c>
      <c r="E37" s="14" t="str">
        <f>VLOOKUP(C37,Pin_Report!$D$3:$E$9000,2,0)</f>
        <v>N18647521</v>
      </c>
      <c r="F37" s="14" t="str">
        <f>VLOOKUP(D37,Pin_Report!$D$3:$E$9000,2,0)</f>
        <v>V3P3</v>
      </c>
      <c r="G37" s="30">
        <v>6.25E-2</v>
      </c>
      <c r="H37" s="30">
        <v>3.3</v>
      </c>
      <c r="I37" s="30"/>
      <c r="J37" s="30">
        <v>10000</v>
      </c>
      <c r="K37" s="39">
        <f t="shared" si="2"/>
        <v>1.0889999999999999E-3</v>
      </c>
      <c r="L37" s="39">
        <f t="shared" si="3"/>
        <v>57.392102846648307</v>
      </c>
      <c r="M37" s="4" t="str">
        <f t="shared" si="4"/>
        <v>PASS</v>
      </c>
      <c r="N37" s="4"/>
      <c r="O37" s="60"/>
      <c r="P37" s="37"/>
      <c r="Q37" s="37"/>
    </row>
    <row r="38" spans="1:17" s="17" customFormat="1" x14ac:dyDescent="0.3">
      <c r="A38" s="39" t="s">
        <v>112</v>
      </c>
      <c r="B38" s="39" t="s">
        <v>2935</v>
      </c>
      <c r="C38" s="39" t="str">
        <f t="shared" si="0"/>
        <v>R1P27-1</v>
      </c>
      <c r="D38" s="39" t="str">
        <f t="shared" si="1"/>
        <v>R1P27-2</v>
      </c>
      <c r="E38" s="14" t="str">
        <f>VLOOKUP(C38,Pin_Report!$D$3:$E$9000,2,0)</f>
        <v>N18648424</v>
      </c>
      <c r="F38" s="14" t="str">
        <f>VLOOKUP(D38,Pin_Report!$D$3:$E$9000,2,0)</f>
        <v>V3P3</v>
      </c>
      <c r="G38" s="30">
        <v>6.25E-2</v>
      </c>
      <c r="H38" s="30">
        <v>3.3</v>
      </c>
      <c r="I38" s="30"/>
      <c r="J38" s="30">
        <v>10000</v>
      </c>
      <c r="K38" s="39">
        <f t="shared" si="2"/>
        <v>1.0889999999999999E-3</v>
      </c>
      <c r="L38" s="39">
        <f t="shared" si="3"/>
        <v>57.392102846648307</v>
      </c>
      <c r="M38" s="4" t="str">
        <f t="shared" si="4"/>
        <v>PASS</v>
      </c>
      <c r="N38" s="4"/>
      <c r="O38" s="27"/>
      <c r="P38" s="37"/>
      <c r="Q38" s="37"/>
    </row>
    <row r="39" spans="1:17" s="17" customFormat="1" x14ac:dyDescent="0.3">
      <c r="A39" s="39" t="s">
        <v>106</v>
      </c>
      <c r="B39" s="39" t="s">
        <v>2935</v>
      </c>
      <c r="C39" s="39" t="str">
        <f t="shared" si="0"/>
        <v>R1P28-1</v>
      </c>
      <c r="D39" s="39" t="str">
        <f t="shared" si="1"/>
        <v>R1P28-2</v>
      </c>
      <c r="E39" s="14" t="str">
        <f>VLOOKUP(C39,Pin_Report!$D$3:$E$9000,2,0)</f>
        <v>V3P3</v>
      </c>
      <c r="F39" s="14" t="str">
        <f>VLOOKUP(D39,Pin_Report!$D$3:$E$9000,2,0)</f>
        <v>N18669960</v>
      </c>
      <c r="G39" s="30">
        <v>6.25E-2</v>
      </c>
      <c r="H39" s="30">
        <v>3.3</v>
      </c>
      <c r="I39" s="30"/>
      <c r="J39" s="30">
        <v>10000</v>
      </c>
      <c r="K39" s="39">
        <f t="shared" si="2"/>
        <v>1.0889999999999999E-3</v>
      </c>
      <c r="L39" s="39">
        <f t="shared" si="3"/>
        <v>57.392102846648307</v>
      </c>
      <c r="M39" s="4" t="str">
        <f t="shared" si="4"/>
        <v>PASS</v>
      </c>
      <c r="N39" s="4"/>
      <c r="O39" s="60"/>
      <c r="P39" s="37"/>
      <c r="Q39" s="37"/>
    </row>
    <row r="40" spans="1:17" s="17" customFormat="1" x14ac:dyDescent="0.3">
      <c r="A40" s="39" t="s">
        <v>107</v>
      </c>
      <c r="B40" s="39" t="s">
        <v>2935</v>
      </c>
      <c r="C40" s="39" t="str">
        <f t="shared" si="0"/>
        <v>R1P29-1</v>
      </c>
      <c r="D40" s="39" t="str">
        <f t="shared" si="1"/>
        <v>R1P29-2</v>
      </c>
      <c r="E40" s="14" t="str">
        <f>VLOOKUP(C40,Pin_Report!$D$3:$E$9000,2,0)</f>
        <v>N18648415</v>
      </c>
      <c r="F40" s="14" t="str">
        <f>VLOOKUP(D40,Pin_Report!$D$3:$E$9000,2,0)</f>
        <v>V3P3</v>
      </c>
      <c r="G40" s="30">
        <v>6.25E-2</v>
      </c>
      <c r="H40" s="30">
        <v>3.3</v>
      </c>
      <c r="I40" s="30"/>
      <c r="J40" s="30">
        <v>10000</v>
      </c>
      <c r="K40" s="39">
        <f t="shared" si="2"/>
        <v>1.0889999999999999E-3</v>
      </c>
      <c r="L40" s="39">
        <f t="shared" si="3"/>
        <v>57.392102846648307</v>
      </c>
      <c r="M40" s="4" t="str">
        <f t="shared" si="4"/>
        <v>PASS</v>
      </c>
      <c r="N40" s="4"/>
      <c r="O40" s="27"/>
      <c r="P40" s="37"/>
      <c r="Q40" s="37"/>
    </row>
    <row r="41" spans="1:17" x14ac:dyDescent="0.3">
      <c r="A41" s="39" t="s">
        <v>168</v>
      </c>
      <c r="B41" s="39" t="s">
        <v>294</v>
      </c>
      <c r="C41" s="39" t="str">
        <f t="shared" si="0"/>
        <v>R221-1</v>
      </c>
      <c r="D41" s="39" t="str">
        <f t="shared" si="1"/>
        <v>R221-2</v>
      </c>
      <c r="E41" s="14" t="str">
        <f>VLOOKUP(C41,Pin_Report!$D$3:$E$9000,2,0)</f>
        <v>4.0VD_2G</v>
      </c>
      <c r="F41" s="14" t="str">
        <f>VLOOKUP(D41,Pin_Report!$D$3:$E$9000,2,0)</f>
        <v>N19567119</v>
      </c>
      <c r="G41" s="30">
        <v>0.125</v>
      </c>
      <c r="H41" s="30">
        <v>4</v>
      </c>
      <c r="I41" s="30"/>
      <c r="J41" s="30">
        <v>120</v>
      </c>
      <c r="K41" s="39">
        <f t="shared" si="2"/>
        <v>0.13333333333333333</v>
      </c>
      <c r="L41" s="39">
        <f t="shared" si="3"/>
        <v>0.9375</v>
      </c>
      <c r="M41" s="4" t="str">
        <f t="shared" si="4"/>
        <v>FAIL</v>
      </c>
      <c r="N41" s="4"/>
      <c r="O41" s="27"/>
    </row>
    <row r="42" spans="1:17" s="17" customFormat="1" x14ac:dyDescent="0.3">
      <c r="A42" s="39" t="s">
        <v>1629</v>
      </c>
      <c r="B42" s="39" t="s">
        <v>2879</v>
      </c>
      <c r="C42" s="39" t="str">
        <f t="shared" si="0"/>
        <v>R250-1</v>
      </c>
      <c r="D42" s="39" t="str">
        <f t="shared" si="1"/>
        <v>R250-2</v>
      </c>
      <c r="E42" s="14" t="str">
        <f>VLOOKUP(C42,Pin_Report!$D$3:$E$9000,2,0)</f>
        <v>SYS_I2C_2_SCL</v>
      </c>
      <c r="F42" s="14" t="str">
        <f>VLOOKUP(D42,Pin_Report!$D$3:$E$9000,2,0)</f>
        <v>L_TIVA_TRXFECONN_I2C2_SCLK</v>
      </c>
      <c r="G42" s="30"/>
      <c r="H42" s="30"/>
      <c r="I42" s="30"/>
      <c r="J42" s="30"/>
      <c r="K42" s="39"/>
      <c r="L42" s="39"/>
      <c r="M42" s="4"/>
      <c r="N42" s="4" t="s">
        <v>506</v>
      </c>
      <c r="O42" s="27"/>
      <c r="P42" s="37"/>
      <c r="Q42" s="37"/>
    </row>
    <row r="43" spans="1:17" s="17" customFormat="1" x14ac:dyDescent="0.3">
      <c r="A43" s="39" t="s">
        <v>1631</v>
      </c>
      <c r="B43" s="39" t="s">
        <v>2879</v>
      </c>
      <c r="C43" s="39" t="str">
        <f t="shared" si="0"/>
        <v>R251-1</v>
      </c>
      <c r="D43" s="39" t="str">
        <f t="shared" si="1"/>
        <v>R251-2</v>
      </c>
      <c r="E43" s="14" t="str">
        <f>VLOOKUP(C43,Pin_Report!$D$3:$E$9000,2,0)</f>
        <v>SYS_I2C_2_SDA</v>
      </c>
      <c r="F43" s="14" t="str">
        <f>VLOOKUP(D43,Pin_Report!$D$3:$E$9000,2,0)</f>
        <v>L_TIVA_TRXFECONN_I2C2_SDA</v>
      </c>
      <c r="G43" s="30"/>
      <c r="H43" s="30"/>
      <c r="I43" s="30"/>
      <c r="J43" s="30"/>
      <c r="K43" s="39"/>
      <c r="L43" s="39"/>
      <c r="M43" s="4"/>
      <c r="N43" s="4" t="s">
        <v>506</v>
      </c>
      <c r="O43" s="60"/>
      <c r="P43" s="37"/>
      <c r="Q43" s="37"/>
    </row>
    <row r="44" spans="1:17" s="17" customFormat="1" x14ac:dyDescent="0.3">
      <c r="A44" s="39" t="s">
        <v>1633</v>
      </c>
      <c r="B44" s="39" t="s">
        <v>2879</v>
      </c>
      <c r="C44" s="39" t="str">
        <f t="shared" si="0"/>
        <v>R254-1</v>
      </c>
      <c r="D44" s="39" t="str">
        <f t="shared" si="1"/>
        <v>R254-2</v>
      </c>
      <c r="E44" s="14" t="str">
        <f>VLOOKUP(C44,Pin_Report!$D$3:$E$9000,2,0)</f>
        <v>SYS_I2C_4_SCL</v>
      </c>
      <c r="F44" s="14" t="str">
        <f>VLOOKUP(D44,Pin_Report!$D$3:$E$9000,2,0)</f>
        <v>L_TIVA_TRXFECONN_I2C4_SCLK</v>
      </c>
      <c r="G44" s="30"/>
      <c r="H44" s="30"/>
      <c r="I44" s="30"/>
      <c r="J44" s="30"/>
      <c r="K44" s="39"/>
      <c r="L44" s="39"/>
      <c r="M44" s="4"/>
      <c r="N44" s="4" t="s">
        <v>506</v>
      </c>
      <c r="O44" s="60"/>
      <c r="P44" s="37"/>
      <c r="Q44" s="37"/>
    </row>
    <row r="45" spans="1:17" s="17" customFormat="1" x14ac:dyDescent="0.3">
      <c r="A45" s="39" t="s">
        <v>1635</v>
      </c>
      <c r="B45" s="39" t="s">
        <v>2879</v>
      </c>
      <c r="C45" s="39" t="str">
        <f t="shared" si="0"/>
        <v>R255-1</v>
      </c>
      <c r="D45" s="39" t="str">
        <f t="shared" si="1"/>
        <v>R255-2</v>
      </c>
      <c r="E45" s="14" t="str">
        <f>VLOOKUP(C45,Pin_Report!$D$3:$E$9000,2,0)</f>
        <v>SYS_I2C_4_SDA</v>
      </c>
      <c r="F45" s="14" t="str">
        <f>VLOOKUP(D45,Pin_Report!$D$3:$E$9000,2,0)</f>
        <v>L_TIVA_TRXFECONN_I2C4_SDA</v>
      </c>
      <c r="G45" s="30"/>
      <c r="H45" s="30"/>
      <c r="I45" s="30"/>
      <c r="J45" s="30"/>
      <c r="K45" s="39"/>
      <c r="L45" s="39"/>
      <c r="M45" s="4"/>
      <c r="N45" s="4" t="s">
        <v>506</v>
      </c>
      <c r="O45" s="60"/>
      <c r="P45" s="37"/>
      <c r="Q45" s="37"/>
    </row>
    <row r="46" spans="1:17" s="17" customFormat="1" x14ac:dyDescent="0.3">
      <c r="A46" s="39" t="s">
        <v>1637</v>
      </c>
      <c r="B46" s="39" t="s">
        <v>2879</v>
      </c>
      <c r="C46" s="39" t="str">
        <f t="shared" si="0"/>
        <v>R267-1</v>
      </c>
      <c r="D46" s="39" t="str">
        <f t="shared" si="1"/>
        <v>R267-2</v>
      </c>
      <c r="E46" s="14" t="str">
        <f>VLOOKUP(C46,Pin_Report!$D$3:$E$9000,2,0)</f>
        <v>N18648424</v>
      </c>
      <c r="F46" s="14" t="str">
        <f>VLOOKUP(D46,Pin_Report!$D$3:$E$9000,2,0)</f>
        <v>L_TIVA_TRXFECONN_I2C2_SDA</v>
      </c>
      <c r="G46" s="30"/>
      <c r="H46" s="30"/>
      <c r="I46" s="30"/>
      <c r="J46" s="30"/>
      <c r="K46" s="39"/>
      <c r="L46" s="39"/>
      <c r="M46" s="4"/>
      <c r="N46" s="4" t="s">
        <v>506</v>
      </c>
      <c r="O46" s="60"/>
      <c r="P46" s="37"/>
      <c r="Q46" s="37"/>
    </row>
    <row r="47" spans="1:17" s="17" customFormat="1" x14ac:dyDescent="0.3">
      <c r="A47" s="39" t="s">
        <v>1639</v>
      </c>
      <c r="B47" s="39" t="s">
        <v>2879</v>
      </c>
      <c r="C47" s="39" t="str">
        <f t="shared" si="0"/>
        <v>R268-1</v>
      </c>
      <c r="D47" s="39" t="str">
        <f t="shared" si="1"/>
        <v>R268-2</v>
      </c>
      <c r="E47" s="14" t="str">
        <f>VLOOKUP(C47,Pin_Report!$D$3:$E$9000,2,0)</f>
        <v>N18648415</v>
      </c>
      <c r="F47" s="14" t="str">
        <f>VLOOKUP(D47,Pin_Report!$D$3:$E$9000,2,0)</f>
        <v>L_TIVA_TRXFECONN_I2C2_SCLK</v>
      </c>
      <c r="G47" s="30"/>
      <c r="H47" s="30"/>
      <c r="I47" s="30"/>
      <c r="J47" s="30"/>
      <c r="K47" s="39"/>
      <c r="L47" s="39"/>
      <c r="M47" s="4"/>
      <c r="N47" s="4" t="s">
        <v>506</v>
      </c>
      <c r="O47" s="60"/>
      <c r="P47" s="37"/>
      <c r="Q47" s="37"/>
    </row>
    <row r="48" spans="1:17" s="17" customFormat="1" x14ac:dyDescent="0.3">
      <c r="A48" s="39" t="s">
        <v>1641</v>
      </c>
      <c r="B48" s="39" t="s">
        <v>2879</v>
      </c>
      <c r="C48" s="39" t="str">
        <f t="shared" si="0"/>
        <v>R269-1</v>
      </c>
      <c r="D48" s="39" t="str">
        <f t="shared" si="1"/>
        <v>R269-2</v>
      </c>
      <c r="E48" s="14" t="str">
        <f>VLOOKUP(C48,Pin_Report!$D$3:$E$9000,2,0)</f>
        <v>N18647530</v>
      </c>
      <c r="F48" s="14" t="str">
        <f>VLOOKUP(D48,Pin_Report!$D$3:$E$9000,2,0)</f>
        <v>L_TIVA_TRXFECONN_I2C4_SDA</v>
      </c>
      <c r="G48" s="30"/>
      <c r="H48" s="30"/>
      <c r="I48" s="30"/>
      <c r="J48" s="30"/>
      <c r="K48" s="39"/>
      <c r="L48" s="39"/>
      <c r="M48" s="4"/>
      <c r="N48" s="4" t="s">
        <v>506</v>
      </c>
      <c r="O48" s="60"/>
      <c r="P48" s="37"/>
      <c r="Q48" s="37"/>
    </row>
    <row r="49" spans="1:17" s="17" customFormat="1" x14ac:dyDescent="0.3">
      <c r="A49" s="39" t="s">
        <v>1643</v>
      </c>
      <c r="B49" s="39" t="s">
        <v>2879</v>
      </c>
      <c r="C49" s="39" t="str">
        <f t="shared" si="0"/>
        <v>R270-1</v>
      </c>
      <c r="D49" s="39" t="str">
        <f t="shared" si="1"/>
        <v>R270-2</v>
      </c>
      <c r="E49" s="14" t="str">
        <f>VLOOKUP(C49,Pin_Report!$D$3:$E$9000,2,0)</f>
        <v>N18647521</v>
      </c>
      <c r="F49" s="14" t="str">
        <f>VLOOKUP(D49,Pin_Report!$D$3:$E$9000,2,0)</f>
        <v>L_TIVA_TRXFECONN_I2C4_SCLK</v>
      </c>
      <c r="G49" s="30"/>
      <c r="H49" s="30"/>
      <c r="I49" s="30"/>
      <c r="J49" s="30"/>
      <c r="K49" s="39"/>
      <c r="L49" s="39"/>
      <c r="M49" s="4"/>
      <c r="N49" s="4" t="s">
        <v>506</v>
      </c>
      <c r="O49" s="60"/>
      <c r="P49" s="37"/>
      <c r="Q49" s="37"/>
    </row>
    <row r="50" spans="1:17" s="17" customFormat="1" x14ac:dyDescent="0.3">
      <c r="A50" s="39" t="s">
        <v>1664</v>
      </c>
      <c r="B50" s="39" t="s">
        <v>2879</v>
      </c>
      <c r="C50" s="39" t="str">
        <f t="shared" si="0"/>
        <v>R510-1</v>
      </c>
      <c r="D50" s="39" t="str">
        <f t="shared" si="1"/>
        <v>R510-2</v>
      </c>
      <c r="E50" s="14" t="str">
        <f>VLOOKUP(C50,Pin_Report!$D$3:$E$9000,2,0)</f>
        <v>N18663029</v>
      </c>
      <c r="F50" s="14" t="str">
        <f>VLOOKUP(D50,Pin_Report!$D$3:$E$9000,2,0)</f>
        <v>RF_PGOOD_STATUS</v>
      </c>
      <c r="G50" s="30"/>
      <c r="H50" s="30"/>
      <c r="I50" s="30"/>
      <c r="J50" s="30"/>
      <c r="K50" s="39"/>
      <c r="L50" s="39"/>
      <c r="M50" s="4"/>
      <c r="N50" s="4" t="s">
        <v>506</v>
      </c>
      <c r="O50" s="27"/>
      <c r="P50" s="37"/>
      <c r="Q50" s="37"/>
    </row>
    <row r="51" spans="1:17" s="17" customFormat="1" x14ac:dyDescent="0.3">
      <c r="A51" s="39" t="s">
        <v>1666</v>
      </c>
      <c r="B51" s="39" t="s">
        <v>2879</v>
      </c>
      <c r="C51" s="39" t="str">
        <f t="shared" si="0"/>
        <v>R511-1</v>
      </c>
      <c r="D51" s="39" t="str">
        <f t="shared" si="1"/>
        <v>R511-2</v>
      </c>
      <c r="E51" s="14" t="str">
        <f>VLOOKUP(C51,Pin_Report!$D$3:$E$9000,2,0)</f>
        <v>N18663050</v>
      </c>
      <c r="F51" s="14" t="str">
        <f>VLOOKUP(D51,Pin_Report!$D$3:$E$9000,2,0)</f>
        <v>RF_IO_RESET_IN</v>
      </c>
      <c r="G51" s="30"/>
      <c r="H51" s="30"/>
      <c r="I51" s="30"/>
      <c r="J51" s="30"/>
      <c r="K51" s="39"/>
      <c r="L51" s="39"/>
      <c r="M51" s="4"/>
      <c r="N51" s="4" t="s">
        <v>506</v>
      </c>
      <c r="O51" s="60"/>
      <c r="P51" s="37"/>
      <c r="Q51" s="37"/>
    </row>
    <row r="52" spans="1:17" s="17" customFormat="1" x14ac:dyDescent="0.3">
      <c r="A52" s="39" t="s">
        <v>1669</v>
      </c>
      <c r="B52" s="39" t="s">
        <v>2879</v>
      </c>
      <c r="C52" s="39" t="str">
        <f t="shared" si="0"/>
        <v>R512-1</v>
      </c>
      <c r="D52" s="39" t="str">
        <f t="shared" si="1"/>
        <v>R512-2</v>
      </c>
      <c r="E52" s="14" t="str">
        <f>VLOOKUP(C52,Pin_Report!$D$3:$E$9000,2,0)</f>
        <v>N18662988</v>
      </c>
      <c r="F52" s="14" t="str">
        <f>VLOOKUP(D52,Pin_Report!$D$3:$E$9000,2,0)</f>
        <v>WTDG_SYS_ALERT</v>
      </c>
      <c r="G52" s="30"/>
      <c r="H52" s="30"/>
      <c r="I52" s="30"/>
      <c r="J52" s="30"/>
      <c r="K52" s="39"/>
      <c r="L52" s="39"/>
      <c r="M52" s="4"/>
      <c r="N52" s="4" t="s">
        <v>506</v>
      </c>
      <c r="O52" s="60"/>
      <c r="P52" s="37"/>
      <c r="Q52" s="37"/>
    </row>
    <row r="53" spans="1:17" s="17" customFormat="1" x14ac:dyDescent="0.3">
      <c r="A53" s="39" t="s">
        <v>1714</v>
      </c>
      <c r="B53" s="39" t="s">
        <v>2879</v>
      </c>
      <c r="C53" s="39" t="str">
        <f t="shared" si="0"/>
        <v>R617-1</v>
      </c>
      <c r="D53" s="39" t="str">
        <f t="shared" si="1"/>
        <v>R617-2</v>
      </c>
      <c r="E53" s="14" t="str">
        <f>VLOOKUP(C53,Pin_Report!$D$3:$E$9000,2,0)</f>
        <v>FGA_CH2_RX_ATTN_8DB</v>
      </c>
      <c r="F53" s="14" t="str">
        <f>VLOOKUP(D53,Pin_Report!$D$3:$E$9000,2,0)</f>
        <v>N18971598</v>
      </c>
      <c r="G53" s="30"/>
      <c r="H53" s="30"/>
      <c r="I53" s="30"/>
      <c r="J53" s="30"/>
      <c r="K53" s="39"/>
      <c r="L53" s="39"/>
      <c r="M53" s="4"/>
      <c r="N53" s="4" t="s">
        <v>506</v>
      </c>
      <c r="O53" s="60"/>
      <c r="P53" s="37"/>
      <c r="Q53" s="37"/>
    </row>
    <row r="54" spans="1:17" s="17" customFormat="1" x14ac:dyDescent="0.3">
      <c r="A54" s="39" t="s">
        <v>1717</v>
      </c>
      <c r="B54" s="39" t="s">
        <v>2879</v>
      </c>
      <c r="C54" s="39" t="str">
        <f t="shared" si="0"/>
        <v>R618-1</v>
      </c>
      <c r="D54" s="39" t="str">
        <f t="shared" si="1"/>
        <v>R618-2</v>
      </c>
      <c r="E54" s="14" t="str">
        <f>VLOOKUP(C54,Pin_Report!$D$3:$E$9000,2,0)</f>
        <v>FGA_CH2_RX_ATTN_4DB</v>
      </c>
      <c r="F54" s="14" t="str">
        <f>VLOOKUP(D54,Pin_Report!$D$3:$E$9000,2,0)</f>
        <v>N18971600</v>
      </c>
      <c r="G54" s="30"/>
      <c r="H54" s="30"/>
      <c r="I54" s="30"/>
      <c r="J54" s="30"/>
      <c r="K54" s="39"/>
      <c r="L54" s="39"/>
      <c r="M54" s="4"/>
      <c r="N54" s="4" t="s">
        <v>506</v>
      </c>
      <c r="O54" s="60"/>
      <c r="P54" s="37"/>
      <c r="Q54" s="37"/>
    </row>
    <row r="55" spans="1:17" s="17" customFormat="1" x14ac:dyDescent="0.3">
      <c r="A55" s="39" t="s">
        <v>1720</v>
      </c>
      <c r="B55" s="39" t="s">
        <v>2879</v>
      </c>
      <c r="C55" s="39" t="str">
        <f t="shared" si="0"/>
        <v>R619-1</v>
      </c>
      <c r="D55" s="39" t="str">
        <f t="shared" si="1"/>
        <v>R619-2</v>
      </c>
      <c r="E55" s="14" t="str">
        <f>VLOOKUP(C55,Pin_Report!$D$3:$E$9000,2,0)</f>
        <v>FGA_CH2_RX_ATTN_2DB</v>
      </c>
      <c r="F55" s="14" t="str">
        <f>VLOOKUP(D55,Pin_Report!$D$3:$E$9000,2,0)</f>
        <v>N18971602</v>
      </c>
      <c r="G55" s="30"/>
      <c r="H55" s="30"/>
      <c r="I55" s="30"/>
      <c r="J55" s="30"/>
      <c r="K55" s="39"/>
      <c r="L55" s="39"/>
      <c r="M55" s="4"/>
      <c r="N55" s="4" t="s">
        <v>506</v>
      </c>
      <c r="O55" s="60"/>
      <c r="P55" s="37"/>
      <c r="Q55" s="37"/>
    </row>
    <row r="56" spans="1:17" s="17" customFormat="1" x14ac:dyDescent="0.3">
      <c r="A56" s="39" t="s">
        <v>1723</v>
      </c>
      <c r="B56" s="39" t="s">
        <v>2879</v>
      </c>
      <c r="C56" s="39" t="str">
        <f t="shared" si="0"/>
        <v>R620-1</v>
      </c>
      <c r="D56" s="39" t="str">
        <f t="shared" si="1"/>
        <v>R620-2</v>
      </c>
      <c r="E56" s="14" t="str">
        <f>VLOOKUP(C56,Pin_Report!$D$3:$E$9000,2,0)</f>
        <v>FGA_CH1_RX_ATTN_8DB</v>
      </c>
      <c r="F56" s="14" t="str">
        <f>VLOOKUP(D56,Pin_Report!$D$3:$E$9000,2,0)</f>
        <v>N18971604</v>
      </c>
      <c r="G56" s="30"/>
      <c r="H56" s="30"/>
      <c r="I56" s="30"/>
      <c r="J56" s="30"/>
      <c r="K56" s="39"/>
      <c r="L56" s="39"/>
      <c r="M56" s="4"/>
      <c r="N56" s="4" t="s">
        <v>506</v>
      </c>
      <c r="O56" s="60"/>
      <c r="P56" s="37"/>
      <c r="Q56" s="37"/>
    </row>
    <row r="57" spans="1:17" s="17" customFormat="1" x14ac:dyDescent="0.3">
      <c r="A57" s="39" t="s">
        <v>1726</v>
      </c>
      <c r="B57" s="39" t="s">
        <v>2879</v>
      </c>
      <c r="C57" s="39" t="str">
        <f t="shared" si="0"/>
        <v>R621-1</v>
      </c>
      <c r="D57" s="39" t="str">
        <f t="shared" si="1"/>
        <v>R621-2</v>
      </c>
      <c r="E57" s="14" t="str">
        <f>VLOOKUP(C57,Pin_Report!$D$3:$E$9000,2,0)</f>
        <v>FGA_CH1_RX_ATTN_4DB</v>
      </c>
      <c r="F57" s="14" t="str">
        <f>VLOOKUP(D57,Pin_Report!$D$3:$E$9000,2,0)</f>
        <v>N18971606</v>
      </c>
      <c r="G57" s="30"/>
      <c r="H57" s="30"/>
      <c r="I57" s="30"/>
      <c r="J57" s="30"/>
      <c r="K57" s="39"/>
      <c r="L57" s="39"/>
      <c r="M57" s="4"/>
      <c r="N57" s="4" t="s">
        <v>506</v>
      </c>
      <c r="O57" s="60"/>
      <c r="P57" s="37"/>
      <c r="Q57" s="37"/>
    </row>
    <row r="58" spans="1:17" s="17" customFormat="1" x14ac:dyDescent="0.3">
      <c r="A58" s="39" t="s">
        <v>1729</v>
      </c>
      <c r="B58" s="39" t="s">
        <v>2879</v>
      </c>
      <c r="C58" s="39" t="str">
        <f t="shared" si="0"/>
        <v>R622-1</v>
      </c>
      <c r="D58" s="39" t="str">
        <f t="shared" si="1"/>
        <v>R622-2</v>
      </c>
      <c r="E58" s="14" t="str">
        <f>VLOOKUP(C58,Pin_Report!$D$3:$E$9000,2,0)</f>
        <v>FGA_CH1_RX_ATTN_2DB</v>
      </c>
      <c r="F58" s="14" t="str">
        <f>VLOOKUP(D58,Pin_Report!$D$3:$E$9000,2,0)</f>
        <v>N18971608</v>
      </c>
      <c r="G58" s="30"/>
      <c r="H58" s="30"/>
      <c r="I58" s="30"/>
      <c r="J58" s="30"/>
      <c r="K58" s="39"/>
      <c r="L58" s="39"/>
      <c r="M58" s="4"/>
      <c r="N58" s="4" t="s">
        <v>506</v>
      </c>
      <c r="O58" s="60"/>
      <c r="P58" s="37"/>
      <c r="Q58" s="37"/>
    </row>
    <row r="59" spans="1:17" s="17" customFormat="1" x14ac:dyDescent="0.3">
      <c r="A59" s="39" t="s">
        <v>1738</v>
      </c>
      <c r="B59" s="39" t="s">
        <v>2879</v>
      </c>
      <c r="C59" s="39" t="str">
        <f t="shared" si="0"/>
        <v>R627-1</v>
      </c>
      <c r="D59" s="39" t="str">
        <f t="shared" si="1"/>
        <v>R627-2</v>
      </c>
      <c r="E59" s="14" t="str">
        <f>VLOOKUP(C59,Pin_Report!$D$3:$E$9000,2,0)</f>
        <v>FGA_CH1_TX_ATTN_P5DB</v>
      </c>
      <c r="F59" s="14" t="str">
        <f>VLOOKUP(D59,Pin_Report!$D$3:$E$9000,2,0)</f>
        <v>N18785264</v>
      </c>
      <c r="G59" s="30"/>
      <c r="H59" s="30"/>
      <c r="I59" s="30"/>
      <c r="J59" s="30"/>
      <c r="K59" s="39"/>
      <c r="L59" s="39"/>
      <c r="M59" s="4"/>
      <c r="N59" s="4" t="s">
        <v>506</v>
      </c>
      <c r="O59" s="27"/>
      <c r="P59" s="37"/>
      <c r="Q59" s="37"/>
    </row>
    <row r="60" spans="1:17" s="17" customFormat="1" x14ac:dyDescent="0.3">
      <c r="A60" s="39" t="s">
        <v>1740</v>
      </c>
      <c r="B60" s="39" t="s">
        <v>2879</v>
      </c>
      <c r="C60" s="39" t="str">
        <f t="shared" si="0"/>
        <v>R628-1</v>
      </c>
      <c r="D60" s="39" t="str">
        <f t="shared" si="1"/>
        <v>R628-2</v>
      </c>
      <c r="E60" s="14" t="str">
        <f>VLOOKUP(C60,Pin_Report!$D$3:$E$9000,2,0)</f>
        <v>FGA_CH1_TX_ATTN_1DB</v>
      </c>
      <c r="F60" s="14" t="str">
        <f>VLOOKUP(D60,Pin_Report!$D$3:$E$9000,2,0)</f>
        <v>N18785266</v>
      </c>
      <c r="G60" s="30"/>
      <c r="H60" s="30"/>
      <c r="I60" s="30"/>
      <c r="J60" s="30"/>
      <c r="K60" s="39"/>
      <c r="L60" s="39"/>
      <c r="M60" s="4"/>
      <c r="N60" s="4" t="s">
        <v>506</v>
      </c>
      <c r="O60" s="60"/>
      <c r="P60" s="37"/>
      <c r="Q60" s="37"/>
    </row>
    <row r="61" spans="1:17" s="17" customFormat="1" x14ac:dyDescent="0.3">
      <c r="A61" s="39" t="s">
        <v>1742</v>
      </c>
      <c r="B61" s="39" t="s">
        <v>2879</v>
      </c>
      <c r="C61" s="39" t="str">
        <f t="shared" si="0"/>
        <v>R629-1</v>
      </c>
      <c r="D61" s="39" t="str">
        <f t="shared" si="1"/>
        <v>R629-2</v>
      </c>
      <c r="E61" s="14" t="str">
        <f>VLOOKUP(C61,Pin_Report!$D$3:$E$9000,2,0)</f>
        <v>FGA_CH1_TX_ATTN_2DB</v>
      </c>
      <c r="F61" s="14" t="str">
        <f>VLOOKUP(D61,Pin_Report!$D$3:$E$9000,2,0)</f>
        <v>N18785268</v>
      </c>
      <c r="G61" s="30"/>
      <c r="H61" s="30"/>
      <c r="I61" s="30"/>
      <c r="J61" s="30"/>
      <c r="K61" s="39"/>
      <c r="L61" s="39"/>
      <c r="M61" s="4"/>
      <c r="N61" s="4" t="s">
        <v>506</v>
      </c>
      <c r="O61" s="60"/>
      <c r="P61" s="37"/>
      <c r="Q61" s="37"/>
    </row>
    <row r="62" spans="1:17" s="17" customFormat="1" x14ac:dyDescent="0.3">
      <c r="A62" s="39" t="s">
        <v>1744</v>
      </c>
      <c r="B62" s="39" t="s">
        <v>2879</v>
      </c>
      <c r="C62" s="39" t="str">
        <f t="shared" si="0"/>
        <v>R630-1</v>
      </c>
      <c r="D62" s="39" t="str">
        <f t="shared" si="1"/>
        <v>R630-2</v>
      </c>
      <c r="E62" s="14" t="str">
        <f>VLOOKUP(C62,Pin_Report!$D$3:$E$9000,2,0)</f>
        <v>FGA_CH1_TX_ATTN_4DB</v>
      </c>
      <c r="F62" s="14" t="str">
        <f>VLOOKUP(D62,Pin_Report!$D$3:$E$9000,2,0)</f>
        <v>N18785270</v>
      </c>
      <c r="G62" s="30"/>
      <c r="H62" s="30"/>
      <c r="I62" s="30"/>
      <c r="J62" s="30"/>
      <c r="K62" s="39"/>
      <c r="L62" s="39"/>
      <c r="M62" s="4"/>
      <c r="N62" s="4" t="s">
        <v>506</v>
      </c>
      <c r="O62" s="60"/>
      <c r="P62" s="37"/>
      <c r="Q62" s="37"/>
    </row>
    <row r="63" spans="1:17" s="17" customFormat="1" x14ac:dyDescent="0.3">
      <c r="A63" s="39" t="s">
        <v>1746</v>
      </c>
      <c r="B63" s="39" t="s">
        <v>2879</v>
      </c>
      <c r="C63" s="39" t="str">
        <f t="shared" si="0"/>
        <v>R631-1</v>
      </c>
      <c r="D63" s="39" t="str">
        <f t="shared" si="1"/>
        <v>R631-2</v>
      </c>
      <c r="E63" s="14" t="str">
        <f>VLOOKUP(C63,Pin_Report!$D$3:$E$9000,2,0)</f>
        <v>FGA_CH1_TX_ATTN_8DB</v>
      </c>
      <c r="F63" s="14" t="str">
        <f>VLOOKUP(D63,Pin_Report!$D$3:$E$9000,2,0)</f>
        <v>N18785272</v>
      </c>
      <c r="G63" s="30"/>
      <c r="H63" s="30"/>
      <c r="I63" s="30"/>
      <c r="J63" s="30"/>
      <c r="K63" s="39"/>
      <c r="L63" s="39"/>
      <c r="M63" s="4"/>
      <c r="N63" s="4" t="s">
        <v>506</v>
      </c>
      <c r="O63" s="60"/>
      <c r="P63" s="37"/>
      <c r="Q63" s="37"/>
    </row>
    <row r="64" spans="1:17" s="17" customFormat="1" x14ac:dyDescent="0.3">
      <c r="A64" s="39" t="s">
        <v>1748</v>
      </c>
      <c r="B64" s="39" t="s">
        <v>2879</v>
      </c>
      <c r="C64" s="39" t="str">
        <f t="shared" ref="C64:C127" si="5">CONCATENATE(A64,"-",1)</f>
        <v>R632-1</v>
      </c>
      <c r="D64" s="39" t="str">
        <f t="shared" ref="D64:D127" si="6">CONCATENATE(A64,"-",2)</f>
        <v>R632-2</v>
      </c>
      <c r="E64" s="14" t="str">
        <f>VLOOKUP(C64,Pin_Report!$D$3:$E$9000,2,0)</f>
        <v>FGA_CH1_TX_ATTN_P16DB</v>
      </c>
      <c r="F64" s="14" t="str">
        <f>VLOOKUP(D64,Pin_Report!$D$3:$E$9000,2,0)</f>
        <v>N18785274</v>
      </c>
      <c r="G64" s="30"/>
      <c r="H64" s="30"/>
      <c r="I64" s="30"/>
      <c r="J64" s="30"/>
      <c r="K64" s="39"/>
      <c r="L64" s="39"/>
      <c r="M64" s="4"/>
      <c r="N64" s="4" t="s">
        <v>506</v>
      </c>
      <c r="O64" s="60"/>
      <c r="P64" s="37"/>
      <c r="Q64" s="37"/>
    </row>
    <row r="65" spans="1:17" s="17" customFormat="1" x14ac:dyDescent="0.3">
      <c r="A65" s="39" t="s">
        <v>1756</v>
      </c>
      <c r="B65" s="39" t="s">
        <v>2879</v>
      </c>
      <c r="C65" s="39" t="str">
        <f t="shared" si="5"/>
        <v>R637-1</v>
      </c>
      <c r="D65" s="39" t="str">
        <f t="shared" si="6"/>
        <v>R637-2</v>
      </c>
      <c r="E65" s="14" t="str">
        <f>VLOOKUP(C65,Pin_Report!$D$3:$E$9000,2,0)</f>
        <v>FGA_CH2_TX_ATTN_P5DB</v>
      </c>
      <c r="F65" s="14" t="str">
        <f>VLOOKUP(D65,Pin_Report!$D$3:$E$9000,2,0)</f>
        <v>N18786545</v>
      </c>
      <c r="G65" s="30"/>
      <c r="H65" s="30"/>
      <c r="I65" s="30"/>
      <c r="J65" s="30"/>
      <c r="K65" s="39"/>
      <c r="L65" s="39"/>
      <c r="M65" s="4"/>
      <c r="N65" s="4" t="s">
        <v>506</v>
      </c>
      <c r="O65" s="60"/>
      <c r="P65" s="37"/>
      <c r="Q65" s="37"/>
    </row>
    <row r="66" spans="1:17" s="17" customFormat="1" x14ac:dyDescent="0.3">
      <c r="A66" s="39" t="s">
        <v>1758</v>
      </c>
      <c r="B66" s="39" t="s">
        <v>2879</v>
      </c>
      <c r="C66" s="39" t="str">
        <f t="shared" si="5"/>
        <v>R638-1</v>
      </c>
      <c r="D66" s="39" t="str">
        <f t="shared" si="6"/>
        <v>R638-2</v>
      </c>
      <c r="E66" s="14" t="str">
        <f>VLOOKUP(C66,Pin_Report!$D$3:$E$9000,2,0)</f>
        <v>FGA_CH2_TX_ATTN_1DB</v>
      </c>
      <c r="F66" s="14" t="str">
        <f>VLOOKUP(D66,Pin_Report!$D$3:$E$9000,2,0)</f>
        <v>N18786547</v>
      </c>
      <c r="G66" s="30"/>
      <c r="H66" s="30"/>
      <c r="I66" s="30"/>
      <c r="J66" s="30"/>
      <c r="K66" s="39"/>
      <c r="L66" s="39"/>
      <c r="M66" s="4"/>
      <c r="N66" s="4" t="s">
        <v>506</v>
      </c>
      <c r="O66" s="60"/>
      <c r="P66" s="37"/>
      <c r="Q66" s="37"/>
    </row>
    <row r="67" spans="1:17" s="17" customFormat="1" x14ac:dyDescent="0.3">
      <c r="A67" s="39" t="s">
        <v>1760</v>
      </c>
      <c r="B67" s="39" t="s">
        <v>2879</v>
      </c>
      <c r="C67" s="39" t="str">
        <f t="shared" si="5"/>
        <v>R639-1</v>
      </c>
      <c r="D67" s="39" t="str">
        <f t="shared" si="6"/>
        <v>R639-2</v>
      </c>
      <c r="E67" s="14" t="str">
        <f>VLOOKUP(C67,Pin_Report!$D$3:$E$9000,2,0)</f>
        <v>FGA_CH2_TX_ATTN_2DB</v>
      </c>
      <c r="F67" s="14" t="str">
        <f>VLOOKUP(D67,Pin_Report!$D$3:$E$9000,2,0)</f>
        <v>N18786549</v>
      </c>
      <c r="G67" s="30"/>
      <c r="H67" s="30"/>
      <c r="I67" s="30"/>
      <c r="J67" s="30"/>
      <c r="K67" s="39"/>
      <c r="L67" s="39"/>
      <c r="M67" s="4"/>
      <c r="N67" s="4" t="s">
        <v>506</v>
      </c>
      <c r="O67" s="60"/>
      <c r="P67" s="37"/>
      <c r="Q67" s="37"/>
    </row>
    <row r="68" spans="1:17" s="17" customFormat="1" x14ac:dyDescent="0.3">
      <c r="A68" s="39" t="s">
        <v>1762</v>
      </c>
      <c r="B68" s="39" t="s">
        <v>2879</v>
      </c>
      <c r="C68" s="39" t="str">
        <f t="shared" si="5"/>
        <v>R640-1</v>
      </c>
      <c r="D68" s="39" t="str">
        <f t="shared" si="6"/>
        <v>R640-2</v>
      </c>
      <c r="E68" s="14" t="str">
        <f>VLOOKUP(C68,Pin_Report!$D$3:$E$9000,2,0)</f>
        <v>FGA_CH2_TX_ATTN_4DB</v>
      </c>
      <c r="F68" s="14" t="str">
        <f>VLOOKUP(D68,Pin_Report!$D$3:$E$9000,2,0)</f>
        <v>N18786551</v>
      </c>
      <c r="G68" s="30"/>
      <c r="H68" s="30"/>
      <c r="I68" s="30"/>
      <c r="J68" s="30"/>
      <c r="K68" s="39"/>
      <c r="L68" s="39"/>
      <c r="M68" s="4"/>
      <c r="N68" s="4" t="s">
        <v>506</v>
      </c>
      <c r="O68" s="60"/>
      <c r="P68" s="37"/>
      <c r="Q68" s="37"/>
    </row>
    <row r="69" spans="1:17" s="17" customFormat="1" x14ac:dyDescent="0.3">
      <c r="A69" s="39" t="s">
        <v>1764</v>
      </c>
      <c r="B69" s="39" t="s">
        <v>2879</v>
      </c>
      <c r="C69" s="39" t="str">
        <f t="shared" si="5"/>
        <v>R641-1</v>
      </c>
      <c r="D69" s="39" t="str">
        <f t="shared" si="6"/>
        <v>R641-2</v>
      </c>
      <c r="E69" s="14" t="str">
        <f>VLOOKUP(C69,Pin_Report!$D$3:$E$9000,2,0)</f>
        <v>FGA_CH2_TX_ATTN_8DB</v>
      </c>
      <c r="F69" s="14" t="str">
        <f>VLOOKUP(D69,Pin_Report!$D$3:$E$9000,2,0)</f>
        <v>N18786553</v>
      </c>
      <c r="G69" s="30"/>
      <c r="H69" s="30"/>
      <c r="I69" s="30"/>
      <c r="J69" s="30"/>
      <c r="K69" s="39"/>
      <c r="L69" s="39"/>
      <c r="M69" s="4"/>
      <c r="N69" s="4" t="s">
        <v>506</v>
      </c>
      <c r="O69" s="60"/>
      <c r="P69" s="37"/>
      <c r="Q69" s="37"/>
    </row>
    <row r="70" spans="1:17" s="17" customFormat="1" x14ac:dyDescent="0.3">
      <c r="A70" s="39" t="s">
        <v>1766</v>
      </c>
      <c r="B70" s="39" t="s">
        <v>2879</v>
      </c>
      <c r="C70" s="39" t="str">
        <f t="shared" si="5"/>
        <v>R642-1</v>
      </c>
      <c r="D70" s="39" t="str">
        <f t="shared" si="6"/>
        <v>R642-2</v>
      </c>
      <c r="E70" s="14" t="str">
        <f>VLOOKUP(C70,Pin_Report!$D$3:$E$9000,2,0)</f>
        <v>FGA_CH2_TX_ATTN_P16DB</v>
      </c>
      <c r="F70" s="14" t="str">
        <f>VLOOKUP(D70,Pin_Report!$D$3:$E$9000,2,0)</f>
        <v>N18786555</v>
      </c>
      <c r="G70" s="30"/>
      <c r="H70" s="30"/>
      <c r="I70" s="30"/>
      <c r="J70" s="30"/>
      <c r="K70" s="39"/>
      <c r="L70" s="39"/>
      <c r="M70" s="4"/>
      <c r="N70" s="4" t="s">
        <v>506</v>
      </c>
      <c r="O70" s="60"/>
      <c r="P70" s="37"/>
      <c r="Q70" s="37"/>
    </row>
    <row r="71" spans="1:17" s="17" customFormat="1" x14ac:dyDescent="0.3">
      <c r="A71" s="39" t="s">
        <v>1768</v>
      </c>
      <c r="B71" s="39" t="s">
        <v>2879</v>
      </c>
      <c r="C71" s="39" t="str">
        <f t="shared" si="5"/>
        <v>R720-1</v>
      </c>
      <c r="D71" s="39" t="str">
        <f t="shared" si="6"/>
        <v>R720-2</v>
      </c>
      <c r="E71" s="14" t="str">
        <f>VLOOKUP(C71,Pin_Report!$D$3:$E$9000,2,0)</f>
        <v>FGA_CH1_RX_ATTN_8DB</v>
      </c>
      <c r="F71" s="14" t="str">
        <f>VLOOKUP(D71,Pin_Report!$D$3:$E$9000,2,0)</f>
        <v>FGA_CH1_RX_ATTN_8DB_R</v>
      </c>
      <c r="G71" s="30"/>
      <c r="H71" s="30"/>
      <c r="I71" s="30"/>
      <c r="J71" s="30"/>
      <c r="K71" s="39"/>
      <c r="L71" s="39"/>
      <c r="M71" s="4"/>
      <c r="N71" s="4" t="s">
        <v>506</v>
      </c>
      <c r="O71" s="60"/>
      <c r="P71" s="37"/>
      <c r="Q71" s="37"/>
    </row>
    <row r="72" spans="1:17" s="17" customFormat="1" x14ac:dyDescent="0.3">
      <c r="A72" s="39" t="s">
        <v>1770</v>
      </c>
      <c r="B72" s="39" t="s">
        <v>2879</v>
      </c>
      <c r="C72" s="39" t="str">
        <f t="shared" si="5"/>
        <v>R721-1</v>
      </c>
      <c r="D72" s="39" t="str">
        <f t="shared" si="6"/>
        <v>R721-2</v>
      </c>
      <c r="E72" s="14" t="str">
        <f>VLOOKUP(C72,Pin_Report!$D$3:$E$9000,2,0)</f>
        <v>FGA_CH1_RX_ATTN_4DB</v>
      </c>
      <c r="F72" s="14" t="str">
        <f>VLOOKUP(D72,Pin_Report!$D$3:$E$9000,2,0)</f>
        <v>FGA_CH1_RX_ATTN_4DB_R</v>
      </c>
      <c r="G72" s="30"/>
      <c r="H72" s="30"/>
      <c r="I72" s="30"/>
      <c r="J72" s="30"/>
      <c r="K72" s="39"/>
      <c r="L72" s="39"/>
      <c r="M72" s="4"/>
      <c r="N72" s="4" t="s">
        <v>506</v>
      </c>
      <c r="O72" s="60"/>
      <c r="P72" s="37"/>
      <c r="Q72" s="37"/>
    </row>
    <row r="73" spans="1:17" s="17" customFormat="1" x14ac:dyDescent="0.3">
      <c r="A73" s="39" t="s">
        <v>1772</v>
      </c>
      <c r="B73" s="39" t="s">
        <v>2879</v>
      </c>
      <c r="C73" s="39" t="str">
        <f t="shared" si="5"/>
        <v>R722-1</v>
      </c>
      <c r="D73" s="39" t="str">
        <f t="shared" si="6"/>
        <v>R722-2</v>
      </c>
      <c r="E73" s="14" t="str">
        <f>VLOOKUP(C73,Pin_Report!$D$3:$E$9000,2,0)</f>
        <v>FGA_CH1_RX_ATTN_2DB</v>
      </c>
      <c r="F73" s="14" t="str">
        <f>VLOOKUP(D73,Pin_Report!$D$3:$E$9000,2,0)</f>
        <v>FGA_CH1_RX_ATTN_2DB_R</v>
      </c>
      <c r="G73" s="30"/>
      <c r="H73" s="30"/>
      <c r="I73" s="30"/>
      <c r="J73" s="30"/>
      <c r="K73" s="39"/>
      <c r="L73" s="39"/>
      <c r="M73" s="4"/>
      <c r="N73" s="4" t="s">
        <v>506</v>
      </c>
      <c r="O73" s="60"/>
      <c r="P73" s="37"/>
      <c r="Q73" s="37"/>
    </row>
    <row r="74" spans="1:17" s="17" customFormat="1" x14ac:dyDescent="0.3">
      <c r="A74" s="39" t="s">
        <v>1774</v>
      </c>
      <c r="B74" s="39" t="s">
        <v>2879</v>
      </c>
      <c r="C74" s="39" t="str">
        <f t="shared" si="5"/>
        <v>R723-1</v>
      </c>
      <c r="D74" s="39" t="str">
        <f t="shared" si="6"/>
        <v>R723-2</v>
      </c>
      <c r="E74" s="14" t="str">
        <f>VLOOKUP(C74,Pin_Report!$D$3:$E$9000,2,0)</f>
        <v>FGA_CH1_RX_ATTN_1DB</v>
      </c>
      <c r="F74" s="14" t="str">
        <f>VLOOKUP(D74,Pin_Report!$D$3:$E$9000,2,0)</f>
        <v>FGA_CH1_RX_ATTN_1DB_R</v>
      </c>
      <c r="G74" s="30"/>
      <c r="H74" s="30"/>
      <c r="I74" s="30"/>
      <c r="J74" s="30"/>
      <c r="K74" s="39"/>
      <c r="L74" s="39"/>
      <c r="M74" s="4"/>
      <c r="N74" s="4" t="s">
        <v>506</v>
      </c>
      <c r="O74" s="60"/>
      <c r="P74" s="37"/>
      <c r="Q74" s="37"/>
    </row>
    <row r="75" spans="1:17" s="17" customFormat="1" x14ac:dyDescent="0.3">
      <c r="A75" s="39" t="s">
        <v>1777</v>
      </c>
      <c r="B75" s="39" t="s">
        <v>2879</v>
      </c>
      <c r="C75" s="39" t="str">
        <f t="shared" si="5"/>
        <v>R724-1</v>
      </c>
      <c r="D75" s="39" t="str">
        <f t="shared" si="6"/>
        <v>R724-2</v>
      </c>
      <c r="E75" s="14" t="str">
        <f>VLOOKUP(C75,Pin_Report!$D$3:$E$9000,2,0)</f>
        <v>FGA_CH2_RX_ATTN_8DB</v>
      </c>
      <c r="F75" s="14" t="str">
        <f>VLOOKUP(D75,Pin_Report!$D$3:$E$9000,2,0)</f>
        <v>FGA_CH2_RX_ATTN_8DB_R</v>
      </c>
      <c r="G75" s="30"/>
      <c r="H75" s="30"/>
      <c r="I75" s="30"/>
      <c r="J75" s="30"/>
      <c r="K75" s="39"/>
      <c r="L75" s="39"/>
      <c r="M75" s="4"/>
      <c r="N75" s="4" t="s">
        <v>506</v>
      </c>
      <c r="O75" s="60"/>
      <c r="P75" s="37"/>
      <c r="Q75" s="37"/>
    </row>
    <row r="76" spans="1:17" s="17" customFormat="1" x14ac:dyDescent="0.3">
      <c r="A76" s="39" t="s">
        <v>1779</v>
      </c>
      <c r="B76" s="39" t="s">
        <v>2879</v>
      </c>
      <c r="C76" s="39" t="str">
        <f t="shared" si="5"/>
        <v>R725-1</v>
      </c>
      <c r="D76" s="39" t="str">
        <f t="shared" si="6"/>
        <v>R725-2</v>
      </c>
      <c r="E76" s="14" t="str">
        <f>VLOOKUP(C76,Pin_Report!$D$3:$E$9000,2,0)</f>
        <v>FGA_CH2_RX_ATTN_4DB</v>
      </c>
      <c r="F76" s="14" t="str">
        <f>VLOOKUP(D76,Pin_Report!$D$3:$E$9000,2,0)</f>
        <v>FGA_CH2_RX_ATTN_4DB_R</v>
      </c>
      <c r="G76" s="30"/>
      <c r="H76" s="30"/>
      <c r="I76" s="30"/>
      <c r="J76" s="30"/>
      <c r="K76" s="39"/>
      <c r="L76" s="39"/>
      <c r="M76" s="4"/>
      <c r="N76" s="4" t="s">
        <v>506</v>
      </c>
      <c r="O76" s="60"/>
      <c r="P76" s="37"/>
      <c r="Q76" s="37"/>
    </row>
    <row r="77" spans="1:17" s="17" customFormat="1" x14ac:dyDescent="0.3">
      <c r="A77" s="39" t="s">
        <v>1781</v>
      </c>
      <c r="B77" s="39" t="s">
        <v>2879</v>
      </c>
      <c r="C77" s="39" t="str">
        <f t="shared" si="5"/>
        <v>R726-1</v>
      </c>
      <c r="D77" s="39" t="str">
        <f t="shared" si="6"/>
        <v>R726-2</v>
      </c>
      <c r="E77" s="14" t="str">
        <f>VLOOKUP(C77,Pin_Report!$D$3:$E$9000,2,0)</f>
        <v>FGA_CH2_RX_ATTN_2DB</v>
      </c>
      <c r="F77" s="14" t="str">
        <f>VLOOKUP(D77,Pin_Report!$D$3:$E$9000,2,0)</f>
        <v>FGA_CH2_RX_ATTN_2DB_R</v>
      </c>
      <c r="G77" s="30"/>
      <c r="H77" s="30"/>
      <c r="I77" s="30"/>
      <c r="J77" s="30"/>
      <c r="K77" s="39"/>
      <c r="L77" s="39"/>
      <c r="M77" s="4"/>
      <c r="N77" s="4" t="s">
        <v>506</v>
      </c>
      <c r="O77" s="60"/>
      <c r="P77" s="37"/>
      <c r="Q77" s="37"/>
    </row>
    <row r="78" spans="1:17" s="17" customFormat="1" x14ac:dyDescent="0.3">
      <c r="A78" s="39" t="s">
        <v>1783</v>
      </c>
      <c r="B78" s="39" t="s">
        <v>2879</v>
      </c>
      <c r="C78" s="39" t="str">
        <f t="shared" si="5"/>
        <v>R727-1</v>
      </c>
      <c r="D78" s="39" t="str">
        <f t="shared" si="6"/>
        <v>R727-2</v>
      </c>
      <c r="E78" s="14" t="str">
        <f>VLOOKUP(C78,Pin_Report!$D$3:$E$9000,2,0)</f>
        <v>FGA_CH2_RX_ATTN_1DB</v>
      </c>
      <c r="F78" s="14" t="str">
        <f>VLOOKUP(D78,Pin_Report!$D$3:$E$9000,2,0)</f>
        <v>FGA_CH2_RX_ATTN_1DB_R</v>
      </c>
      <c r="G78" s="30"/>
      <c r="H78" s="30"/>
      <c r="I78" s="30"/>
      <c r="J78" s="30"/>
      <c r="K78" s="39"/>
      <c r="L78" s="39"/>
      <c r="M78" s="4"/>
      <c r="N78" s="4" t="s">
        <v>506</v>
      </c>
      <c r="O78" s="60"/>
      <c r="P78" s="37"/>
      <c r="Q78" s="37"/>
    </row>
    <row r="79" spans="1:17" s="17" customFormat="1" x14ac:dyDescent="0.3">
      <c r="A79" s="39" t="s">
        <v>210</v>
      </c>
      <c r="B79" s="39" t="s">
        <v>2879</v>
      </c>
      <c r="C79" s="39" t="str">
        <f t="shared" si="5"/>
        <v>R850-1</v>
      </c>
      <c r="D79" s="39" t="str">
        <f t="shared" si="6"/>
        <v>R850-2</v>
      </c>
      <c r="E79" s="14" t="str">
        <f>VLOOKUP(C79,Pin_Report!$D$3:$E$9000,2,0)</f>
        <v>N2442833</v>
      </c>
      <c r="F79" s="14" t="str">
        <f>VLOOKUP(D79,Pin_Report!$D$3:$E$9000,2,0)</f>
        <v>N17646328</v>
      </c>
      <c r="G79" s="30"/>
      <c r="H79" s="30"/>
      <c r="I79" s="30"/>
      <c r="J79" s="30"/>
      <c r="K79" s="39"/>
      <c r="L79" s="39"/>
      <c r="M79" s="4"/>
      <c r="N79" s="4" t="s">
        <v>506</v>
      </c>
      <c r="O79" s="60"/>
      <c r="P79" s="37"/>
      <c r="Q79" s="37"/>
    </row>
    <row r="80" spans="1:17" s="17" customFormat="1" x14ac:dyDescent="0.3">
      <c r="A80" s="39" t="s">
        <v>211</v>
      </c>
      <c r="B80" s="39" t="s">
        <v>2879</v>
      </c>
      <c r="C80" s="39" t="str">
        <f t="shared" si="5"/>
        <v>R851-1</v>
      </c>
      <c r="D80" s="39" t="str">
        <f t="shared" si="6"/>
        <v>R851-2</v>
      </c>
      <c r="E80" s="14" t="str">
        <f>VLOOKUP(C80,Pin_Report!$D$3:$E$9000,2,0)</f>
        <v>GND</v>
      </c>
      <c r="F80" s="14" t="str">
        <f>VLOOKUP(D80,Pin_Report!$D$3:$E$9000,2,0)</f>
        <v>N2442833</v>
      </c>
      <c r="G80" s="30"/>
      <c r="H80" s="30"/>
      <c r="I80" s="30"/>
      <c r="J80" s="30"/>
      <c r="K80" s="39"/>
      <c r="L80" s="39"/>
      <c r="M80" s="4"/>
      <c r="N80" s="4" t="s">
        <v>506</v>
      </c>
      <c r="O80" s="60"/>
      <c r="P80" s="37"/>
      <c r="Q80" s="37"/>
    </row>
    <row r="81" spans="1:17" s="17" customFormat="1" x14ac:dyDescent="0.3">
      <c r="A81" s="39" t="s">
        <v>212</v>
      </c>
      <c r="B81" s="39" t="s">
        <v>2879</v>
      </c>
      <c r="C81" s="39" t="str">
        <f t="shared" si="5"/>
        <v>R852-1</v>
      </c>
      <c r="D81" s="39" t="str">
        <f t="shared" si="6"/>
        <v>R852-2</v>
      </c>
      <c r="E81" s="14" t="str">
        <f>VLOOKUP(C81,Pin_Report!$D$3:$E$9000,2,0)</f>
        <v>GND</v>
      </c>
      <c r="F81" s="14" t="str">
        <f>VLOOKUP(D81,Pin_Report!$D$3:$E$9000,2,0)</f>
        <v>N17646328</v>
      </c>
      <c r="G81" s="30"/>
      <c r="H81" s="30"/>
      <c r="I81" s="30"/>
      <c r="J81" s="30"/>
      <c r="K81" s="39"/>
      <c r="L81" s="39"/>
      <c r="M81" s="4"/>
      <c r="N81" s="4" t="s">
        <v>506</v>
      </c>
      <c r="O81" s="60"/>
      <c r="P81" s="37"/>
      <c r="Q81" s="37"/>
    </row>
    <row r="82" spans="1:17" s="17" customFormat="1" x14ac:dyDescent="0.3">
      <c r="A82" s="39" t="s">
        <v>213</v>
      </c>
      <c r="B82" s="39" t="s">
        <v>2879</v>
      </c>
      <c r="C82" s="39" t="str">
        <f t="shared" si="5"/>
        <v>R853-1</v>
      </c>
      <c r="D82" s="39" t="str">
        <f t="shared" si="6"/>
        <v>R853-2</v>
      </c>
      <c r="E82" s="14" t="str">
        <f>VLOOKUP(C82,Pin_Report!$D$3:$E$9000,2,0)</f>
        <v>CH1_PA_LB_ISO</v>
      </c>
      <c r="F82" s="14" t="str">
        <f>VLOOKUP(D82,Pin_Report!$D$3:$E$9000,2,0)</f>
        <v>N2442965</v>
      </c>
      <c r="G82" s="30"/>
      <c r="H82" s="30"/>
      <c r="I82" s="30"/>
      <c r="J82" s="30"/>
      <c r="K82" s="39"/>
      <c r="L82" s="39"/>
      <c r="M82" s="4"/>
      <c r="N82" s="4" t="s">
        <v>506</v>
      </c>
      <c r="O82" s="60"/>
      <c r="P82" s="37"/>
      <c r="Q82" s="37"/>
    </row>
    <row r="83" spans="1:17" s="17" customFormat="1" x14ac:dyDescent="0.3">
      <c r="A83" s="39" t="s">
        <v>214</v>
      </c>
      <c r="B83" s="39" t="s">
        <v>2879</v>
      </c>
      <c r="C83" s="39" t="str">
        <f t="shared" si="5"/>
        <v>R854-1</v>
      </c>
      <c r="D83" s="39" t="str">
        <f t="shared" si="6"/>
        <v>R854-2</v>
      </c>
      <c r="E83" s="14" t="str">
        <f>VLOOKUP(C83,Pin_Report!$D$3:$E$9000,2,0)</f>
        <v>GND</v>
      </c>
      <c r="F83" s="14" t="str">
        <f>VLOOKUP(D83,Pin_Report!$D$3:$E$9000,2,0)</f>
        <v>CH1_PA_LB_ISO</v>
      </c>
      <c r="G83" s="30"/>
      <c r="H83" s="30"/>
      <c r="I83" s="30"/>
      <c r="J83" s="30"/>
      <c r="K83" s="39"/>
      <c r="L83" s="39"/>
      <c r="M83" s="4"/>
      <c r="N83" s="4" t="s">
        <v>506</v>
      </c>
      <c r="O83" s="60"/>
      <c r="P83" s="37"/>
      <c r="Q83" s="37"/>
    </row>
    <row r="84" spans="1:17" s="17" customFormat="1" x14ac:dyDescent="0.3">
      <c r="A84" s="39" t="s">
        <v>215</v>
      </c>
      <c r="B84" s="39" t="s">
        <v>2879</v>
      </c>
      <c r="C84" s="39" t="str">
        <f t="shared" si="5"/>
        <v>R855-1</v>
      </c>
      <c r="D84" s="39" t="str">
        <f t="shared" si="6"/>
        <v>R855-2</v>
      </c>
      <c r="E84" s="14" t="str">
        <f>VLOOKUP(C84,Pin_Report!$D$3:$E$9000,2,0)</f>
        <v>GND</v>
      </c>
      <c r="F84" s="14" t="str">
        <f>VLOOKUP(D84,Pin_Report!$D$3:$E$9000,2,0)</f>
        <v>N2442965</v>
      </c>
      <c r="G84" s="30"/>
      <c r="H84" s="30"/>
      <c r="I84" s="30"/>
      <c r="J84" s="30"/>
      <c r="K84" s="39"/>
      <c r="L84" s="39"/>
      <c r="M84" s="4"/>
      <c r="N84" s="4" t="s">
        <v>506</v>
      </c>
      <c r="O84" s="60"/>
      <c r="P84" s="37"/>
      <c r="Q84" s="37"/>
    </row>
    <row r="85" spans="1:17" s="17" customFormat="1" x14ac:dyDescent="0.3">
      <c r="A85" s="39" t="s">
        <v>216</v>
      </c>
      <c r="B85" s="39" t="s">
        <v>2879</v>
      </c>
      <c r="C85" s="39" t="str">
        <f t="shared" si="5"/>
        <v>R856-1</v>
      </c>
      <c r="D85" s="39" t="str">
        <f t="shared" si="6"/>
        <v>R856-2</v>
      </c>
      <c r="E85" s="14" t="str">
        <f>VLOOKUP(C85,Pin_Report!$D$3:$E$9000,2,0)</f>
        <v>N2438330</v>
      </c>
      <c r="F85" s="14" t="str">
        <f>VLOOKUP(D85,Pin_Report!$D$3:$E$9000,2,0)</f>
        <v>N17645285</v>
      </c>
      <c r="G85" s="30"/>
      <c r="H85" s="30"/>
      <c r="I85" s="30"/>
      <c r="J85" s="30"/>
      <c r="K85" s="39"/>
      <c r="L85" s="39"/>
      <c r="M85" s="4"/>
      <c r="N85" s="4" t="s">
        <v>506</v>
      </c>
      <c r="O85" s="27"/>
      <c r="P85" s="37"/>
      <c r="Q85" s="37"/>
    </row>
    <row r="86" spans="1:17" s="17" customFormat="1" x14ac:dyDescent="0.3">
      <c r="A86" s="39" t="s">
        <v>217</v>
      </c>
      <c r="B86" s="39" t="s">
        <v>2879</v>
      </c>
      <c r="C86" s="39" t="str">
        <f t="shared" si="5"/>
        <v>R857-1</v>
      </c>
      <c r="D86" s="39" t="str">
        <f t="shared" si="6"/>
        <v>R857-2</v>
      </c>
      <c r="E86" s="14" t="str">
        <f>VLOOKUP(C86,Pin_Report!$D$3:$E$9000,2,0)</f>
        <v>GND</v>
      </c>
      <c r="F86" s="14" t="str">
        <f>VLOOKUP(D86,Pin_Report!$D$3:$E$9000,2,0)</f>
        <v>N2438330</v>
      </c>
      <c r="G86" s="30"/>
      <c r="H86" s="30"/>
      <c r="I86" s="30"/>
      <c r="J86" s="30"/>
      <c r="K86" s="39"/>
      <c r="L86" s="39"/>
      <c r="M86" s="4"/>
      <c r="N86" s="4" t="s">
        <v>506</v>
      </c>
      <c r="O86" s="60"/>
      <c r="P86" s="37"/>
      <c r="Q86" s="37"/>
    </row>
    <row r="87" spans="1:17" s="17" customFormat="1" x14ac:dyDescent="0.3">
      <c r="A87" s="39" t="s">
        <v>1803</v>
      </c>
      <c r="B87" s="39" t="s">
        <v>2879</v>
      </c>
      <c r="C87" s="39" t="str">
        <f t="shared" si="5"/>
        <v>R858-1</v>
      </c>
      <c r="D87" s="39" t="str">
        <f t="shared" si="6"/>
        <v>R858-2</v>
      </c>
      <c r="E87" s="14" t="str">
        <f>VLOOKUP(C87,Pin_Report!$D$3:$E$9000,2,0)</f>
        <v>GND</v>
      </c>
      <c r="F87" s="14" t="str">
        <f>VLOOKUP(D87,Pin_Report!$D$3:$E$9000,2,0)</f>
        <v>N17645285</v>
      </c>
      <c r="G87" s="30"/>
      <c r="H87" s="30"/>
      <c r="I87" s="30"/>
      <c r="J87" s="30"/>
      <c r="K87" s="39"/>
      <c r="L87" s="39"/>
      <c r="M87" s="4"/>
      <c r="N87" s="4" t="s">
        <v>506</v>
      </c>
      <c r="O87" s="60"/>
      <c r="P87" s="37"/>
      <c r="Q87" s="37"/>
    </row>
    <row r="88" spans="1:17" s="17" customFormat="1" x14ac:dyDescent="0.3">
      <c r="A88" s="39" t="s">
        <v>1804</v>
      </c>
      <c r="B88" s="39" t="s">
        <v>2879</v>
      </c>
      <c r="C88" s="39" t="str">
        <f t="shared" si="5"/>
        <v>R859-1</v>
      </c>
      <c r="D88" s="39" t="str">
        <f t="shared" si="6"/>
        <v>R859-2</v>
      </c>
      <c r="E88" s="14" t="str">
        <f>VLOOKUP(C88,Pin_Report!$D$3:$E$9000,2,0)</f>
        <v>CH1_PA_HB_ISO</v>
      </c>
      <c r="F88" s="14" t="str">
        <f>VLOOKUP(D88,Pin_Report!$D$3:$E$9000,2,0)</f>
        <v>N2438466</v>
      </c>
      <c r="G88" s="30"/>
      <c r="H88" s="30"/>
      <c r="I88" s="30"/>
      <c r="J88" s="30"/>
      <c r="K88" s="39"/>
      <c r="L88" s="39"/>
      <c r="M88" s="4"/>
      <c r="N88" s="4" t="s">
        <v>506</v>
      </c>
      <c r="O88" s="60"/>
      <c r="P88" s="37"/>
      <c r="Q88" s="37"/>
    </row>
    <row r="89" spans="1:17" s="17" customFormat="1" x14ac:dyDescent="0.3">
      <c r="A89" s="39" t="s">
        <v>1806</v>
      </c>
      <c r="B89" s="39" t="s">
        <v>2879</v>
      </c>
      <c r="C89" s="39" t="str">
        <f t="shared" si="5"/>
        <v>R860-1</v>
      </c>
      <c r="D89" s="39" t="str">
        <f t="shared" si="6"/>
        <v>R860-2</v>
      </c>
      <c r="E89" s="14" t="str">
        <f>VLOOKUP(C89,Pin_Report!$D$3:$E$9000,2,0)</f>
        <v>GND</v>
      </c>
      <c r="F89" s="14" t="str">
        <f>VLOOKUP(D89,Pin_Report!$D$3:$E$9000,2,0)</f>
        <v>CH1_PA_HB_ISO</v>
      </c>
      <c r="G89" s="30"/>
      <c r="H89" s="30"/>
      <c r="I89" s="30"/>
      <c r="J89" s="30"/>
      <c r="K89" s="39"/>
      <c r="L89" s="39"/>
      <c r="M89" s="4"/>
      <c r="N89" s="4" t="s">
        <v>506</v>
      </c>
      <c r="O89" s="60"/>
      <c r="P89" s="37"/>
      <c r="Q89" s="37"/>
    </row>
    <row r="90" spans="1:17" s="17" customFormat="1" x14ac:dyDescent="0.3">
      <c r="A90" s="39" t="s">
        <v>1807</v>
      </c>
      <c r="B90" s="39" t="s">
        <v>2879</v>
      </c>
      <c r="C90" s="39" t="str">
        <f t="shared" si="5"/>
        <v>R861-1</v>
      </c>
      <c r="D90" s="39" t="str">
        <f t="shared" si="6"/>
        <v>R861-2</v>
      </c>
      <c r="E90" s="14" t="str">
        <f>VLOOKUP(C90,Pin_Report!$D$3:$E$9000,2,0)</f>
        <v>GND</v>
      </c>
      <c r="F90" s="14" t="str">
        <f>VLOOKUP(D90,Pin_Report!$D$3:$E$9000,2,0)</f>
        <v>N2438466</v>
      </c>
      <c r="G90" s="30"/>
      <c r="H90" s="30"/>
      <c r="I90" s="30"/>
      <c r="J90" s="30"/>
      <c r="K90" s="39"/>
      <c r="L90" s="39"/>
      <c r="M90" s="4"/>
      <c r="N90" s="4" t="s">
        <v>506</v>
      </c>
      <c r="O90" s="60"/>
      <c r="P90" s="37"/>
      <c r="Q90" s="37"/>
    </row>
    <row r="91" spans="1:17" s="17" customFormat="1" x14ac:dyDescent="0.3">
      <c r="A91" s="39" t="s">
        <v>1808</v>
      </c>
      <c r="B91" s="39" t="s">
        <v>2879</v>
      </c>
      <c r="C91" s="39" t="str">
        <f t="shared" si="5"/>
        <v>R862-1</v>
      </c>
      <c r="D91" s="39" t="str">
        <f t="shared" si="6"/>
        <v>R862-2</v>
      </c>
      <c r="E91" s="14" t="str">
        <f>VLOOKUP(C91,Pin_Report!$D$3:$E$9000,2,0)</f>
        <v>N04052</v>
      </c>
      <c r="F91" s="14" t="str">
        <f>VLOOKUP(D91,Pin_Report!$D$3:$E$9000,2,0)</f>
        <v>N17649352</v>
      </c>
      <c r="G91" s="30"/>
      <c r="H91" s="30"/>
      <c r="I91" s="30"/>
      <c r="J91" s="30"/>
      <c r="K91" s="39"/>
      <c r="L91" s="39"/>
      <c r="M91" s="4"/>
      <c r="N91" s="4" t="s">
        <v>506</v>
      </c>
      <c r="O91" s="60"/>
      <c r="P91" s="37"/>
      <c r="Q91" s="37"/>
    </row>
    <row r="92" spans="1:17" s="17" customFormat="1" x14ac:dyDescent="0.3">
      <c r="A92" s="39" t="s">
        <v>1811</v>
      </c>
      <c r="B92" s="39" t="s">
        <v>2879</v>
      </c>
      <c r="C92" s="39" t="str">
        <f t="shared" si="5"/>
        <v>R863-1</v>
      </c>
      <c r="D92" s="39" t="str">
        <f t="shared" si="6"/>
        <v>R863-2</v>
      </c>
      <c r="E92" s="14" t="str">
        <f>VLOOKUP(C92,Pin_Report!$D$3:$E$9000,2,0)</f>
        <v>GND</v>
      </c>
      <c r="F92" s="14" t="str">
        <f>VLOOKUP(D92,Pin_Report!$D$3:$E$9000,2,0)</f>
        <v>N04052</v>
      </c>
      <c r="G92" s="30"/>
      <c r="H92" s="30"/>
      <c r="I92" s="30"/>
      <c r="J92" s="30"/>
      <c r="K92" s="39"/>
      <c r="L92" s="39"/>
      <c r="M92" s="4"/>
      <c r="N92" s="4" t="s">
        <v>506</v>
      </c>
      <c r="O92" s="60"/>
      <c r="P92" s="37"/>
      <c r="Q92" s="37"/>
    </row>
    <row r="93" spans="1:17" s="17" customFormat="1" x14ac:dyDescent="0.3">
      <c r="A93" s="39" t="s">
        <v>1812</v>
      </c>
      <c r="B93" s="39" t="s">
        <v>2879</v>
      </c>
      <c r="C93" s="39" t="str">
        <f t="shared" si="5"/>
        <v>R864-1</v>
      </c>
      <c r="D93" s="39" t="str">
        <f t="shared" si="6"/>
        <v>R864-2</v>
      </c>
      <c r="E93" s="14" t="str">
        <f>VLOOKUP(C93,Pin_Report!$D$3:$E$9000,2,0)</f>
        <v>GND</v>
      </c>
      <c r="F93" s="14" t="str">
        <f>VLOOKUP(D93,Pin_Report!$D$3:$E$9000,2,0)</f>
        <v>N17649352</v>
      </c>
      <c r="G93" s="30"/>
      <c r="H93" s="30"/>
      <c r="I93" s="30"/>
      <c r="J93" s="30"/>
      <c r="K93" s="39"/>
      <c r="L93" s="39"/>
      <c r="M93" s="4"/>
      <c r="N93" s="4" t="s">
        <v>506</v>
      </c>
      <c r="O93" s="60"/>
      <c r="P93" s="37"/>
      <c r="Q93" s="37"/>
    </row>
    <row r="94" spans="1:17" s="17" customFormat="1" x14ac:dyDescent="0.3">
      <c r="A94" s="39" t="s">
        <v>1813</v>
      </c>
      <c r="B94" s="39" t="s">
        <v>2879</v>
      </c>
      <c r="C94" s="39" t="str">
        <f t="shared" si="5"/>
        <v>R865-1</v>
      </c>
      <c r="D94" s="39" t="str">
        <f t="shared" si="6"/>
        <v>R865-2</v>
      </c>
      <c r="E94" s="14" t="str">
        <f>VLOOKUP(C94,Pin_Report!$D$3:$E$9000,2,0)</f>
        <v>CH2_PA_LB_ISO</v>
      </c>
      <c r="F94" s="14" t="str">
        <f>VLOOKUP(D94,Pin_Report!$D$3:$E$9000,2,0)</f>
        <v>N11655</v>
      </c>
      <c r="G94" s="30"/>
      <c r="H94" s="30"/>
      <c r="I94" s="30"/>
      <c r="J94" s="30"/>
      <c r="K94" s="39"/>
      <c r="L94" s="39"/>
      <c r="M94" s="4"/>
      <c r="N94" s="4" t="s">
        <v>506</v>
      </c>
      <c r="O94" s="60"/>
      <c r="P94" s="37"/>
      <c r="Q94" s="37"/>
    </row>
    <row r="95" spans="1:17" s="17" customFormat="1" x14ac:dyDescent="0.3">
      <c r="A95" s="39" t="s">
        <v>1815</v>
      </c>
      <c r="B95" s="39" t="s">
        <v>2879</v>
      </c>
      <c r="C95" s="39" t="str">
        <f t="shared" si="5"/>
        <v>R866-1</v>
      </c>
      <c r="D95" s="39" t="str">
        <f t="shared" si="6"/>
        <v>R866-2</v>
      </c>
      <c r="E95" s="14" t="str">
        <f>VLOOKUP(C95,Pin_Report!$D$3:$E$9000,2,0)</f>
        <v>GND</v>
      </c>
      <c r="F95" s="14" t="str">
        <f>VLOOKUP(D95,Pin_Report!$D$3:$E$9000,2,0)</f>
        <v>CH2_PA_LB_ISO</v>
      </c>
      <c r="G95" s="30"/>
      <c r="H95" s="30"/>
      <c r="I95" s="30"/>
      <c r="J95" s="30"/>
      <c r="K95" s="39"/>
      <c r="L95" s="39"/>
      <c r="M95" s="4"/>
      <c r="N95" s="4" t="s">
        <v>506</v>
      </c>
      <c r="O95" s="60"/>
      <c r="P95" s="37"/>
      <c r="Q95" s="37"/>
    </row>
    <row r="96" spans="1:17" s="17" customFormat="1" x14ac:dyDescent="0.3">
      <c r="A96" s="39" t="s">
        <v>1816</v>
      </c>
      <c r="B96" s="39" t="s">
        <v>2879</v>
      </c>
      <c r="C96" s="39" t="str">
        <f t="shared" si="5"/>
        <v>R867-1</v>
      </c>
      <c r="D96" s="39" t="str">
        <f t="shared" si="6"/>
        <v>R867-2</v>
      </c>
      <c r="E96" s="14" t="str">
        <f>VLOOKUP(C96,Pin_Report!$D$3:$E$9000,2,0)</f>
        <v>GND</v>
      </c>
      <c r="F96" s="14" t="str">
        <f>VLOOKUP(D96,Pin_Report!$D$3:$E$9000,2,0)</f>
        <v>N11655</v>
      </c>
      <c r="G96" s="30"/>
      <c r="H96" s="30"/>
      <c r="I96" s="30"/>
      <c r="J96" s="30"/>
      <c r="K96" s="39"/>
      <c r="L96" s="39"/>
      <c r="M96" s="4"/>
      <c r="N96" s="4" t="s">
        <v>506</v>
      </c>
      <c r="O96" s="60"/>
      <c r="P96" s="37"/>
      <c r="Q96" s="37"/>
    </row>
    <row r="97" spans="1:17" s="17" customFormat="1" x14ac:dyDescent="0.3">
      <c r="A97" s="39" t="s">
        <v>1817</v>
      </c>
      <c r="B97" s="39" t="s">
        <v>2879</v>
      </c>
      <c r="C97" s="39" t="str">
        <f t="shared" si="5"/>
        <v>R868-1</v>
      </c>
      <c r="D97" s="39" t="str">
        <f t="shared" si="6"/>
        <v>R868-2</v>
      </c>
      <c r="E97" s="14" t="str">
        <f>VLOOKUP(C97,Pin_Report!$D$3:$E$9000,2,0)</f>
        <v>N96940</v>
      </c>
      <c r="F97" s="14" t="str">
        <f>VLOOKUP(D97,Pin_Report!$D$3:$E$9000,2,0)</f>
        <v>N17647866</v>
      </c>
      <c r="G97" s="30"/>
      <c r="H97" s="30"/>
      <c r="I97" s="30"/>
      <c r="J97" s="30"/>
      <c r="K97" s="39"/>
      <c r="L97" s="39"/>
      <c r="M97" s="4"/>
      <c r="N97" s="4" t="s">
        <v>506</v>
      </c>
      <c r="O97" s="60"/>
      <c r="P97" s="37"/>
      <c r="Q97" s="37"/>
    </row>
    <row r="98" spans="1:17" s="17" customFormat="1" x14ac:dyDescent="0.3">
      <c r="A98" s="39" t="s">
        <v>1820</v>
      </c>
      <c r="B98" s="39" t="s">
        <v>2879</v>
      </c>
      <c r="C98" s="39" t="str">
        <f t="shared" si="5"/>
        <v>R869-1</v>
      </c>
      <c r="D98" s="39" t="str">
        <f t="shared" si="6"/>
        <v>R869-2</v>
      </c>
      <c r="E98" s="14" t="str">
        <f>VLOOKUP(C98,Pin_Report!$D$3:$E$9000,2,0)</f>
        <v>GND</v>
      </c>
      <c r="F98" s="14" t="str">
        <f>VLOOKUP(D98,Pin_Report!$D$3:$E$9000,2,0)</f>
        <v>N96940</v>
      </c>
      <c r="G98" s="30"/>
      <c r="H98" s="30"/>
      <c r="I98" s="30"/>
      <c r="J98" s="30"/>
      <c r="K98" s="39"/>
      <c r="L98" s="39"/>
      <c r="M98" s="4"/>
      <c r="N98" s="4" t="s">
        <v>506</v>
      </c>
      <c r="O98" s="60"/>
      <c r="P98" s="37"/>
      <c r="Q98" s="37"/>
    </row>
    <row r="99" spans="1:17" s="17" customFormat="1" x14ac:dyDescent="0.3">
      <c r="A99" s="39" t="s">
        <v>1821</v>
      </c>
      <c r="B99" s="39" t="s">
        <v>2879</v>
      </c>
      <c r="C99" s="39" t="str">
        <f t="shared" si="5"/>
        <v>R870-1</v>
      </c>
      <c r="D99" s="39" t="str">
        <f t="shared" si="6"/>
        <v>R870-2</v>
      </c>
      <c r="E99" s="14" t="str">
        <f>VLOOKUP(C99,Pin_Report!$D$3:$E$9000,2,0)</f>
        <v>GND</v>
      </c>
      <c r="F99" s="14" t="str">
        <f>VLOOKUP(D99,Pin_Report!$D$3:$E$9000,2,0)</f>
        <v>N17647866</v>
      </c>
      <c r="G99" s="30"/>
      <c r="H99" s="30"/>
      <c r="I99" s="30"/>
      <c r="J99" s="30"/>
      <c r="K99" s="39"/>
      <c r="L99" s="39"/>
      <c r="M99" s="4"/>
      <c r="N99" s="4" t="s">
        <v>506</v>
      </c>
      <c r="O99" s="60"/>
      <c r="P99" s="37"/>
      <c r="Q99" s="37"/>
    </row>
    <row r="100" spans="1:17" s="17" customFormat="1" x14ac:dyDescent="0.3">
      <c r="A100" s="39" t="s">
        <v>1822</v>
      </c>
      <c r="B100" s="39" t="s">
        <v>2879</v>
      </c>
      <c r="C100" s="39" t="str">
        <f t="shared" si="5"/>
        <v>R871-1</v>
      </c>
      <c r="D100" s="39" t="str">
        <f t="shared" si="6"/>
        <v>R871-2</v>
      </c>
      <c r="E100" s="14" t="str">
        <f>VLOOKUP(C100,Pin_Report!$D$3:$E$9000,2,0)</f>
        <v>CH2_PA_HB_ISO</v>
      </c>
      <c r="F100" s="14" t="str">
        <f>VLOOKUP(D100,Pin_Report!$D$3:$E$9000,2,0)</f>
        <v>N97078</v>
      </c>
      <c r="G100" s="30"/>
      <c r="H100" s="30"/>
      <c r="I100" s="30"/>
      <c r="J100" s="30"/>
      <c r="K100" s="39"/>
      <c r="L100" s="39"/>
      <c r="M100" s="4"/>
      <c r="N100" s="4" t="s">
        <v>506</v>
      </c>
      <c r="O100" s="60"/>
      <c r="P100" s="37"/>
      <c r="Q100" s="37"/>
    </row>
    <row r="101" spans="1:17" s="17" customFormat="1" x14ac:dyDescent="0.3">
      <c r="A101" s="39" t="s">
        <v>1824</v>
      </c>
      <c r="B101" s="39" t="s">
        <v>2879</v>
      </c>
      <c r="C101" s="39" t="str">
        <f t="shared" si="5"/>
        <v>R872-1</v>
      </c>
      <c r="D101" s="39" t="str">
        <f t="shared" si="6"/>
        <v>R872-2</v>
      </c>
      <c r="E101" s="14" t="str">
        <f>VLOOKUP(C101,Pin_Report!$D$3:$E$9000,2,0)</f>
        <v>GND</v>
      </c>
      <c r="F101" s="14" t="str">
        <f>VLOOKUP(D101,Pin_Report!$D$3:$E$9000,2,0)</f>
        <v>CH2_PA_HB_ISO</v>
      </c>
      <c r="G101" s="30"/>
      <c r="H101" s="30"/>
      <c r="I101" s="30"/>
      <c r="J101" s="30"/>
      <c r="K101" s="39"/>
      <c r="L101" s="39"/>
      <c r="M101" s="4"/>
      <c r="N101" s="4" t="s">
        <v>506</v>
      </c>
      <c r="O101" s="60"/>
      <c r="P101" s="37"/>
      <c r="Q101" s="37"/>
    </row>
    <row r="102" spans="1:17" s="17" customFormat="1" x14ac:dyDescent="0.3">
      <c r="A102" s="39" t="s">
        <v>1825</v>
      </c>
      <c r="B102" s="39" t="s">
        <v>2879</v>
      </c>
      <c r="C102" s="39" t="str">
        <f t="shared" si="5"/>
        <v>R873-1</v>
      </c>
      <c r="D102" s="39" t="str">
        <f t="shared" si="6"/>
        <v>R873-2</v>
      </c>
      <c r="E102" s="14" t="str">
        <f>VLOOKUP(C102,Pin_Report!$D$3:$E$9000,2,0)</f>
        <v>GND</v>
      </c>
      <c r="F102" s="14" t="str">
        <f>VLOOKUP(D102,Pin_Report!$D$3:$E$9000,2,0)</f>
        <v>N97078</v>
      </c>
      <c r="G102" s="30"/>
      <c r="H102" s="30"/>
      <c r="I102" s="30"/>
      <c r="J102" s="30"/>
      <c r="K102" s="39"/>
      <c r="L102" s="39"/>
      <c r="M102" s="4"/>
      <c r="N102" s="4" t="s">
        <v>506</v>
      </c>
      <c r="O102" s="60"/>
      <c r="P102" s="37"/>
      <c r="Q102" s="37"/>
    </row>
    <row r="103" spans="1:17" s="17" customFormat="1" x14ac:dyDescent="0.3">
      <c r="A103" s="39" t="s">
        <v>1870</v>
      </c>
      <c r="B103" s="39" t="s">
        <v>2879</v>
      </c>
      <c r="C103" s="39" t="str">
        <f t="shared" si="5"/>
        <v>R1156-1</v>
      </c>
      <c r="D103" s="39" t="str">
        <f t="shared" si="6"/>
        <v>R1156-2</v>
      </c>
      <c r="E103" s="14" t="str">
        <f>VLOOKUP(C103,Pin_Report!$D$3:$E$9000,2,0)</f>
        <v>STP_I2C_2_SCL</v>
      </c>
      <c r="F103" s="14" t="str">
        <f>VLOOKUP(D103,Pin_Report!$D$3:$E$9000,2,0)</f>
        <v>SYS_I2C_2_SCL</v>
      </c>
      <c r="G103" s="30"/>
      <c r="H103" s="30"/>
      <c r="I103" s="30"/>
      <c r="J103" s="30"/>
      <c r="K103" s="39"/>
      <c r="L103" s="39"/>
      <c r="M103" s="4"/>
      <c r="N103" s="4" t="s">
        <v>506</v>
      </c>
      <c r="O103" s="60"/>
      <c r="P103" s="37"/>
      <c r="Q103" s="37"/>
    </row>
    <row r="104" spans="1:17" s="17" customFormat="1" x14ac:dyDescent="0.3">
      <c r="A104" s="39" t="s">
        <v>227</v>
      </c>
      <c r="B104" s="39" t="s">
        <v>2879</v>
      </c>
      <c r="C104" s="39" t="str">
        <f t="shared" si="5"/>
        <v>R1157-1</v>
      </c>
      <c r="D104" s="39" t="str">
        <f t="shared" si="6"/>
        <v>R1157-2</v>
      </c>
      <c r="E104" s="14" t="str">
        <f>VLOOKUP(C104,Pin_Report!$D$3:$E$9000,2,0)</f>
        <v>STP_I2C_2_SDA</v>
      </c>
      <c r="F104" s="14" t="str">
        <f>VLOOKUP(D104,Pin_Report!$D$3:$E$9000,2,0)</f>
        <v>SYS_I2C_2_SDA</v>
      </c>
      <c r="G104" s="30"/>
      <c r="H104" s="30"/>
      <c r="I104" s="30"/>
      <c r="J104" s="30"/>
      <c r="K104" s="39"/>
      <c r="L104" s="39"/>
      <c r="M104" s="4"/>
      <c r="N104" s="4" t="s">
        <v>506</v>
      </c>
      <c r="O104" s="60"/>
      <c r="P104" s="37"/>
      <c r="Q104" s="37"/>
    </row>
    <row r="105" spans="1:17" s="17" customFormat="1" x14ac:dyDescent="0.3">
      <c r="A105" s="39" t="s">
        <v>1884</v>
      </c>
      <c r="B105" s="39" t="s">
        <v>2879</v>
      </c>
      <c r="C105" s="39" t="str">
        <f t="shared" si="5"/>
        <v>R1351-1</v>
      </c>
      <c r="D105" s="39" t="str">
        <f t="shared" si="6"/>
        <v>R1351-2</v>
      </c>
      <c r="E105" s="14" t="str">
        <f>VLOOKUP(C105,Pin_Report!$D$3:$E$9000,2,0)</f>
        <v>N19684017</v>
      </c>
      <c r="F105" s="14" t="str">
        <f>VLOOKUP(D105,Pin_Report!$D$3:$E$9000,2,0)</f>
        <v>IO_EXP_INVEN_EEPROM_WP</v>
      </c>
      <c r="G105" s="30"/>
      <c r="H105" s="30"/>
      <c r="I105" s="30"/>
      <c r="J105" s="30"/>
      <c r="K105" s="39"/>
      <c r="L105" s="39"/>
      <c r="M105" s="4"/>
      <c r="N105" s="4" t="s">
        <v>506</v>
      </c>
      <c r="O105" s="27"/>
      <c r="P105" s="37"/>
      <c r="Q105" s="37"/>
    </row>
    <row r="106" spans="1:17" s="17" customFormat="1" x14ac:dyDescent="0.3">
      <c r="A106" s="39" t="s">
        <v>1897</v>
      </c>
      <c r="B106" s="39" t="s">
        <v>2879</v>
      </c>
      <c r="C106" s="39" t="str">
        <f t="shared" si="5"/>
        <v>R1360-1</v>
      </c>
      <c r="D106" s="39" t="str">
        <f t="shared" si="6"/>
        <v>R1360-2</v>
      </c>
      <c r="E106" s="14" t="str">
        <f>VLOOKUP(C106,Pin_Report!$D$3:$E$9000,2,0)</f>
        <v>N19683462</v>
      </c>
      <c r="F106" s="14" t="str">
        <f>VLOOKUP(D106,Pin_Report!$D$3:$E$9000,2,0)</f>
        <v>L_TIVA_TRXFECONN_I2C4_SDA_L</v>
      </c>
      <c r="G106" s="30"/>
      <c r="H106" s="30"/>
      <c r="I106" s="30"/>
      <c r="J106" s="30"/>
      <c r="K106" s="39"/>
      <c r="L106" s="39"/>
      <c r="M106" s="4"/>
      <c r="N106" s="4" t="s">
        <v>506</v>
      </c>
      <c r="O106" s="60"/>
      <c r="P106" s="37"/>
      <c r="Q106" s="37"/>
    </row>
    <row r="107" spans="1:17" s="17" customFormat="1" x14ac:dyDescent="0.3">
      <c r="A107" s="39" t="s">
        <v>1899</v>
      </c>
      <c r="B107" s="39" t="s">
        <v>2879</v>
      </c>
      <c r="C107" s="39" t="str">
        <f t="shared" si="5"/>
        <v>R1361-1</v>
      </c>
      <c r="D107" s="39" t="str">
        <f t="shared" si="6"/>
        <v>R1361-2</v>
      </c>
      <c r="E107" s="14" t="str">
        <f>VLOOKUP(C107,Pin_Report!$D$3:$E$9000,2,0)</f>
        <v>N19683457</v>
      </c>
      <c r="F107" s="14" t="str">
        <f>VLOOKUP(D107,Pin_Report!$D$3:$E$9000,2,0)</f>
        <v>L_TIVA_TRXFECONN_I2C4_SCLK_L</v>
      </c>
      <c r="G107" s="30"/>
      <c r="H107" s="30"/>
      <c r="I107" s="30"/>
      <c r="J107" s="30"/>
      <c r="K107" s="39"/>
      <c r="L107" s="39"/>
      <c r="M107" s="4"/>
      <c r="N107" s="4" t="s">
        <v>506</v>
      </c>
      <c r="O107" s="60"/>
      <c r="P107" s="37"/>
      <c r="Q107" s="37"/>
    </row>
    <row r="108" spans="1:17" s="17" customFormat="1" x14ac:dyDescent="0.3">
      <c r="A108" s="39" t="s">
        <v>1901</v>
      </c>
      <c r="B108" s="39" t="s">
        <v>2879</v>
      </c>
      <c r="C108" s="39" t="str">
        <f t="shared" si="5"/>
        <v>R1550-1</v>
      </c>
      <c r="D108" s="39" t="str">
        <f t="shared" si="6"/>
        <v>R1550-2</v>
      </c>
      <c r="E108" s="14" t="str">
        <f>VLOOKUP(C108,Pin_Report!$D$3:$E$9000,2,0)</f>
        <v>N19138254</v>
      </c>
      <c r="F108" s="14" t="str">
        <f>VLOOKUP(D108,Pin_Report!$D$3:$E$9000,2,0)</f>
        <v>N19138223</v>
      </c>
      <c r="G108" s="30"/>
      <c r="H108" s="30"/>
      <c r="I108" s="30"/>
      <c r="J108" s="30"/>
      <c r="K108" s="39"/>
      <c r="L108" s="39"/>
      <c r="M108" s="4"/>
      <c r="N108" s="4" t="s">
        <v>506</v>
      </c>
      <c r="O108" s="60"/>
      <c r="P108" s="37"/>
      <c r="Q108" s="37"/>
    </row>
    <row r="109" spans="1:17" s="17" customFormat="1" x14ac:dyDescent="0.3">
      <c r="A109" s="39" t="s">
        <v>1902</v>
      </c>
      <c r="B109" s="39" t="s">
        <v>2879</v>
      </c>
      <c r="C109" s="39" t="str">
        <f t="shared" si="5"/>
        <v>R1551-1</v>
      </c>
      <c r="D109" s="39" t="str">
        <f t="shared" si="6"/>
        <v>R1551-2</v>
      </c>
      <c r="E109" s="14" t="str">
        <f>VLOOKUP(C109,Pin_Report!$D$3:$E$9000,2,0)</f>
        <v>GND</v>
      </c>
      <c r="F109" s="14" t="str">
        <f>VLOOKUP(D109,Pin_Report!$D$3:$E$9000,2,0)</f>
        <v>N19138254</v>
      </c>
      <c r="G109" s="30"/>
      <c r="H109" s="30"/>
      <c r="I109" s="30"/>
      <c r="J109" s="30"/>
      <c r="K109" s="39"/>
      <c r="L109" s="39"/>
      <c r="M109" s="4"/>
      <c r="N109" s="4" t="s">
        <v>506</v>
      </c>
      <c r="O109" s="60"/>
      <c r="P109" s="37"/>
      <c r="Q109" s="37"/>
    </row>
    <row r="110" spans="1:17" s="17" customFormat="1" x14ac:dyDescent="0.3">
      <c r="A110" s="39" t="s">
        <v>1903</v>
      </c>
      <c r="B110" s="39" t="s">
        <v>2879</v>
      </c>
      <c r="C110" s="39" t="str">
        <f t="shared" si="5"/>
        <v>R1552-1</v>
      </c>
      <c r="D110" s="39" t="str">
        <f t="shared" si="6"/>
        <v>R1552-2</v>
      </c>
      <c r="E110" s="14" t="str">
        <f>VLOOKUP(C110,Pin_Report!$D$3:$E$9000,2,0)</f>
        <v>GND</v>
      </c>
      <c r="F110" s="14" t="str">
        <f>VLOOKUP(D110,Pin_Report!$D$3:$E$9000,2,0)</f>
        <v>N19138223</v>
      </c>
      <c r="G110" s="30"/>
      <c r="H110" s="30"/>
      <c r="I110" s="30"/>
      <c r="J110" s="30"/>
      <c r="K110" s="39"/>
      <c r="L110" s="39"/>
      <c r="M110" s="4"/>
      <c r="N110" s="4" t="s">
        <v>506</v>
      </c>
      <c r="O110" s="60"/>
      <c r="P110" s="37"/>
      <c r="Q110" s="37"/>
    </row>
    <row r="111" spans="1:17" s="17" customFormat="1" x14ac:dyDescent="0.3">
      <c r="A111" s="39" t="s">
        <v>1908</v>
      </c>
      <c r="B111" s="39" t="s">
        <v>2879</v>
      </c>
      <c r="C111" s="39" t="str">
        <f t="shared" si="5"/>
        <v>R1670-1</v>
      </c>
      <c r="D111" s="39" t="str">
        <f t="shared" si="6"/>
        <v>R1670-2</v>
      </c>
      <c r="E111" s="14" t="str">
        <f>VLOOKUP(C111,Pin_Report!$D$3:$E$9000,2,0)</f>
        <v>PA_CNTRL1</v>
      </c>
      <c r="F111" s="14" t="str">
        <f>VLOOKUP(D111,Pin_Report!$D$3:$E$9000,2,0)</f>
        <v>N19203484</v>
      </c>
      <c r="G111" s="30"/>
      <c r="H111" s="30"/>
      <c r="I111" s="30"/>
      <c r="J111" s="30"/>
      <c r="K111" s="39"/>
      <c r="L111" s="39"/>
      <c r="M111" s="4"/>
      <c r="N111" s="4" t="s">
        <v>506</v>
      </c>
      <c r="O111" s="60"/>
      <c r="P111" s="37"/>
      <c r="Q111" s="37"/>
    </row>
    <row r="112" spans="1:17" s="17" customFormat="1" x14ac:dyDescent="0.3">
      <c r="A112" s="39" t="s">
        <v>1911</v>
      </c>
      <c r="B112" s="39" t="s">
        <v>2879</v>
      </c>
      <c r="C112" s="39" t="str">
        <f t="shared" si="5"/>
        <v>R1671-1</v>
      </c>
      <c r="D112" s="39" t="str">
        <f t="shared" si="6"/>
        <v>R1671-2</v>
      </c>
      <c r="E112" s="14" t="str">
        <f>VLOOKUP(C112,Pin_Report!$D$3:$E$9000,2,0)</f>
        <v>PA_CNTRL2</v>
      </c>
      <c r="F112" s="14" t="str">
        <f>VLOOKUP(D112,Pin_Report!$D$3:$E$9000,2,0)</f>
        <v>N19203493</v>
      </c>
      <c r="G112" s="30"/>
      <c r="H112" s="30"/>
      <c r="I112" s="30"/>
      <c r="J112" s="30"/>
      <c r="K112" s="39"/>
      <c r="L112" s="39"/>
      <c r="M112" s="4"/>
      <c r="N112" s="4" t="s">
        <v>506</v>
      </c>
      <c r="O112" s="60"/>
      <c r="P112" s="37"/>
      <c r="Q112" s="37"/>
    </row>
    <row r="113" spans="1:17" s="17" customFormat="1" x14ac:dyDescent="0.3">
      <c r="A113" s="39" t="s">
        <v>1914</v>
      </c>
      <c r="B113" s="39" t="s">
        <v>2879</v>
      </c>
      <c r="C113" s="39" t="str">
        <f t="shared" si="5"/>
        <v>R1672-1</v>
      </c>
      <c r="D113" s="39" t="str">
        <f t="shared" si="6"/>
        <v>R1672-2</v>
      </c>
      <c r="E113" s="14" t="str">
        <f>VLOOKUP(C113,Pin_Report!$D$3:$E$9000,2,0)</f>
        <v>PA_CNTRL3</v>
      </c>
      <c r="F113" s="14" t="str">
        <f>VLOOKUP(D113,Pin_Report!$D$3:$E$9000,2,0)</f>
        <v>N19203564</v>
      </c>
      <c r="G113" s="30"/>
      <c r="H113" s="30"/>
      <c r="I113" s="30"/>
      <c r="J113" s="30"/>
      <c r="K113" s="39"/>
      <c r="L113" s="39"/>
      <c r="M113" s="4"/>
      <c r="N113" s="4" t="s">
        <v>506</v>
      </c>
      <c r="O113" s="60"/>
      <c r="P113" s="37"/>
      <c r="Q113" s="37"/>
    </row>
    <row r="114" spans="1:17" s="17" customFormat="1" x14ac:dyDescent="0.3">
      <c r="A114" s="39" t="s">
        <v>1917</v>
      </c>
      <c r="B114" s="39" t="s">
        <v>2879</v>
      </c>
      <c r="C114" s="39" t="str">
        <f t="shared" si="5"/>
        <v>R1673-1</v>
      </c>
      <c r="D114" s="39" t="str">
        <f t="shared" si="6"/>
        <v>R1673-2</v>
      </c>
      <c r="E114" s="14" t="str">
        <f>VLOOKUP(C114,Pin_Report!$D$3:$E$9000,2,0)</f>
        <v>PA_CNTRL4</v>
      </c>
      <c r="F114" s="14" t="str">
        <f>VLOOKUP(D114,Pin_Report!$D$3:$E$9000,2,0)</f>
        <v>N19203567</v>
      </c>
      <c r="G114" s="30"/>
      <c r="H114" s="30"/>
      <c r="I114" s="30"/>
      <c r="J114" s="30"/>
      <c r="K114" s="39"/>
      <c r="L114" s="39"/>
      <c r="M114" s="4"/>
      <c r="N114" s="4" t="s">
        <v>506</v>
      </c>
      <c r="O114" s="60"/>
      <c r="P114" s="37"/>
      <c r="Q114" s="37"/>
    </row>
    <row r="115" spans="1:17" s="17" customFormat="1" x14ac:dyDescent="0.3">
      <c r="A115" s="39" t="s">
        <v>1920</v>
      </c>
      <c r="B115" s="39" t="s">
        <v>2879</v>
      </c>
      <c r="C115" s="39" t="str">
        <f t="shared" si="5"/>
        <v>R1690-1</v>
      </c>
      <c r="D115" s="39" t="str">
        <f t="shared" si="6"/>
        <v>R1690-2</v>
      </c>
      <c r="E115" s="14" t="str">
        <f>VLOOKUP(C115,Pin_Report!$D$3:$E$9000,2,0)</f>
        <v>VCC_3P3V_IO</v>
      </c>
      <c r="F115" s="14" t="str">
        <f>VLOOKUP(D115,Pin_Report!$D$3:$E$9000,2,0)</f>
        <v>V3P3</v>
      </c>
      <c r="G115" s="30"/>
      <c r="H115" s="30"/>
      <c r="I115" s="30"/>
      <c r="J115" s="30"/>
      <c r="K115" s="39"/>
      <c r="L115" s="39"/>
      <c r="M115" s="4"/>
      <c r="N115" s="4" t="s">
        <v>506</v>
      </c>
      <c r="O115" s="60"/>
      <c r="P115" s="37"/>
      <c r="Q115" s="37"/>
    </row>
    <row r="116" spans="1:17" s="17" customFormat="1" x14ac:dyDescent="0.3">
      <c r="A116" s="39" t="s">
        <v>1921</v>
      </c>
      <c r="B116" s="39" t="s">
        <v>2879</v>
      </c>
      <c r="C116" s="39" t="str">
        <f t="shared" si="5"/>
        <v>R1691-1</v>
      </c>
      <c r="D116" s="39" t="str">
        <f t="shared" si="6"/>
        <v>R1691-2</v>
      </c>
      <c r="E116" s="14" t="str">
        <f>VLOOKUP(C116,Pin_Report!$D$3:$E$9000,2,0)</f>
        <v>VCC_3P3V_IO</v>
      </c>
      <c r="F116" s="14" t="str">
        <f>VLOOKUP(D116,Pin_Report!$D$3:$E$9000,2,0)</f>
        <v>3P3VD_TIVA</v>
      </c>
      <c r="G116" s="30"/>
      <c r="H116" s="30"/>
      <c r="I116" s="30"/>
      <c r="J116" s="30"/>
      <c r="K116" s="39"/>
      <c r="L116" s="39"/>
      <c r="M116" s="4"/>
      <c r="N116" s="4" t="s">
        <v>506</v>
      </c>
      <c r="O116" s="60"/>
      <c r="P116" s="37"/>
      <c r="Q116" s="37"/>
    </row>
    <row r="117" spans="1:17" s="17" customFormat="1" x14ac:dyDescent="0.3">
      <c r="A117" s="39" t="s">
        <v>1922</v>
      </c>
      <c r="B117" s="39" t="s">
        <v>2879</v>
      </c>
      <c r="C117" s="39" t="str">
        <f t="shared" si="5"/>
        <v>R1693-1</v>
      </c>
      <c r="D117" s="39" t="str">
        <f t="shared" si="6"/>
        <v>R1693-2</v>
      </c>
      <c r="E117" s="14" t="str">
        <f>VLOOKUP(C117,Pin_Report!$D$3:$E$9000,2,0)</f>
        <v>WD_3P3V</v>
      </c>
      <c r="F117" s="14" t="str">
        <f>VLOOKUP(D117,Pin_Report!$D$3:$E$9000,2,0)</f>
        <v>3P3VD_TIVA</v>
      </c>
      <c r="G117" s="30"/>
      <c r="H117" s="30"/>
      <c r="I117" s="30"/>
      <c r="J117" s="30"/>
      <c r="K117" s="39"/>
      <c r="L117" s="39"/>
      <c r="M117" s="4"/>
      <c r="N117" s="4" t="s">
        <v>506</v>
      </c>
      <c r="O117" s="60"/>
      <c r="P117" s="37"/>
      <c r="Q117" s="37"/>
    </row>
    <row r="118" spans="1:17" s="17" customFormat="1" x14ac:dyDescent="0.3">
      <c r="A118" s="39" t="s">
        <v>1924</v>
      </c>
      <c r="B118" s="39" t="s">
        <v>2879</v>
      </c>
      <c r="C118" s="39" t="str">
        <f t="shared" si="5"/>
        <v>R1697-1</v>
      </c>
      <c r="D118" s="39" t="str">
        <f t="shared" si="6"/>
        <v>R1697-2</v>
      </c>
      <c r="E118" s="14" t="str">
        <f>VLOOKUP(C118,Pin_Report!$D$3:$E$9000,2,0)</f>
        <v>WD_3P3V_IO</v>
      </c>
      <c r="F118" s="14" t="str">
        <f>VLOOKUP(D118,Pin_Report!$D$3:$E$9000,2,0)</f>
        <v>VCC_3P3_DIG</v>
      </c>
      <c r="G118" s="30"/>
      <c r="H118" s="30"/>
      <c r="I118" s="30"/>
      <c r="J118" s="30"/>
      <c r="K118" s="39"/>
      <c r="L118" s="39"/>
      <c r="M118" s="4"/>
      <c r="N118" s="4" t="s">
        <v>506</v>
      </c>
      <c r="O118" s="60"/>
      <c r="P118" s="37"/>
      <c r="Q118" s="37"/>
    </row>
    <row r="119" spans="1:17" s="17" customFormat="1" x14ac:dyDescent="0.3">
      <c r="A119" s="39" t="s">
        <v>1925</v>
      </c>
      <c r="B119" s="39" t="s">
        <v>2879</v>
      </c>
      <c r="C119" s="39" t="str">
        <f t="shared" si="5"/>
        <v>R1750-1</v>
      </c>
      <c r="D119" s="39" t="str">
        <f t="shared" si="6"/>
        <v>R1750-2</v>
      </c>
      <c r="E119" s="14" t="str">
        <f>VLOOKUP(C119,Pin_Report!$D$3:$E$9000,2,0)</f>
        <v>ADT7481_1_D1_P</v>
      </c>
      <c r="F119" s="14" t="str">
        <f>VLOOKUP(D119,Pin_Report!$D$3:$E$9000,2,0)</f>
        <v>ADT7481_1_D1_P_R</v>
      </c>
      <c r="G119" s="30"/>
      <c r="H119" s="30"/>
      <c r="I119" s="30"/>
      <c r="J119" s="30"/>
      <c r="K119" s="39"/>
      <c r="L119" s="39"/>
      <c r="M119" s="4"/>
      <c r="N119" s="4" t="s">
        <v>506</v>
      </c>
      <c r="O119" s="60"/>
      <c r="P119" s="37"/>
      <c r="Q119" s="37"/>
    </row>
    <row r="120" spans="1:17" s="17" customFormat="1" x14ac:dyDescent="0.3">
      <c r="A120" s="39" t="s">
        <v>1926</v>
      </c>
      <c r="B120" s="39" t="s">
        <v>2879</v>
      </c>
      <c r="C120" s="39" t="str">
        <f t="shared" si="5"/>
        <v>R1751-1</v>
      </c>
      <c r="D120" s="39" t="str">
        <f t="shared" si="6"/>
        <v>R1751-2</v>
      </c>
      <c r="E120" s="14" t="str">
        <f>VLOOKUP(C120,Pin_Report!$D$3:$E$9000,2,0)</f>
        <v>ADT7481_1_D1_N</v>
      </c>
      <c r="F120" s="14" t="str">
        <f>VLOOKUP(D120,Pin_Report!$D$3:$E$9000,2,0)</f>
        <v>ADT7481_1_D1_N_R</v>
      </c>
      <c r="G120" s="30"/>
      <c r="H120" s="30"/>
      <c r="I120" s="30"/>
      <c r="J120" s="30"/>
      <c r="K120" s="39"/>
      <c r="L120" s="39"/>
      <c r="M120" s="4"/>
      <c r="N120" s="4" t="s">
        <v>506</v>
      </c>
      <c r="O120" s="60"/>
      <c r="P120" s="37"/>
      <c r="Q120" s="37"/>
    </row>
    <row r="121" spans="1:17" s="17" customFormat="1" x14ac:dyDescent="0.3">
      <c r="A121" s="39" t="s">
        <v>1927</v>
      </c>
      <c r="B121" s="39" t="s">
        <v>2879</v>
      </c>
      <c r="C121" s="39" t="str">
        <f t="shared" si="5"/>
        <v>R1752-1</v>
      </c>
      <c r="D121" s="39" t="str">
        <f t="shared" si="6"/>
        <v>R1752-2</v>
      </c>
      <c r="E121" s="14" t="str">
        <f>VLOOKUP(C121,Pin_Report!$D$3:$E$9000,2,0)</f>
        <v>ADT7481_1_D2_P</v>
      </c>
      <c r="F121" s="14" t="str">
        <f>VLOOKUP(D121,Pin_Report!$D$3:$E$9000,2,0)</f>
        <v>ADT7481_1_D2_P_R</v>
      </c>
      <c r="G121" s="30"/>
      <c r="H121" s="30"/>
      <c r="I121" s="30"/>
      <c r="J121" s="30"/>
      <c r="K121" s="39"/>
      <c r="L121" s="39"/>
      <c r="M121" s="4"/>
      <c r="N121" s="4" t="s">
        <v>506</v>
      </c>
      <c r="O121" s="60"/>
      <c r="P121" s="37"/>
      <c r="Q121" s="37"/>
    </row>
    <row r="122" spans="1:17" s="17" customFormat="1" x14ac:dyDescent="0.3">
      <c r="A122" s="39" t="s">
        <v>1928</v>
      </c>
      <c r="B122" s="39" t="s">
        <v>2879</v>
      </c>
      <c r="C122" s="39" t="str">
        <f t="shared" si="5"/>
        <v>R1753-1</v>
      </c>
      <c r="D122" s="39" t="str">
        <f t="shared" si="6"/>
        <v>R1753-2</v>
      </c>
      <c r="E122" s="14" t="str">
        <f>VLOOKUP(C122,Pin_Report!$D$3:$E$9000,2,0)</f>
        <v>ADT7481_1_D2_N</v>
      </c>
      <c r="F122" s="14" t="str">
        <f>VLOOKUP(D122,Pin_Report!$D$3:$E$9000,2,0)</f>
        <v>ADT7481_1_D2_N_R</v>
      </c>
      <c r="G122" s="30"/>
      <c r="H122" s="30"/>
      <c r="I122" s="30"/>
      <c r="J122" s="30"/>
      <c r="K122" s="39"/>
      <c r="L122" s="39"/>
      <c r="M122" s="4"/>
      <c r="N122" s="4" t="s">
        <v>506</v>
      </c>
      <c r="O122" s="60"/>
      <c r="P122" s="37"/>
      <c r="Q122" s="37"/>
    </row>
    <row r="123" spans="1:17" s="17" customFormat="1" x14ac:dyDescent="0.3">
      <c r="A123" s="39" t="s">
        <v>1929</v>
      </c>
      <c r="B123" s="39" t="s">
        <v>2879</v>
      </c>
      <c r="C123" s="39" t="str">
        <f t="shared" si="5"/>
        <v>R1754-1</v>
      </c>
      <c r="D123" s="39" t="str">
        <f t="shared" si="6"/>
        <v>R1754-2</v>
      </c>
      <c r="E123" s="14" t="str">
        <f>VLOOKUP(C123,Pin_Report!$D$3:$E$9000,2,0)</f>
        <v>ADT7481_D1_P</v>
      </c>
      <c r="F123" s="14" t="str">
        <f>VLOOKUP(D123,Pin_Report!$D$3:$E$9000,2,0)</f>
        <v>N19733267</v>
      </c>
      <c r="G123" s="30"/>
      <c r="H123" s="30"/>
      <c r="I123" s="30"/>
      <c r="J123" s="30"/>
      <c r="K123" s="39"/>
      <c r="L123" s="39"/>
      <c r="M123" s="4"/>
      <c r="N123" s="4" t="s">
        <v>506</v>
      </c>
      <c r="O123" s="60"/>
      <c r="P123" s="37"/>
      <c r="Q123" s="37"/>
    </row>
    <row r="124" spans="1:17" s="17" customFormat="1" x14ac:dyDescent="0.3">
      <c r="A124" s="39" t="s">
        <v>1930</v>
      </c>
      <c r="B124" s="39" t="s">
        <v>2879</v>
      </c>
      <c r="C124" s="39" t="str">
        <f t="shared" si="5"/>
        <v>R1755-1</v>
      </c>
      <c r="D124" s="39" t="str">
        <f t="shared" si="6"/>
        <v>R1755-2</v>
      </c>
      <c r="E124" s="14" t="str">
        <f>VLOOKUP(C124,Pin_Report!$D$3:$E$9000,2,0)</f>
        <v>ADT7481_D1_N</v>
      </c>
      <c r="F124" s="14" t="str">
        <f>VLOOKUP(D124,Pin_Report!$D$3:$E$9000,2,0)</f>
        <v>N19733262</v>
      </c>
      <c r="G124" s="30"/>
      <c r="H124" s="30"/>
      <c r="I124" s="30"/>
      <c r="J124" s="30"/>
      <c r="K124" s="39"/>
      <c r="L124" s="39"/>
      <c r="M124" s="4"/>
      <c r="N124" s="4" t="s">
        <v>506</v>
      </c>
      <c r="O124" s="60"/>
      <c r="P124" s="37"/>
      <c r="Q124" s="37"/>
    </row>
    <row r="125" spans="1:17" s="17" customFormat="1" x14ac:dyDescent="0.3">
      <c r="A125" s="39" t="s">
        <v>1931</v>
      </c>
      <c r="B125" s="39" t="s">
        <v>2879</v>
      </c>
      <c r="C125" s="39" t="str">
        <f t="shared" si="5"/>
        <v>R1756-1</v>
      </c>
      <c r="D125" s="39" t="str">
        <f t="shared" si="6"/>
        <v>R1756-2</v>
      </c>
      <c r="E125" s="14" t="str">
        <f>VLOOKUP(C125,Pin_Report!$D$3:$E$9000,2,0)</f>
        <v>ADT7481_D2_P</v>
      </c>
      <c r="F125" s="14" t="str">
        <f>VLOOKUP(D125,Pin_Report!$D$3:$E$9000,2,0)</f>
        <v>N19733158</v>
      </c>
      <c r="G125" s="30"/>
      <c r="H125" s="30"/>
      <c r="I125" s="30"/>
      <c r="J125" s="30"/>
      <c r="K125" s="39"/>
      <c r="L125" s="39"/>
      <c r="M125" s="4"/>
      <c r="N125" s="4" t="s">
        <v>506</v>
      </c>
      <c r="O125" s="60"/>
      <c r="P125" s="37"/>
      <c r="Q125" s="37"/>
    </row>
    <row r="126" spans="1:17" s="17" customFormat="1" x14ac:dyDescent="0.3">
      <c r="A126" s="39" t="s">
        <v>1932</v>
      </c>
      <c r="B126" s="39" t="s">
        <v>2879</v>
      </c>
      <c r="C126" s="39" t="str">
        <f t="shared" si="5"/>
        <v>R1757-1</v>
      </c>
      <c r="D126" s="39" t="str">
        <f t="shared" si="6"/>
        <v>R1757-2</v>
      </c>
      <c r="E126" s="14" t="str">
        <f>VLOOKUP(C126,Pin_Report!$D$3:$E$9000,2,0)</f>
        <v>ADT7481_D2_N</v>
      </c>
      <c r="F126" s="14" t="str">
        <f>VLOOKUP(D126,Pin_Report!$D$3:$E$9000,2,0)</f>
        <v>N19733122</v>
      </c>
      <c r="G126" s="30"/>
      <c r="H126" s="30"/>
      <c r="I126" s="30"/>
      <c r="J126" s="30"/>
      <c r="K126" s="39"/>
      <c r="L126" s="39"/>
      <c r="M126" s="4"/>
      <c r="N126" s="4" t="s">
        <v>506</v>
      </c>
      <c r="O126" s="60"/>
      <c r="P126" s="37"/>
      <c r="Q126" s="37"/>
    </row>
    <row r="127" spans="1:17" s="17" customFormat="1" x14ac:dyDescent="0.3">
      <c r="A127" s="39" t="s">
        <v>1933</v>
      </c>
      <c r="B127" s="39" t="s">
        <v>2879</v>
      </c>
      <c r="C127" s="39" t="str">
        <f t="shared" si="5"/>
        <v>R1758-1</v>
      </c>
      <c r="D127" s="39" t="str">
        <f t="shared" si="6"/>
        <v>R1758-2</v>
      </c>
      <c r="E127" s="14" t="str">
        <f>VLOOKUP(C127,Pin_Report!$D$3:$E$9000,2,0)</f>
        <v>N19712613</v>
      </c>
      <c r="F127" s="14" t="str">
        <f>VLOOKUP(D127,Pin_Report!$D$3:$E$9000,2,0)</f>
        <v>L_TIVA_TRXFECONN_I2C4_SCLK_L</v>
      </c>
      <c r="G127" s="30"/>
      <c r="H127" s="30"/>
      <c r="I127" s="30"/>
      <c r="J127" s="30"/>
      <c r="K127" s="39"/>
      <c r="L127" s="39"/>
      <c r="M127" s="4"/>
      <c r="N127" s="4" t="s">
        <v>506</v>
      </c>
      <c r="O127" s="60"/>
      <c r="P127" s="37"/>
      <c r="Q127" s="37"/>
    </row>
    <row r="128" spans="1:17" s="17" customFormat="1" x14ac:dyDescent="0.3">
      <c r="A128" s="39" t="s">
        <v>1935</v>
      </c>
      <c r="B128" s="39" t="s">
        <v>2879</v>
      </c>
      <c r="C128" s="39" t="str">
        <f t="shared" ref="C128:C190" si="7">CONCATENATE(A128,"-",1)</f>
        <v>R1759-1</v>
      </c>
      <c r="D128" s="39" t="str">
        <f t="shared" ref="D128:D190" si="8">CONCATENATE(A128,"-",2)</f>
        <v>R1759-2</v>
      </c>
      <c r="E128" s="14" t="str">
        <f>VLOOKUP(C128,Pin_Report!$D$3:$E$9000,2,0)</f>
        <v>N19712616</v>
      </c>
      <c r="F128" s="14" t="str">
        <f>VLOOKUP(D128,Pin_Report!$D$3:$E$9000,2,0)</f>
        <v>L_TIVA_TRXFECONN_I2C4_SDA_L</v>
      </c>
      <c r="G128" s="30"/>
      <c r="H128" s="30"/>
      <c r="I128" s="30"/>
      <c r="J128" s="30"/>
      <c r="K128" s="39"/>
      <c r="L128" s="39"/>
      <c r="M128" s="4"/>
      <c r="N128" s="4" t="s">
        <v>506</v>
      </c>
      <c r="O128" s="60"/>
      <c r="P128" s="37"/>
      <c r="Q128" s="37"/>
    </row>
    <row r="129" spans="1:17" s="17" customFormat="1" x14ac:dyDescent="0.3">
      <c r="A129" s="39" t="s">
        <v>1937</v>
      </c>
      <c r="B129" s="39" t="s">
        <v>2879</v>
      </c>
      <c r="C129" s="39" t="str">
        <f t="shared" si="7"/>
        <v>R1760-1</v>
      </c>
      <c r="D129" s="39" t="str">
        <f t="shared" si="8"/>
        <v>R1760-2</v>
      </c>
      <c r="E129" s="14" t="str">
        <f>VLOOKUP(C129,Pin_Report!$D$3:$E$9000,2,0)</f>
        <v>N19712337</v>
      </c>
      <c r="F129" s="14" t="str">
        <f>VLOOKUP(D129,Pin_Report!$D$3:$E$9000,2,0)</f>
        <v>L_TIVA_TRXFECONN_I2C4_SCLK_L</v>
      </c>
      <c r="G129" s="30"/>
      <c r="H129" s="30"/>
      <c r="I129" s="30"/>
      <c r="J129" s="30"/>
      <c r="K129" s="39"/>
      <c r="L129" s="39"/>
      <c r="M129" s="4"/>
      <c r="N129" s="4" t="s">
        <v>506</v>
      </c>
      <c r="O129" s="60"/>
      <c r="P129" s="37"/>
      <c r="Q129" s="37"/>
    </row>
    <row r="130" spans="1:17" s="17" customFormat="1" x14ac:dyDescent="0.3">
      <c r="A130" s="39" t="s">
        <v>1939</v>
      </c>
      <c r="B130" s="39" t="s">
        <v>2879</v>
      </c>
      <c r="C130" s="39" t="str">
        <f t="shared" si="7"/>
        <v>R1761-1</v>
      </c>
      <c r="D130" s="39" t="str">
        <f t="shared" si="8"/>
        <v>R1761-2</v>
      </c>
      <c r="E130" s="14" t="str">
        <f>VLOOKUP(C130,Pin_Report!$D$3:$E$9000,2,0)</f>
        <v>N19712566</v>
      </c>
      <c r="F130" s="14" t="str">
        <f>VLOOKUP(D130,Pin_Report!$D$3:$E$9000,2,0)</f>
        <v>L_TIVA_TRXFECONN_I2C4_SDA_L</v>
      </c>
      <c r="G130" s="30"/>
      <c r="H130" s="30"/>
      <c r="I130" s="30"/>
      <c r="J130" s="30"/>
      <c r="K130" s="39"/>
      <c r="L130" s="39"/>
      <c r="M130" s="4"/>
      <c r="N130" s="4" t="s">
        <v>506</v>
      </c>
      <c r="O130" s="60"/>
      <c r="P130" s="37"/>
      <c r="Q130" s="37"/>
    </row>
    <row r="131" spans="1:17" s="17" customFormat="1" x14ac:dyDescent="0.3">
      <c r="A131" s="39" t="s">
        <v>1967</v>
      </c>
      <c r="B131" s="39" t="s">
        <v>2879</v>
      </c>
      <c r="C131" s="39" t="str">
        <f t="shared" si="7"/>
        <v>R1845-1</v>
      </c>
      <c r="D131" s="39" t="str">
        <f t="shared" si="8"/>
        <v>R1845-2</v>
      </c>
      <c r="E131" s="14" t="str">
        <f>VLOOKUP(C131,Pin_Report!$D$3:$E$9000,2,0)</f>
        <v>VCC_3P3V_TEMP_1</v>
      </c>
      <c r="F131" s="14" t="str">
        <f>VLOOKUP(D131,Pin_Report!$D$3:$E$9000,2,0)</f>
        <v>V3P3</v>
      </c>
      <c r="G131" s="30"/>
      <c r="H131" s="30"/>
      <c r="I131" s="30"/>
      <c r="J131" s="30"/>
      <c r="K131" s="39"/>
      <c r="L131" s="39"/>
      <c r="M131" s="4"/>
      <c r="N131" s="4" t="s">
        <v>506</v>
      </c>
      <c r="O131" s="60"/>
      <c r="P131" s="37"/>
      <c r="Q131" s="37"/>
    </row>
    <row r="132" spans="1:17" s="17" customFormat="1" x14ac:dyDescent="0.3">
      <c r="A132" s="39" t="s">
        <v>1975</v>
      </c>
      <c r="B132" s="39" t="s">
        <v>2879</v>
      </c>
      <c r="C132" s="39" t="str">
        <f t="shared" si="7"/>
        <v>R1875-1</v>
      </c>
      <c r="D132" s="39" t="str">
        <f t="shared" si="8"/>
        <v>R1875-2</v>
      </c>
      <c r="E132" s="14" t="str">
        <f>VLOOKUP(C132,Pin_Report!$D$3:$E$9000,2,0)</f>
        <v>VCC_3P3V_TEMP</v>
      </c>
      <c r="F132" s="14" t="str">
        <f>VLOOKUP(D132,Pin_Report!$D$3:$E$9000,2,0)</f>
        <v>V3P3</v>
      </c>
      <c r="G132" s="30"/>
      <c r="H132" s="30"/>
      <c r="I132" s="30"/>
      <c r="J132" s="30"/>
      <c r="K132" s="39"/>
      <c r="L132" s="39"/>
      <c r="M132" s="4"/>
      <c r="N132" s="4" t="s">
        <v>506</v>
      </c>
      <c r="O132" s="60"/>
      <c r="P132" s="37"/>
      <c r="Q132" s="37"/>
    </row>
    <row r="133" spans="1:17" s="17" customFormat="1" x14ac:dyDescent="0.3">
      <c r="A133" s="39" t="s">
        <v>1976</v>
      </c>
      <c r="B133" s="39" t="s">
        <v>2879</v>
      </c>
      <c r="C133" s="39" t="str">
        <f t="shared" si="7"/>
        <v>R1876-1</v>
      </c>
      <c r="D133" s="39" t="str">
        <f t="shared" si="8"/>
        <v>R1876-2</v>
      </c>
      <c r="E133" s="14" t="str">
        <f>VLOOKUP(C133,Pin_Report!$D$3:$E$9000,2,0)</f>
        <v>VCC_3P3V_TEMP</v>
      </c>
      <c r="F133" s="14" t="str">
        <f>VLOOKUP(D133,Pin_Report!$D$3:$E$9000,2,0)</f>
        <v>3P3VD_TIVA</v>
      </c>
      <c r="G133" s="30"/>
      <c r="H133" s="30"/>
      <c r="I133" s="30"/>
      <c r="J133" s="30"/>
      <c r="K133" s="39"/>
      <c r="L133" s="39"/>
      <c r="M133" s="4"/>
      <c r="N133" s="4" t="s">
        <v>506</v>
      </c>
      <c r="O133" s="27"/>
      <c r="P133" s="37"/>
      <c r="Q133" s="37"/>
    </row>
    <row r="134" spans="1:17" s="17" customFormat="1" x14ac:dyDescent="0.3">
      <c r="A134" s="39" t="s">
        <v>2686</v>
      </c>
      <c r="B134" s="39" t="s">
        <v>2879</v>
      </c>
      <c r="C134" s="39" t="str">
        <f t="shared" si="7"/>
        <v>R1950-1</v>
      </c>
      <c r="D134" s="39" t="str">
        <f t="shared" si="8"/>
        <v>R1950-2</v>
      </c>
      <c r="E134" s="14" t="str">
        <f>VLOOKUP(C134,Pin_Report!$D$3:$E$9000,2,0)</f>
        <v>TEMP_ALERT_1</v>
      </c>
      <c r="F134" s="14" t="str">
        <f>VLOOKUP(D134,Pin_Report!$D$3:$E$9000,2,0)</f>
        <v>TEMP_ALERT_RF</v>
      </c>
      <c r="G134" s="30"/>
      <c r="H134" s="30"/>
      <c r="I134" s="30"/>
      <c r="J134" s="30"/>
      <c r="K134" s="39"/>
      <c r="L134" s="39"/>
      <c r="M134" s="4"/>
      <c r="N134" s="4" t="s">
        <v>506</v>
      </c>
      <c r="O134" s="60"/>
      <c r="P134" s="37"/>
      <c r="Q134" s="37"/>
    </row>
    <row r="135" spans="1:17" s="17" customFormat="1" x14ac:dyDescent="0.3">
      <c r="A135" s="39" t="s">
        <v>2687</v>
      </c>
      <c r="B135" s="39" t="s">
        <v>2879</v>
      </c>
      <c r="C135" s="39" t="str">
        <f t="shared" si="7"/>
        <v>R2050-1</v>
      </c>
      <c r="D135" s="39" t="str">
        <f t="shared" si="8"/>
        <v>R2050-2</v>
      </c>
      <c r="E135" s="14" t="str">
        <f>VLOOKUP(C135,Pin_Report!$D$3:$E$9000,2,0)</f>
        <v>TEMP_ALERT_2</v>
      </c>
      <c r="F135" s="14" t="str">
        <f>VLOOKUP(D135,Pin_Report!$D$3:$E$9000,2,0)</f>
        <v>TEMP_ALERT_RF</v>
      </c>
      <c r="G135" s="30"/>
      <c r="H135" s="30"/>
      <c r="I135" s="30"/>
      <c r="J135" s="30"/>
      <c r="K135" s="39"/>
      <c r="L135" s="39"/>
      <c r="M135" s="4"/>
      <c r="N135" s="4" t="s">
        <v>506</v>
      </c>
      <c r="O135" s="60"/>
      <c r="P135" s="37"/>
      <c r="Q135" s="37"/>
    </row>
    <row r="136" spans="1:17" s="17" customFormat="1" x14ac:dyDescent="0.3">
      <c r="A136" s="39" t="s">
        <v>2117</v>
      </c>
      <c r="B136" s="39" t="s">
        <v>2879</v>
      </c>
      <c r="C136" s="39" t="str">
        <f t="shared" si="7"/>
        <v>R2209-1</v>
      </c>
      <c r="D136" s="39" t="str">
        <f t="shared" si="8"/>
        <v>R2209-2</v>
      </c>
      <c r="E136" s="14" t="str">
        <f>VLOOKUP(C136,Pin_Report!$D$3:$E$9000,2,0)</f>
        <v>CH1_HBPA_RF_IN</v>
      </c>
      <c r="F136" s="14" t="str">
        <f>VLOOKUP(D136,Pin_Report!$D$3:$E$9000,2,0)</f>
        <v>N2463138</v>
      </c>
      <c r="G136" s="30"/>
      <c r="H136" s="30"/>
      <c r="I136" s="30"/>
      <c r="J136" s="30"/>
      <c r="K136" s="39"/>
      <c r="L136" s="39"/>
      <c r="M136" s="4"/>
      <c r="N136" s="4" t="s">
        <v>506</v>
      </c>
      <c r="O136" s="60"/>
      <c r="P136" s="37"/>
      <c r="Q136" s="37"/>
    </row>
    <row r="137" spans="1:17" s="17" customFormat="1" x14ac:dyDescent="0.3">
      <c r="A137" s="39" t="s">
        <v>2118</v>
      </c>
      <c r="B137" s="39" t="s">
        <v>2879</v>
      </c>
      <c r="C137" s="39" t="str">
        <f t="shared" si="7"/>
        <v>R2210-1</v>
      </c>
      <c r="D137" s="39" t="str">
        <f t="shared" si="8"/>
        <v>R2210-2</v>
      </c>
      <c r="E137" s="14" t="str">
        <f>VLOOKUP(C137,Pin_Report!$D$3:$E$9000,2,0)</f>
        <v>CH1_HB_RF_CON</v>
      </c>
      <c r="F137" s="14" t="str">
        <f>VLOOKUP(D137,Pin_Report!$D$3:$E$9000,2,0)</f>
        <v>N2463096</v>
      </c>
      <c r="G137" s="30"/>
      <c r="H137" s="30"/>
      <c r="I137" s="30"/>
      <c r="J137" s="30"/>
      <c r="K137" s="39"/>
      <c r="L137" s="39"/>
      <c r="M137" s="4"/>
      <c r="N137" s="4" t="s">
        <v>506</v>
      </c>
      <c r="O137" s="60"/>
      <c r="P137" s="37"/>
      <c r="Q137" s="37"/>
    </row>
    <row r="138" spans="1:17" s="17" customFormat="1" x14ac:dyDescent="0.3">
      <c r="A138" s="39" t="s">
        <v>2130</v>
      </c>
      <c r="B138" s="39" t="s">
        <v>2879</v>
      </c>
      <c r="C138" s="39" t="str">
        <f t="shared" si="7"/>
        <v>R2223-1</v>
      </c>
      <c r="D138" s="39" t="str">
        <f t="shared" si="8"/>
        <v>R2223-2</v>
      </c>
      <c r="E138" s="14" t="str">
        <f>VLOOKUP(C138,Pin_Report!$D$3:$E$9000,2,0)</f>
        <v>CH1_LBPA_RF_IN</v>
      </c>
      <c r="F138" s="14" t="str">
        <f>VLOOKUP(D138,Pin_Report!$D$3:$E$9000,2,0)</f>
        <v>N2463066</v>
      </c>
      <c r="G138" s="30"/>
      <c r="H138" s="30"/>
      <c r="I138" s="30"/>
      <c r="J138" s="30"/>
      <c r="K138" s="39"/>
      <c r="L138" s="39"/>
      <c r="M138" s="4"/>
      <c r="N138" s="4" t="s">
        <v>506</v>
      </c>
      <c r="O138" s="60"/>
      <c r="P138" s="37"/>
      <c r="Q138" s="37"/>
    </row>
    <row r="139" spans="1:17" s="17" customFormat="1" x14ac:dyDescent="0.3">
      <c r="A139" s="39" t="s">
        <v>2131</v>
      </c>
      <c r="B139" s="39" t="s">
        <v>2879</v>
      </c>
      <c r="C139" s="39" t="str">
        <f t="shared" si="7"/>
        <v>R2224-1</v>
      </c>
      <c r="D139" s="39" t="str">
        <f t="shared" si="8"/>
        <v>R2224-2</v>
      </c>
      <c r="E139" s="14" t="str">
        <f>VLOOKUP(C139,Pin_Report!$D$3:$E$9000,2,0)</f>
        <v>CH1_LB_RF_CON</v>
      </c>
      <c r="F139" s="14" t="str">
        <f>VLOOKUP(D139,Pin_Report!$D$3:$E$9000,2,0)</f>
        <v>N2463020</v>
      </c>
      <c r="G139" s="30"/>
      <c r="H139" s="30"/>
      <c r="I139" s="30"/>
      <c r="J139" s="30"/>
      <c r="K139" s="39"/>
      <c r="L139" s="39"/>
      <c r="M139" s="4"/>
      <c r="N139" s="4" t="s">
        <v>506</v>
      </c>
      <c r="O139" s="60"/>
      <c r="P139" s="37"/>
      <c r="Q139" s="37"/>
    </row>
    <row r="140" spans="1:17" s="17" customFormat="1" x14ac:dyDescent="0.3">
      <c r="A140" s="39" t="s">
        <v>2226</v>
      </c>
      <c r="B140" s="39" t="s">
        <v>2879</v>
      </c>
      <c r="C140" s="39" t="str">
        <f t="shared" si="7"/>
        <v>R2809-1</v>
      </c>
      <c r="D140" s="39" t="str">
        <f t="shared" si="8"/>
        <v>R2809-2</v>
      </c>
      <c r="E140" s="14" t="str">
        <f>VLOOKUP(C140,Pin_Report!$D$3:$E$9000,2,0)</f>
        <v>CH2_HBPA_RF_IN</v>
      </c>
      <c r="F140" s="14" t="str">
        <f>VLOOKUP(D140,Pin_Report!$D$3:$E$9000,2,0)</f>
        <v>N2424226</v>
      </c>
      <c r="G140" s="30"/>
      <c r="H140" s="30"/>
      <c r="I140" s="30"/>
      <c r="J140" s="30"/>
      <c r="K140" s="39"/>
      <c r="L140" s="39"/>
      <c r="M140" s="4"/>
      <c r="N140" s="4" t="s">
        <v>506</v>
      </c>
      <c r="O140" s="60"/>
      <c r="P140" s="37"/>
      <c r="Q140" s="37"/>
    </row>
    <row r="141" spans="1:17" s="17" customFormat="1" x14ac:dyDescent="0.3">
      <c r="A141" s="39" t="s">
        <v>2227</v>
      </c>
      <c r="B141" s="39" t="s">
        <v>2879</v>
      </c>
      <c r="C141" s="39" t="str">
        <f t="shared" si="7"/>
        <v>R2810-1</v>
      </c>
      <c r="D141" s="39" t="str">
        <f t="shared" si="8"/>
        <v>R2810-2</v>
      </c>
      <c r="E141" s="14" t="str">
        <f>VLOOKUP(C141,Pin_Report!$D$3:$E$9000,2,0)</f>
        <v>CH2_HB_RF_CON</v>
      </c>
      <c r="F141" s="14" t="str">
        <f>VLOOKUP(D141,Pin_Report!$D$3:$E$9000,2,0)</f>
        <v>N2424184</v>
      </c>
      <c r="G141" s="30"/>
      <c r="H141" s="30"/>
      <c r="I141" s="30"/>
      <c r="J141" s="30"/>
      <c r="K141" s="39"/>
      <c r="L141" s="39"/>
      <c r="M141" s="4"/>
      <c r="N141" s="4" t="s">
        <v>506</v>
      </c>
      <c r="O141" s="60"/>
      <c r="P141" s="37"/>
      <c r="Q141" s="37"/>
    </row>
    <row r="142" spans="1:17" s="17" customFormat="1" x14ac:dyDescent="0.3">
      <c r="A142" s="39" t="s">
        <v>2239</v>
      </c>
      <c r="B142" s="39" t="s">
        <v>2879</v>
      </c>
      <c r="C142" s="39" t="str">
        <f t="shared" si="7"/>
        <v>R2823-1</v>
      </c>
      <c r="D142" s="39" t="str">
        <f t="shared" si="8"/>
        <v>R2823-2</v>
      </c>
      <c r="E142" s="14" t="str">
        <f>VLOOKUP(C142,Pin_Report!$D$3:$E$9000,2,0)</f>
        <v>CH2_LBPA_RF_IN</v>
      </c>
      <c r="F142" s="14" t="str">
        <f>VLOOKUP(D142,Pin_Report!$D$3:$E$9000,2,0)</f>
        <v>N2424154</v>
      </c>
      <c r="G142" s="30"/>
      <c r="H142" s="30"/>
      <c r="I142" s="30"/>
      <c r="J142" s="30"/>
      <c r="K142" s="39"/>
      <c r="L142" s="39"/>
      <c r="M142" s="4"/>
      <c r="N142" s="4" t="s">
        <v>506</v>
      </c>
      <c r="O142" s="60"/>
      <c r="P142" s="37"/>
      <c r="Q142" s="37"/>
    </row>
    <row r="143" spans="1:17" s="17" customFormat="1" x14ac:dyDescent="0.3">
      <c r="A143" s="39" t="s">
        <v>2240</v>
      </c>
      <c r="B143" s="39" t="s">
        <v>2879</v>
      </c>
      <c r="C143" s="39" t="str">
        <f t="shared" si="7"/>
        <v>R2824-1</v>
      </c>
      <c r="D143" s="39" t="str">
        <f t="shared" si="8"/>
        <v>R2824-2</v>
      </c>
      <c r="E143" s="14" t="str">
        <f>VLOOKUP(C143,Pin_Report!$D$3:$E$9000,2,0)</f>
        <v>CH2_LB_RF_CON</v>
      </c>
      <c r="F143" s="14" t="str">
        <f>VLOOKUP(D143,Pin_Report!$D$3:$E$9000,2,0)</f>
        <v>N2424108</v>
      </c>
      <c r="G143" s="30"/>
      <c r="H143" s="30"/>
      <c r="I143" s="30"/>
      <c r="J143" s="30"/>
      <c r="K143" s="39"/>
      <c r="L143" s="39"/>
      <c r="M143" s="4"/>
      <c r="N143" s="4" t="s">
        <v>506</v>
      </c>
      <c r="O143" s="60"/>
      <c r="P143" s="37"/>
      <c r="Q143" s="37"/>
    </row>
    <row r="144" spans="1:17" s="17" customFormat="1" x14ac:dyDescent="0.3">
      <c r="A144" s="39" t="s">
        <v>2376</v>
      </c>
      <c r="B144" s="39" t="s">
        <v>2879</v>
      </c>
      <c r="C144" s="39" t="str">
        <f t="shared" si="7"/>
        <v>R3720-1</v>
      </c>
      <c r="D144" s="39" t="str">
        <f t="shared" si="8"/>
        <v>R3720-2</v>
      </c>
      <c r="E144" s="14" t="str">
        <f>VLOOKUP(C144,Pin_Report!$D$3:$E$9000,2,0)</f>
        <v>PGOOD_LDO</v>
      </c>
      <c r="F144" s="14" t="str">
        <f>VLOOKUP(D144,Pin_Report!$D$3:$E$9000,2,0)</f>
        <v>RF_PGOOD_STATUS</v>
      </c>
      <c r="G144" s="30"/>
      <c r="H144" s="30"/>
      <c r="I144" s="30"/>
      <c r="J144" s="30"/>
      <c r="K144" s="39"/>
      <c r="L144" s="39"/>
      <c r="M144" s="4"/>
      <c r="N144" s="4" t="s">
        <v>506</v>
      </c>
      <c r="O144" s="60"/>
      <c r="P144" s="37"/>
      <c r="Q144" s="37"/>
    </row>
    <row r="145" spans="1:17" s="17" customFormat="1" x14ac:dyDescent="0.3">
      <c r="A145" s="39" t="s">
        <v>2405</v>
      </c>
      <c r="B145" s="39" t="s">
        <v>2879</v>
      </c>
      <c r="C145" s="39" t="str">
        <f t="shared" si="7"/>
        <v>R4101-1</v>
      </c>
      <c r="D145" s="39" t="str">
        <f t="shared" si="8"/>
        <v>R4101-2</v>
      </c>
      <c r="E145" s="14" t="str">
        <f>VLOOKUP(C145,Pin_Report!$D$3:$E$9000,2,0)</f>
        <v>N19047026</v>
      </c>
      <c r="F145" s="14" t="str">
        <f>VLOOKUP(D145,Pin_Report!$D$3:$E$9000,2,0)</f>
        <v>N19047068</v>
      </c>
      <c r="G145" s="30"/>
      <c r="H145" s="30"/>
      <c r="I145" s="30"/>
      <c r="J145" s="30"/>
      <c r="K145" s="39"/>
      <c r="L145" s="39"/>
      <c r="M145" s="4"/>
      <c r="N145" s="4" t="s">
        <v>506</v>
      </c>
      <c r="O145" s="60"/>
      <c r="P145" s="37"/>
      <c r="Q145" s="37"/>
    </row>
    <row r="146" spans="1:17" s="17" customFormat="1" x14ac:dyDescent="0.3">
      <c r="A146" s="39" t="s">
        <v>2409</v>
      </c>
      <c r="B146" s="39" t="s">
        <v>2879</v>
      </c>
      <c r="C146" s="39" t="str">
        <f t="shared" si="7"/>
        <v>R4110-1</v>
      </c>
      <c r="D146" s="39" t="str">
        <f t="shared" si="8"/>
        <v>R4110-2</v>
      </c>
      <c r="E146" s="14" t="str">
        <f>VLOOKUP(C146,Pin_Report!$D$3:$E$9000,2,0)</f>
        <v>V2P5_CPU</v>
      </c>
      <c r="F146" s="14" t="str">
        <f>VLOOKUP(D146,Pin_Report!$D$3:$E$9000,2,0)</f>
        <v>V2P5</v>
      </c>
      <c r="G146" s="30"/>
      <c r="H146" s="30"/>
      <c r="I146" s="30"/>
      <c r="J146" s="30"/>
      <c r="K146" s="39"/>
      <c r="L146" s="39"/>
      <c r="M146" s="4"/>
      <c r="N146" s="4" t="s">
        <v>506</v>
      </c>
      <c r="O146" s="60"/>
      <c r="P146" s="37"/>
      <c r="Q146" s="37"/>
    </row>
    <row r="147" spans="1:17" s="17" customFormat="1" x14ac:dyDescent="0.3">
      <c r="A147" s="39" t="s">
        <v>2411</v>
      </c>
      <c r="B147" s="39" t="s">
        <v>2879</v>
      </c>
      <c r="C147" s="39" t="str">
        <f t="shared" si="7"/>
        <v>R4201-1</v>
      </c>
      <c r="D147" s="39" t="str">
        <f t="shared" si="8"/>
        <v>R4201-2</v>
      </c>
      <c r="E147" s="14" t="str">
        <f>VLOOKUP(C147,Pin_Report!$D$3:$E$9000,2,0)</f>
        <v>INV_3P3V</v>
      </c>
      <c r="F147" s="14" t="str">
        <f>VLOOKUP(D147,Pin_Report!$D$3:$E$9000,2,0)</f>
        <v>V3P3</v>
      </c>
      <c r="G147" s="30"/>
      <c r="H147" s="30"/>
      <c r="I147" s="30"/>
      <c r="J147" s="30"/>
      <c r="K147" s="39"/>
      <c r="L147" s="39"/>
      <c r="M147" s="4"/>
      <c r="N147" s="4" t="s">
        <v>506</v>
      </c>
      <c r="O147" s="60"/>
      <c r="P147" s="37"/>
      <c r="Q147" s="37"/>
    </row>
    <row r="148" spans="1:17" s="17" customFormat="1" x14ac:dyDescent="0.3">
      <c r="A148" s="39" t="s">
        <v>2412</v>
      </c>
      <c r="B148" s="39" t="s">
        <v>2879</v>
      </c>
      <c r="C148" s="39" t="str">
        <f t="shared" si="7"/>
        <v>R4202-1</v>
      </c>
      <c r="D148" s="39" t="str">
        <f t="shared" si="8"/>
        <v>R4202-2</v>
      </c>
      <c r="E148" s="14" t="str">
        <f>VLOOKUP(C148,Pin_Report!$D$3:$E$9000,2,0)</f>
        <v>N17470465</v>
      </c>
      <c r="F148" s="14" t="str">
        <f>VLOOKUP(D148,Pin_Report!$D$3:$E$9000,2,0)</f>
        <v>CH1_+5P0V_LBPA1_VCTRL</v>
      </c>
      <c r="G148" s="30"/>
      <c r="H148" s="30"/>
      <c r="I148" s="30"/>
      <c r="J148" s="30"/>
      <c r="K148" s="39"/>
      <c r="L148" s="39"/>
      <c r="M148" s="4"/>
      <c r="N148" s="4" t="s">
        <v>506</v>
      </c>
      <c r="O148" s="60"/>
      <c r="P148" s="37"/>
      <c r="Q148" s="37"/>
    </row>
    <row r="149" spans="1:17" s="17" customFormat="1" x14ac:dyDescent="0.3">
      <c r="A149" s="39" t="s">
        <v>2413</v>
      </c>
      <c r="B149" s="39" t="s">
        <v>2879</v>
      </c>
      <c r="C149" s="39" t="str">
        <f t="shared" si="7"/>
        <v>R4203-1</v>
      </c>
      <c r="D149" s="39" t="str">
        <f t="shared" si="8"/>
        <v>R4203-2</v>
      </c>
      <c r="E149" s="14" t="str">
        <f>VLOOKUP(C149,Pin_Report!$D$3:$E$9000,2,0)</f>
        <v>N17470465</v>
      </c>
      <c r="F149" s="14" t="str">
        <f>VLOOKUP(D149,Pin_Report!$D$3:$E$9000,2,0)</f>
        <v>CH1_+5P0V_LBPA2_VCTRL</v>
      </c>
      <c r="G149" s="30"/>
      <c r="H149" s="30"/>
      <c r="I149" s="30"/>
      <c r="J149" s="30"/>
      <c r="K149" s="39"/>
      <c r="L149" s="39"/>
      <c r="M149" s="4"/>
      <c r="N149" s="4" t="s">
        <v>506</v>
      </c>
      <c r="O149" s="60"/>
      <c r="P149" s="37"/>
      <c r="Q149" s="37"/>
    </row>
    <row r="150" spans="1:17" s="17" customFormat="1" x14ac:dyDescent="0.3">
      <c r="A150" s="39" t="s">
        <v>2417</v>
      </c>
      <c r="B150" s="39" t="s">
        <v>2879</v>
      </c>
      <c r="C150" s="39" t="str">
        <f t="shared" si="7"/>
        <v>R4206-1</v>
      </c>
      <c r="D150" s="39" t="str">
        <f t="shared" si="8"/>
        <v>R4206-2</v>
      </c>
      <c r="E150" s="14" t="str">
        <f>VLOOKUP(C150,Pin_Report!$D$3:$E$9000,2,0)</f>
        <v>N17470704</v>
      </c>
      <c r="F150" s="14" t="str">
        <f>VLOOKUP(D150,Pin_Report!$D$3:$E$9000,2,0)</f>
        <v>CH1_+5P0V_HBPA1_VCTRL</v>
      </c>
      <c r="G150" s="30"/>
      <c r="H150" s="30"/>
      <c r="I150" s="30"/>
      <c r="J150" s="30"/>
      <c r="K150" s="39"/>
      <c r="L150" s="39"/>
      <c r="M150" s="4"/>
      <c r="N150" s="4" t="s">
        <v>506</v>
      </c>
      <c r="O150" s="60"/>
      <c r="P150" s="37"/>
      <c r="Q150" s="37"/>
    </row>
    <row r="151" spans="1:17" s="17" customFormat="1" x14ac:dyDescent="0.3">
      <c r="A151" s="39" t="s">
        <v>2420</v>
      </c>
      <c r="B151" s="39" t="s">
        <v>2879</v>
      </c>
      <c r="C151" s="39" t="str">
        <f t="shared" si="7"/>
        <v>R4208-1</v>
      </c>
      <c r="D151" s="39" t="str">
        <f t="shared" si="8"/>
        <v>R4208-2</v>
      </c>
      <c r="E151" s="14" t="str">
        <f>VLOOKUP(C151,Pin_Report!$D$3:$E$9000,2,0)</f>
        <v>N17470704</v>
      </c>
      <c r="F151" s="14" t="str">
        <f>VLOOKUP(D151,Pin_Report!$D$3:$E$9000,2,0)</f>
        <v>CH1_+5P0V_HBPA2_VCTRL</v>
      </c>
      <c r="G151" s="30"/>
      <c r="H151" s="30"/>
      <c r="I151" s="30"/>
      <c r="J151" s="30"/>
      <c r="K151" s="39"/>
      <c r="L151" s="39"/>
      <c r="M151" s="4"/>
      <c r="N151" s="4" t="s">
        <v>506</v>
      </c>
      <c r="O151" s="60"/>
      <c r="P151" s="37"/>
      <c r="Q151" s="37"/>
    </row>
    <row r="152" spans="1:17" s="17" customFormat="1" x14ac:dyDescent="0.3">
      <c r="A152" s="39" t="s">
        <v>2426</v>
      </c>
      <c r="B152" s="39" t="s">
        <v>2879</v>
      </c>
      <c r="C152" s="39" t="str">
        <f t="shared" si="7"/>
        <v>R4212-1</v>
      </c>
      <c r="D152" s="39" t="str">
        <f t="shared" si="8"/>
        <v>R4212-2</v>
      </c>
      <c r="E152" s="14" t="str">
        <f>VLOOKUP(C152,Pin_Report!$D$3:$E$9000,2,0)</f>
        <v>N17470878</v>
      </c>
      <c r="F152" s="14" t="str">
        <f>VLOOKUP(D152,Pin_Report!$D$3:$E$9000,2,0)</f>
        <v>CH2_+5P0V_LBPA1_VCTRL</v>
      </c>
      <c r="G152" s="30"/>
      <c r="H152" s="30"/>
      <c r="I152" s="30"/>
      <c r="J152" s="30"/>
      <c r="K152" s="39"/>
      <c r="L152" s="39"/>
      <c r="M152" s="4"/>
      <c r="N152" s="4" t="s">
        <v>506</v>
      </c>
      <c r="O152" s="60"/>
      <c r="P152" s="37"/>
      <c r="Q152" s="37"/>
    </row>
    <row r="153" spans="1:17" s="17" customFormat="1" x14ac:dyDescent="0.3">
      <c r="A153" s="39" t="s">
        <v>2427</v>
      </c>
      <c r="B153" s="39" t="s">
        <v>2879</v>
      </c>
      <c r="C153" s="39" t="str">
        <f t="shared" si="7"/>
        <v>R4213-1</v>
      </c>
      <c r="D153" s="39" t="str">
        <f t="shared" si="8"/>
        <v>R4213-2</v>
      </c>
      <c r="E153" s="14" t="str">
        <f>VLOOKUP(C153,Pin_Report!$D$3:$E$9000,2,0)</f>
        <v>N17470878</v>
      </c>
      <c r="F153" s="14" t="str">
        <f>VLOOKUP(D153,Pin_Report!$D$3:$E$9000,2,0)</f>
        <v>CH2_+5P0V_LBPA2_VCTRL</v>
      </c>
      <c r="G153" s="30"/>
      <c r="H153" s="30"/>
      <c r="I153" s="30"/>
      <c r="J153" s="30"/>
      <c r="K153" s="39"/>
      <c r="L153" s="39"/>
      <c r="M153" s="4"/>
      <c r="N153" s="4" t="s">
        <v>506</v>
      </c>
      <c r="O153" s="60"/>
      <c r="P153" s="37"/>
      <c r="Q153" s="37"/>
    </row>
    <row r="154" spans="1:17" s="17" customFormat="1" x14ac:dyDescent="0.3">
      <c r="A154" s="39" t="s">
        <v>2429</v>
      </c>
      <c r="B154" s="39" t="s">
        <v>2879</v>
      </c>
      <c r="C154" s="39" t="str">
        <f t="shared" si="7"/>
        <v>R4215-1</v>
      </c>
      <c r="D154" s="39" t="str">
        <f t="shared" si="8"/>
        <v>R4215-2</v>
      </c>
      <c r="E154" s="14" t="str">
        <f>VLOOKUP(C154,Pin_Report!$D$3:$E$9000,2,0)</f>
        <v>N17471056</v>
      </c>
      <c r="F154" s="14" t="str">
        <f>VLOOKUP(D154,Pin_Report!$D$3:$E$9000,2,0)</f>
        <v>CH2_+5P0V_HBPA1_VCTRL</v>
      </c>
      <c r="G154" s="30"/>
      <c r="H154" s="30"/>
      <c r="I154" s="30"/>
      <c r="J154" s="30"/>
      <c r="K154" s="39"/>
      <c r="L154" s="39"/>
      <c r="M154" s="4"/>
      <c r="N154" s="4" t="s">
        <v>506</v>
      </c>
      <c r="O154" s="60"/>
      <c r="P154" s="37"/>
      <c r="Q154" s="37"/>
    </row>
    <row r="155" spans="1:17" s="17" customFormat="1" x14ac:dyDescent="0.3">
      <c r="A155" s="39" t="s">
        <v>2430</v>
      </c>
      <c r="B155" s="39" t="s">
        <v>2879</v>
      </c>
      <c r="C155" s="39" t="str">
        <f t="shared" si="7"/>
        <v>R4216-1</v>
      </c>
      <c r="D155" s="39" t="str">
        <f t="shared" si="8"/>
        <v>R4216-2</v>
      </c>
      <c r="E155" s="14" t="str">
        <f>VLOOKUP(C155,Pin_Report!$D$3:$E$9000,2,0)</f>
        <v>N17471056</v>
      </c>
      <c r="F155" s="14" t="str">
        <f>VLOOKUP(D155,Pin_Report!$D$3:$E$9000,2,0)</f>
        <v>CH2_+5P0V_HBPA2_VCTRL</v>
      </c>
      <c r="G155" s="30"/>
      <c r="H155" s="30"/>
      <c r="I155" s="30"/>
      <c r="J155" s="30"/>
      <c r="K155" s="39"/>
      <c r="L155" s="39"/>
      <c r="M155" s="4"/>
      <c r="N155" s="4" t="s">
        <v>506</v>
      </c>
      <c r="O155" s="60"/>
      <c r="P155" s="37"/>
      <c r="Q155" s="37"/>
    </row>
    <row r="156" spans="1:17" s="17" customFormat="1" x14ac:dyDescent="0.3">
      <c r="A156" s="39" t="s">
        <v>199</v>
      </c>
      <c r="B156" s="39" t="s">
        <v>2879</v>
      </c>
      <c r="C156" s="39" t="str">
        <f t="shared" si="7"/>
        <v>R11066-1</v>
      </c>
      <c r="D156" s="39" t="str">
        <f t="shared" si="8"/>
        <v>R11066-2</v>
      </c>
      <c r="E156" s="14" t="str">
        <f>VLOOKUP(C156,Pin_Report!$D$3:$E$9000,2,0)</f>
        <v>N2438214</v>
      </c>
      <c r="F156" s="14" t="str">
        <f>VLOOKUP(D156,Pin_Report!$D$3:$E$9000,2,0)</f>
        <v>CH1_HBPA_RF_PATH1_OUT</v>
      </c>
      <c r="G156" s="30"/>
      <c r="H156" s="30"/>
      <c r="I156" s="30"/>
      <c r="J156" s="30"/>
      <c r="K156" s="39"/>
      <c r="L156" s="39"/>
      <c r="M156" s="4"/>
      <c r="N156" s="4" t="s">
        <v>506</v>
      </c>
      <c r="O156" s="60"/>
      <c r="P156" s="37"/>
      <c r="Q156" s="37"/>
    </row>
    <row r="157" spans="1:17" s="17" customFormat="1" x14ac:dyDescent="0.3">
      <c r="A157" s="39" t="s">
        <v>238</v>
      </c>
      <c r="B157" s="39" t="s">
        <v>2879</v>
      </c>
      <c r="C157" s="39" t="str">
        <f t="shared" si="7"/>
        <v>R11068-1</v>
      </c>
      <c r="D157" s="39" t="str">
        <f t="shared" si="8"/>
        <v>R11068-2</v>
      </c>
      <c r="E157" s="14" t="str">
        <f>VLOOKUP(C157,Pin_Report!$D$3:$E$9000,2,0)</f>
        <v>N2438588</v>
      </c>
      <c r="F157" s="14" t="str">
        <f>VLOOKUP(D157,Pin_Report!$D$3:$E$9000,2,0)</f>
        <v>N2438278</v>
      </c>
      <c r="G157" s="30"/>
      <c r="H157" s="30"/>
      <c r="I157" s="30"/>
      <c r="J157" s="30"/>
      <c r="K157" s="39"/>
      <c r="L157" s="39"/>
      <c r="M157" s="4"/>
      <c r="N157" s="4" t="s">
        <v>506</v>
      </c>
      <c r="O157" s="60"/>
      <c r="P157" s="37"/>
      <c r="Q157" s="37"/>
    </row>
    <row r="158" spans="1:17" s="17" customFormat="1" x14ac:dyDescent="0.3">
      <c r="A158" s="39" t="s">
        <v>121</v>
      </c>
      <c r="B158" s="39" t="s">
        <v>2879</v>
      </c>
      <c r="C158" s="39" t="str">
        <f t="shared" si="7"/>
        <v>R11071-1</v>
      </c>
      <c r="D158" s="39" t="str">
        <f t="shared" si="8"/>
        <v>R11071-2</v>
      </c>
      <c r="E158" s="14" t="str">
        <f>VLOOKUP(C158,Pin_Report!$D$3:$E$9000,2,0)</f>
        <v>N96744</v>
      </c>
      <c r="F158" s="14" t="str">
        <f>VLOOKUP(D158,Pin_Report!$D$3:$E$9000,2,0)</f>
        <v>CH2_HBPA_RF_PATH1_OUT</v>
      </c>
      <c r="G158" s="30"/>
      <c r="H158" s="30"/>
      <c r="I158" s="30"/>
      <c r="J158" s="30"/>
      <c r="K158" s="39"/>
      <c r="L158" s="39"/>
      <c r="M158" s="4"/>
      <c r="N158" s="4" t="s">
        <v>506</v>
      </c>
      <c r="O158" s="60"/>
      <c r="P158" s="37"/>
      <c r="Q158" s="37"/>
    </row>
    <row r="159" spans="1:17" s="17" customFormat="1" x14ac:dyDescent="0.3">
      <c r="A159" s="39" t="s">
        <v>2470</v>
      </c>
      <c r="B159" s="39" t="s">
        <v>2879</v>
      </c>
      <c r="C159" s="39" t="str">
        <f t="shared" si="7"/>
        <v>R11072-1</v>
      </c>
      <c r="D159" s="39" t="str">
        <f t="shared" si="8"/>
        <v>R11072-2</v>
      </c>
      <c r="E159" s="14" t="str">
        <f>VLOOKUP(C159,Pin_Report!$D$3:$E$9000,2,0)</f>
        <v>N147495</v>
      </c>
      <c r="F159" s="14" t="str">
        <f>VLOOKUP(D159,Pin_Report!$D$3:$E$9000,2,0)</f>
        <v>N96850</v>
      </c>
      <c r="G159" s="30"/>
      <c r="H159" s="30"/>
      <c r="I159" s="30"/>
      <c r="J159" s="30"/>
      <c r="K159" s="39"/>
      <c r="L159" s="39"/>
      <c r="M159" s="4"/>
      <c r="N159" s="4" t="s">
        <v>506</v>
      </c>
      <c r="O159" s="60"/>
      <c r="P159" s="37"/>
      <c r="Q159" s="37"/>
    </row>
    <row r="160" spans="1:17" s="17" customFormat="1" x14ac:dyDescent="0.3">
      <c r="A160" s="39" t="s">
        <v>149</v>
      </c>
      <c r="B160" s="39" t="s">
        <v>2879</v>
      </c>
      <c r="C160" s="39" t="str">
        <f t="shared" si="7"/>
        <v>R11128-1</v>
      </c>
      <c r="D160" s="39" t="str">
        <f t="shared" si="8"/>
        <v>R11128-2</v>
      </c>
      <c r="E160" s="14" t="str">
        <f>VLOOKUP(C160,Pin_Report!$D$3:$E$9000,2,0)</f>
        <v>FGA_CH2_RX_ATTN_1DB</v>
      </c>
      <c r="F160" s="14" t="str">
        <f>VLOOKUP(D160,Pin_Report!$D$3:$E$9000,2,0)</f>
        <v>N18971576</v>
      </c>
      <c r="G160" s="30"/>
      <c r="H160" s="30"/>
      <c r="I160" s="30"/>
      <c r="J160" s="30"/>
      <c r="K160" s="39"/>
      <c r="L160" s="39"/>
      <c r="M160" s="4"/>
      <c r="N160" s="4" t="s">
        <v>506</v>
      </c>
      <c r="O160" s="60"/>
      <c r="P160" s="37"/>
      <c r="Q160" s="37"/>
    </row>
    <row r="161" spans="1:17" s="17" customFormat="1" x14ac:dyDescent="0.3">
      <c r="A161" s="39" t="s">
        <v>150</v>
      </c>
      <c r="B161" s="39" t="s">
        <v>2879</v>
      </c>
      <c r="C161" s="39" t="str">
        <f t="shared" si="7"/>
        <v>R11129-1</v>
      </c>
      <c r="D161" s="39" t="str">
        <f t="shared" si="8"/>
        <v>R11129-2</v>
      </c>
      <c r="E161" s="14" t="str">
        <f>VLOOKUP(C161,Pin_Report!$D$3:$E$9000,2,0)</f>
        <v>FGA_CH1_RX_ATTN_1DB</v>
      </c>
      <c r="F161" s="14" t="str">
        <f>VLOOKUP(D161,Pin_Report!$D$3:$E$9000,2,0)</f>
        <v>N18971578</v>
      </c>
      <c r="G161" s="30"/>
      <c r="H161" s="30"/>
      <c r="I161" s="30"/>
      <c r="J161" s="30"/>
      <c r="K161" s="39"/>
      <c r="L161" s="39"/>
      <c r="M161" s="4"/>
      <c r="N161" s="4" t="s">
        <v>506</v>
      </c>
      <c r="O161" s="27"/>
      <c r="P161" s="37"/>
      <c r="Q161" s="37"/>
    </row>
    <row r="162" spans="1:17" s="17" customFormat="1" x14ac:dyDescent="0.3">
      <c r="A162" s="39" t="s">
        <v>166</v>
      </c>
      <c r="B162" s="39" t="s">
        <v>2879</v>
      </c>
      <c r="C162" s="39" t="str">
        <f t="shared" si="7"/>
        <v>R11130-1</v>
      </c>
      <c r="D162" s="39" t="str">
        <f t="shared" si="8"/>
        <v>R11130-2</v>
      </c>
      <c r="E162" s="14" t="str">
        <f>VLOOKUP(C162,Pin_Report!$D$3:$E$9000,2,0)</f>
        <v>CH1_3P3V_PGA</v>
      </c>
      <c r="F162" s="14" t="str">
        <f>VLOOKUP(D162,Pin_Report!$D$3:$E$9000,2,0)</f>
        <v>N18611333</v>
      </c>
      <c r="G162" s="30"/>
      <c r="H162" s="30"/>
      <c r="I162" s="30"/>
      <c r="J162" s="30"/>
      <c r="K162" s="39"/>
      <c r="L162" s="39"/>
      <c r="M162" s="4"/>
      <c r="N162" s="4" t="s">
        <v>506</v>
      </c>
      <c r="O162" s="60"/>
      <c r="P162" s="37"/>
      <c r="Q162" s="37"/>
    </row>
    <row r="163" spans="1:17" s="17" customFormat="1" x14ac:dyDescent="0.3">
      <c r="A163" s="39" t="s">
        <v>167</v>
      </c>
      <c r="B163" s="39" t="s">
        <v>2879</v>
      </c>
      <c r="C163" s="39" t="str">
        <f t="shared" si="7"/>
        <v>R11131-1</v>
      </c>
      <c r="D163" s="39" t="str">
        <f t="shared" si="8"/>
        <v>R11131-2</v>
      </c>
      <c r="E163" s="14" t="str">
        <f>VLOOKUP(C163,Pin_Report!$D$3:$E$9000,2,0)</f>
        <v>N18611410</v>
      </c>
      <c r="F163" s="14" t="str">
        <f>VLOOKUP(D163,Pin_Report!$D$3:$E$9000,2,0)</f>
        <v>CH2_3P3V_PGA</v>
      </c>
      <c r="G163" s="30"/>
      <c r="H163" s="30"/>
      <c r="I163" s="30"/>
      <c r="J163" s="30"/>
      <c r="K163" s="39"/>
      <c r="L163" s="39"/>
      <c r="M163" s="4"/>
      <c r="N163" s="4" t="s">
        <v>506</v>
      </c>
      <c r="O163" s="60"/>
      <c r="P163" s="37"/>
      <c r="Q163" s="37"/>
    </row>
    <row r="164" spans="1:17" s="17" customFormat="1" x14ac:dyDescent="0.3">
      <c r="A164" s="39" t="s">
        <v>244</v>
      </c>
      <c r="B164" s="39" t="s">
        <v>2879</v>
      </c>
      <c r="C164" s="39" t="str">
        <f t="shared" si="7"/>
        <v>R11132-1</v>
      </c>
      <c r="D164" s="39" t="str">
        <f t="shared" si="8"/>
        <v>R11132-2</v>
      </c>
      <c r="E164" s="14" t="str">
        <f>VLOOKUP(C164,Pin_Report!$D$3:$E$9000,2,0)</f>
        <v>CH1_3P3V_PGA</v>
      </c>
      <c r="F164" s="14" t="str">
        <f>VLOOKUP(D164,Pin_Report!$D$3:$E$9000,2,0)</f>
        <v>V3P3</v>
      </c>
      <c r="G164" s="30"/>
      <c r="H164" s="30"/>
      <c r="I164" s="30"/>
      <c r="J164" s="30"/>
      <c r="K164" s="39"/>
      <c r="L164" s="39"/>
      <c r="M164" s="4"/>
      <c r="N164" s="4" t="s">
        <v>506</v>
      </c>
      <c r="O164" s="60"/>
      <c r="P164" s="37"/>
      <c r="Q164" s="37"/>
    </row>
    <row r="165" spans="1:17" s="17" customFormat="1" x14ac:dyDescent="0.3">
      <c r="A165" s="39" t="s">
        <v>245</v>
      </c>
      <c r="B165" s="39" t="s">
        <v>2879</v>
      </c>
      <c r="C165" s="39" t="str">
        <f t="shared" si="7"/>
        <v>R11133-1</v>
      </c>
      <c r="D165" s="39" t="str">
        <f t="shared" si="8"/>
        <v>R11133-2</v>
      </c>
      <c r="E165" s="14" t="str">
        <f>VLOOKUP(C165,Pin_Report!$D$3:$E$9000,2,0)</f>
        <v>CH2_3P3V_PGA</v>
      </c>
      <c r="F165" s="14" t="str">
        <f>VLOOKUP(D165,Pin_Report!$D$3:$E$9000,2,0)</f>
        <v>V3P3</v>
      </c>
      <c r="G165" s="30"/>
      <c r="H165" s="30"/>
      <c r="I165" s="30"/>
      <c r="J165" s="30"/>
      <c r="K165" s="39"/>
      <c r="L165" s="39"/>
      <c r="M165" s="4"/>
      <c r="N165" s="4" t="s">
        <v>506</v>
      </c>
      <c r="O165" s="60"/>
      <c r="P165" s="37"/>
      <c r="Q165" s="37"/>
    </row>
    <row r="166" spans="1:17" s="17" customFormat="1" x14ac:dyDescent="0.3">
      <c r="A166" s="39" t="s">
        <v>2520</v>
      </c>
      <c r="B166" s="39" t="s">
        <v>2879</v>
      </c>
      <c r="C166" s="39" t="str">
        <f t="shared" si="7"/>
        <v>R11202-1</v>
      </c>
      <c r="D166" s="39" t="str">
        <f t="shared" si="8"/>
        <v>R11202-2</v>
      </c>
      <c r="E166" s="14" t="str">
        <f>VLOOKUP(C166,Pin_Report!$D$3:$E$9000,2,0)</f>
        <v>VCC_3P3V_TEMP_1</v>
      </c>
      <c r="F166" s="14" t="str">
        <f>VLOOKUP(D166,Pin_Report!$D$3:$E$9000,2,0)</f>
        <v>3P3VD_TIVA</v>
      </c>
      <c r="G166" s="30"/>
      <c r="H166" s="30"/>
      <c r="I166" s="30"/>
      <c r="J166" s="30"/>
      <c r="K166" s="39"/>
      <c r="L166" s="39"/>
      <c r="M166" s="4"/>
      <c r="N166" s="4" t="s">
        <v>506</v>
      </c>
      <c r="O166" s="60"/>
      <c r="P166" s="37"/>
      <c r="Q166" s="37"/>
    </row>
    <row r="167" spans="1:17" s="17" customFormat="1" x14ac:dyDescent="0.3">
      <c r="A167" s="39" t="s">
        <v>2521</v>
      </c>
      <c r="B167" s="39" t="s">
        <v>2879</v>
      </c>
      <c r="C167" s="39" t="str">
        <f t="shared" si="7"/>
        <v>R11203-1</v>
      </c>
      <c r="D167" s="39" t="str">
        <f t="shared" si="8"/>
        <v>R11203-2</v>
      </c>
      <c r="E167" s="14" t="str">
        <f>VLOOKUP(C167,Pin_Report!$D$3:$E$9000,2,0)</f>
        <v>PG_LDO_3P3</v>
      </c>
      <c r="F167" s="14" t="str">
        <f>VLOOKUP(D167,Pin_Report!$D$3:$E$9000,2,0)</f>
        <v>RF_PGOOD_STATUS</v>
      </c>
      <c r="G167" s="30"/>
      <c r="H167" s="30"/>
      <c r="I167" s="30"/>
      <c r="J167" s="30"/>
      <c r="K167" s="39"/>
      <c r="L167" s="39"/>
      <c r="M167" s="4"/>
      <c r="N167" s="4" t="s">
        <v>506</v>
      </c>
      <c r="O167" s="60"/>
      <c r="P167" s="37"/>
      <c r="Q167" s="37"/>
    </row>
    <row r="168" spans="1:17" s="17" customFormat="1" x14ac:dyDescent="0.3">
      <c r="A168" s="39" t="s">
        <v>2522</v>
      </c>
      <c r="B168" s="39" t="s">
        <v>2879</v>
      </c>
      <c r="C168" s="39" t="str">
        <f t="shared" si="7"/>
        <v>R11225-1</v>
      </c>
      <c r="D168" s="39" t="str">
        <f t="shared" si="8"/>
        <v>R11225-2</v>
      </c>
      <c r="E168" s="14" t="str">
        <f>VLOOKUP(C168,Pin_Report!$D$3:$E$9000,2,0)</f>
        <v>N19680007</v>
      </c>
      <c r="F168" s="14" t="str">
        <f>VLOOKUP(D168,Pin_Report!$D$3:$E$9000,2,0)</f>
        <v>AOSEL_FPGA</v>
      </c>
      <c r="G168" s="30"/>
      <c r="H168" s="30"/>
      <c r="I168" s="30"/>
      <c r="J168" s="30"/>
      <c r="K168" s="39"/>
      <c r="L168" s="39"/>
      <c r="M168" s="4"/>
      <c r="N168" s="4" t="s">
        <v>506</v>
      </c>
      <c r="O168" s="60"/>
      <c r="P168" s="37"/>
      <c r="Q168" s="37"/>
    </row>
    <row r="169" spans="1:17" s="17" customFormat="1" x14ac:dyDescent="0.3">
      <c r="A169" s="39" t="s">
        <v>2524</v>
      </c>
      <c r="B169" s="39" t="s">
        <v>2879</v>
      </c>
      <c r="C169" s="39" t="str">
        <f t="shared" si="7"/>
        <v>R11226-1</v>
      </c>
      <c r="D169" s="39" t="str">
        <f t="shared" si="8"/>
        <v>R11226-2</v>
      </c>
      <c r="E169" s="14" t="str">
        <f>VLOOKUP(C169,Pin_Report!$D$3:$E$9000,2,0)</f>
        <v>N19620847</v>
      </c>
      <c r="F169" s="14" t="str">
        <f>VLOOKUP(D169,Pin_Report!$D$3:$E$9000,2,0)</f>
        <v>TX_ENABLE1_L</v>
      </c>
      <c r="G169" s="30"/>
      <c r="H169" s="30"/>
      <c r="I169" s="30"/>
      <c r="J169" s="30"/>
      <c r="K169" s="39"/>
      <c r="L169" s="39"/>
      <c r="M169" s="4"/>
      <c r="N169" s="4" t="s">
        <v>506</v>
      </c>
      <c r="O169" s="60"/>
      <c r="P169" s="37"/>
      <c r="Q169" s="37"/>
    </row>
    <row r="170" spans="1:17" s="17" customFormat="1" x14ac:dyDescent="0.3">
      <c r="A170" s="39" t="s">
        <v>2526</v>
      </c>
      <c r="B170" s="39" t="s">
        <v>2879</v>
      </c>
      <c r="C170" s="39" t="str">
        <f t="shared" si="7"/>
        <v>R11227-1</v>
      </c>
      <c r="D170" s="39" t="str">
        <f t="shared" si="8"/>
        <v>R11227-2</v>
      </c>
      <c r="E170" s="14" t="str">
        <f>VLOOKUP(C170,Pin_Report!$D$3:$E$9000,2,0)</f>
        <v>N19620874</v>
      </c>
      <c r="F170" s="14" t="str">
        <f>VLOOKUP(D170,Pin_Report!$D$3:$E$9000,2,0)</f>
        <v>TX_ENABLE2_L</v>
      </c>
      <c r="G170" s="30"/>
      <c r="H170" s="30"/>
      <c r="I170" s="30"/>
      <c r="J170" s="30"/>
      <c r="K170" s="39"/>
      <c r="L170" s="39"/>
      <c r="M170" s="4"/>
      <c r="N170" s="4" t="s">
        <v>506</v>
      </c>
      <c r="O170" s="60"/>
      <c r="P170" s="37"/>
      <c r="Q170" s="37"/>
    </row>
    <row r="171" spans="1:17" s="17" customFormat="1" x14ac:dyDescent="0.3">
      <c r="A171" s="39" t="s">
        <v>2547</v>
      </c>
      <c r="B171" s="39" t="s">
        <v>2879</v>
      </c>
      <c r="C171" s="39" t="str">
        <f t="shared" si="7"/>
        <v>R11247-1</v>
      </c>
      <c r="D171" s="39" t="str">
        <f t="shared" si="8"/>
        <v>R11247-2</v>
      </c>
      <c r="E171" s="14" t="str">
        <f>VLOOKUP(C171,Pin_Report!$D$3:$E$9000,2,0)</f>
        <v>CH1_RF_PWR_OFF</v>
      </c>
      <c r="F171" s="14" t="str">
        <f>VLOOKUP(D171,Pin_Report!$D$3:$E$9000,2,0)</f>
        <v>CH1_HBPA1_ENB</v>
      </c>
      <c r="G171" s="30"/>
      <c r="H171" s="30"/>
      <c r="I171" s="30"/>
      <c r="J171" s="30"/>
      <c r="K171" s="39"/>
      <c r="L171" s="39"/>
      <c r="M171" s="4"/>
      <c r="N171" s="4" t="s">
        <v>506</v>
      </c>
      <c r="O171" s="60"/>
      <c r="P171" s="37"/>
      <c r="Q171" s="37"/>
    </row>
    <row r="172" spans="1:17" s="17" customFormat="1" x14ac:dyDescent="0.3">
      <c r="A172" s="39" t="s">
        <v>2549</v>
      </c>
      <c r="B172" s="39" t="s">
        <v>2879</v>
      </c>
      <c r="C172" s="39" t="str">
        <f t="shared" si="7"/>
        <v>R11248-1</v>
      </c>
      <c r="D172" s="39" t="str">
        <f t="shared" si="8"/>
        <v>R11248-2</v>
      </c>
      <c r="E172" s="14" t="str">
        <f>VLOOKUP(C172,Pin_Report!$D$3:$E$9000,2,0)</f>
        <v>CH1_RF_PWR_OFF</v>
      </c>
      <c r="F172" s="14" t="str">
        <f>VLOOKUP(D172,Pin_Report!$D$3:$E$9000,2,0)</f>
        <v>CH1_HBPA2_ENB</v>
      </c>
      <c r="G172" s="30"/>
      <c r="H172" s="30"/>
      <c r="I172" s="30"/>
      <c r="J172" s="30"/>
      <c r="K172" s="39"/>
      <c r="L172" s="39"/>
      <c r="M172" s="4"/>
      <c r="N172" s="4" t="s">
        <v>506</v>
      </c>
      <c r="O172" s="60"/>
      <c r="P172" s="37"/>
      <c r="Q172" s="37"/>
    </row>
    <row r="173" spans="1:17" s="17" customFormat="1" x14ac:dyDescent="0.3">
      <c r="A173" s="39" t="s">
        <v>2550</v>
      </c>
      <c r="B173" s="39" t="s">
        <v>2879</v>
      </c>
      <c r="C173" s="39" t="str">
        <f t="shared" si="7"/>
        <v>R11249-1</v>
      </c>
      <c r="D173" s="39" t="str">
        <f t="shared" si="8"/>
        <v>R11249-2</v>
      </c>
      <c r="E173" s="14" t="str">
        <f>VLOOKUP(C173,Pin_Report!$D$3:$E$9000,2,0)</f>
        <v>CH2_RF_PWR_OFF</v>
      </c>
      <c r="F173" s="14" t="str">
        <f>VLOOKUP(D173,Pin_Report!$D$3:$E$9000,2,0)</f>
        <v>CH2_HBPA1_ENB</v>
      </c>
      <c r="G173" s="30"/>
      <c r="H173" s="30"/>
      <c r="I173" s="30"/>
      <c r="J173" s="30"/>
      <c r="K173" s="39"/>
      <c r="L173" s="39"/>
      <c r="M173" s="4"/>
      <c r="N173" s="4" t="s">
        <v>506</v>
      </c>
      <c r="O173" s="60"/>
      <c r="P173" s="37"/>
      <c r="Q173" s="37"/>
    </row>
    <row r="174" spans="1:17" s="17" customFormat="1" x14ac:dyDescent="0.3">
      <c r="A174" s="39" t="s">
        <v>2552</v>
      </c>
      <c r="B174" s="39" t="s">
        <v>2879</v>
      </c>
      <c r="C174" s="39" t="str">
        <f t="shared" si="7"/>
        <v>R11250-1</v>
      </c>
      <c r="D174" s="39" t="str">
        <f t="shared" si="8"/>
        <v>R11250-2</v>
      </c>
      <c r="E174" s="14" t="str">
        <f>VLOOKUP(C174,Pin_Report!$D$3:$E$9000,2,0)</f>
        <v>CH2_RF_PWR_OFF</v>
      </c>
      <c r="F174" s="14" t="str">
        <f>VLOOKUP(D174,Pin_Report!$D$3:$E$9000,2,0)</f>
        <v>CH2_HBPA2_ENB</v>
      </c>
      <c r="G174" s="30"/>
      <c r="H174" s="30"/>
      <c r="I174" s="30"/>
      <c r="J174" s="30"/>
      <c r="K174" s="39"/>
      <c r="L174" s="39"/>
      <c r="M174" s="4"/>
      <c r="N174" s="4" t="s">
        <v>506</v>
      </c>
      <c r="O174" s="60"/>
      <c r="P174" s="37"/>
      <c r="Q174" s="37"/>
    </row>
    <row r="175" spans="1:17" s="17" customFormat="1" x14ac:dyDescent="0.3">
      <c r="A175" s="39" t="s">
        <v>2553</v>
      </c>
      <c r="B175" s="39" t="s">
        <v>2879</v>
      </c>
      <c r="C175" s="39" t="str">
        <f t="shared" si="7"/>
        <v>R11251-1</v>
      </c>
      <c r="D175" s="39" t="str">
        <f t="shared" si="8"/>
        <v>R11251-2</v>
      </c>
      <c r="E175" s="14" t="str">
        <f>VLOOKUP(C175,Pin_Report!$D$3:$E$9000,2,0)</f>
        <v>N19679961</v>
      </c>
      <c r="F175" s="14" t="str">
        <f>VLOOKUP(D175,Pin_Report!$D$3:$E$9000,2,0)</f>
        <v>CH1_RF_PWR_OFF</v>
      </c>
      <c r="G175" s="30"/>
      <c r="H175" s="30"/>
      <c r="I175" s="30"/>
      <c r="J175" s="30"/>
      <c r="K175" s="39"/>
      <c r="L175" s="39"/>
      <c r="M175" s="4"/>
      <c r="N175" s="4" t="s">
        <v>506</v>
      </c>
      <c r="O175" s="60"/>
      <c r="P175" s="37"/>
      <c r="Q175" s="37"/>
    </row>
    <row r="176" spans="1:17" s="17" customFormat="1" x14ac:dyDescent="0.3">
      <c r="A176" s="39" t="s">
        <v>2555</v>
      </c>
      <c r="B176" s="39" t="s">
        <v>2879</v>
      </c>
      <c r="C176" s="39" t="str">
        <f t="shared" si="7"/>
        <v>R11252-1</v>
      </c>
      <c r="D176" s="39" t="str">
        <f t="shared" si="8"/>
        <v>R11252-2</v>
      </c>
      <c r="E176" s="14" t="str">
        <f>VLOOKUP(C176,Pin_Report!$D$3:$E$9000,2,0)</f>
        <v>N19680050</v>
      </c>
      <c r="F176" s="14" t="str">
        <f>VLOOKUP(D176,Pin_Report!$D$3:$E$9000,2,0)</f>
        <v>CH2_RF_PWR_OFF</v>
      </c>
      <c r="G176" s="30"/>
      <c r="H176" s="30"/>
      <c r="I176" s="30"/>
      <c r="J176" s="30"/>
      <c r="K176" s="39"/>
      <c r="L176" s="39"/>
      <c r="M176" s="4"/>
      <c r="N176" s="4" t="s">
        <v>506</v>
      </c>
      <c r="O176" s="60"/>
      <c r="P176" s="37"/>
      <c r="Q176" s="37"/>
    </row>
    <row r="177" spans="1:17" s="17" customFormat="1" x14ac:dyDescent="0.3">
      <c r="A177" s="39" t="s">
        <v>2560</v>
      </c>
      <c r="B177" s="39" t="s">
        <v>2879</v>
      </c>
      <c r="C177" s="39" t="str">
        <f t="shared" si="7"/>
        <v>R11256-1</v>
      </c>
      <c r="D177" s="39" t="str">
        <f t="shared" si="8"/>
        <v>R11256-2</v>
      </c>
      <c r="E177" s="14" t="str">
        <f>VLOOKUP(C177,Pin_Report!$D$3:$E$9000,2,0)</f>
        <v>ADT_1_THERM_N_1</v>
      </c>
      <c r="F177" s="14" t="str">
        <f>VLOOKUP(D177,Pin_Report!$D$3:$E$9000,2,0)</f>
        <v>ADT_THERMTRIP</v>
      </c>
      <c r="G177" s="30"/>
      <c r="H177" s="30"/>
      <c r="I177" s="30"/>
      <c r="J177" s="30"/>
      <c r="K177" s="39"/>
      <c r="L177" s="39"/>
      <c r="M177" s="4"/>
      <c r="N177" s="4" t="s">
        <v>506</v>
      </c>
      <c r="O177" s="60"/>
      <c r="P177" s="37"/>
      <c r="Q177" s="37"/>
    </row>
    <row r="178" spans="1:17" s="17" customFormat="1" x14ac:dyDescent="0.3">
      <c r="A178" s="39" t="s">
        <v>2561</v>
      </c>
      <c r="B178" s="39" t="s">
        <v>2879</v>
      </c>
      <c r="C178" s="39" t="str">
        <f t="shared" si="7"/>
        <v>R11258-1</v>
      </c>
      <c r="D178" s="39" t="str">
        <f t="shared" si="8"/>
        <v>R11258-2</v>
      </c>
      <c r="E178" s="14" t="str">
        <f>VLOOKUP(C178,Pin_Report!$D$3:$E$9000,2,0)</f>
        <v>ADT_THERM_N</v>
      </c>
      <c r="F178" s="14" t="str">
        <f>VLOOKUP(D178,Pin_Report!$D$3:$E$9000,2,0)</f>
        <v>ADT_THERMTRIP</v>
      </c>
      <c r="G178" s="30"/>
      <c r="H178" s="30"/>
      <c r="I178" s="30"/>
      <c r="J178" s="30"/>
      <c r="K178" s="39"/>
      <c r="L178" s="39"/>
      <c r="M178" s="4"/>
      <c r="N178" s="4" t="s">
        <v>506</v>
      </c>
      <c r="O178" s="27"/>
      <c r="P178" s="37"/>
      <c r="Q178" s="37"/>
    </row>
    <row r="179" spans="1:17" s="17" customFormat="1" x14ac:dyDescent="0.3">
      <c r="A179" s="39" t="s">
        <v>170</v>
      </c>
      <c r="B179" s="39" t="s">
        <v>295</v>
      </c>
      <c r="C179" s="39" t="str">
        <f t="shared" si="7"/>
        <v>R287-1</v>
      </c>
      <c r="D179" s="39" t="str">
        <f t="shared" si="8"/>
        <v>R287-2</v>
      </c>
      <c r="E179" s="14" t="str">
        <f>VLOOKUP(C179,Pin_Report!$D$3:$E$9000,2,0)</f>
        <v>N19561941</v>
      </c>
      <c r="F179" s="14" t="str">
        <f>VLOOKUP(D179,Pin_Report!$D$3:$E$9000,2,0)</f>
        <v>GND</v>
      </c>
      <c r="G179" s="30"/>
      <c r="H179" s="30"/>
      <c r="I179" s="30"/>
      <c r="J179" s="30"/>
      <c r="K179" s="39"/>
      <c r="L179" s="39"/>
      <c r="M179" s="4"/>
      <c r="N179" s="4" t="s">
        <v>506</v>
      </c>
      <c r="O179" s="27"/>
      <c r="P179" s="37"/>
      <c r="Q179" s="37"/>
    </row>
    <row r="180" spans="1:17" s="17" customFormat="1" x14ac:dyDescent="0.3">
      <c r="A180" s="39" t="s">
        <v>172</v>
      </c>
      <c r="B180" s="39" t="s">
        <v>295</v>
      </c>
      <c r="C180" s="39" t="str">
        <f t="shared" si="7"/>
        <v>R380-1</v>
      </c>
      <c r="D180" s="39" t="str">
        <f t="shared" si="8"/>
        <v>R380-2</v>
      </c>
      <c r="E180" s="14" t="str">
        <f>VLOOKUP(C180,Pin_Report!$D$3:$E$9000,2,0)</f>
        <v>2G_VDD</v>
      </c>
      <c r="F180" s="14" t="str">
        <f>VLOOKUP(D180,Pin_Report!$D$3:$E$9000,2,0)</f>
        <v>2GMODULE_DEBUG_UART_RXD</v>
      </c>
      <c r="G180" s="30">
        <v>0.1</v>
      </c>
      <c r="H180" s="30">
        <v>2.8</v>
      </c>
      <c r="I180" s="30"/>
      <c r="J180" s="30">
        <v>10000</v>
      </c>
      <c r="K180" s="39">
        <f t="shared" ref="K180:K190" si="9">IF(ISBLANK(I180),H180*H180/J180,(I180*I180*J180))</f>
        <v>7.8399999999999987E-4</v>
      </c>
      <c r="L180" s="39">
        <f t="shared" ref="L180:L188" si="10">G180/K180</f>
        <v>127.5510204081633</v>
      </c>
      <c r="M180" s="4" t="str">
        <f t="shared" ref="M180:M190" si="11">IF(L180&gt;=1.66,"PASS","FAIL")</f>
        <v>PASS</v>
      </c>
      <c r="N180" s="4"/>
      <c r="O180" s="27"/>
      <c r="P180" s="37"/>
      <c r="Q180" s="37"/>
    </row>
    <row r="181" spans="1:17" s="17" customFormat="1" x14ac:dyDescent="0.3">
      <c r="A181" s="39" t="s">
        <v>173</v>
      </c>
      <c r="B181" s="39" t="s">
        <v>295</v>
      </c>
      <c r="C181" s="39" t="str">
        <f t="shared" si="7"/>
        <v>R392-1</v>
      </c>
      <c r="D181" s="39" t="str">
        <f t="shared" si="8"/>
        <v>R392-2</v>
      </c>
      <c r="E181" s="14" t="str">
        <f>VLOOKUP(C181,Pin_Report!$D$3:$E$9000,2,0)</f>
        <v>N19561998</v>
      </c>
      <c r="F181" s="14" t="str">
        <f>VLOOKUP(D181,Pin_Report!$D$3:$E$9000,2,0)</f>
        <v>GND</v>
      </c>
      <c r="G181" s="30"/>
      <c r="H181" s="30"/>
      <c r="I181" s="30"/>
      <c r="J181" s="30"/>
      <c r="K181" s="39"/>
      <c r="L181" s="39"/>
      <c r="M181" s="4"/>
      <c r="N181" s="4" t="s">
        <v>506</v>
      </c>
      <c r="O181" s="27"/>
      <c r="P181" s="37"/>
      <c r="Q181" s="37"/>
    </row>
    <row r="182" spans="1:17" s="17" customFormat="1" x14ac:dyDescent="0.3">
      <c r="A182" s="39" t="s">
        <v>174</v>
      </c>
      <c r="B182" s="39" t="s">
        <v>295</v>
      </c>
      <c r="C182" s="39" t="str">
        <f t="shared" si="7"/>
        <v>R404-1</v>
      </c>
      <c r="D182" s="39" t="str">
        <f t="shared" si="8"/>
        <v>R404-2</v>
      </c>
      <c r="E182" s="14" t="str">
        <f>VLOOKUP(C182,Pin_Report!$D$3:$E$9000,2,0)</f>
        <v>GND</v>
      </c>
      <c r="F182" s="14" t="str">
        <f>VLOOKUP(D182,Pin_Report!$D$3:$E$9000,2,0)</f>
        <v>RTIVA_MODULE_UART1_RTS</v>
      </c>
      <c r="G182" s="30"/>
      <c r="H182" s="30"/>
      <c r="I182" s="30"/>
      <c r="J182" s="30"/>
      <c r="K182" s="39"/>
      <c r="L182" s="39"/>
      <c r="M182" s="4"/>
      <c r="N182" s="4" t="s">
        <v>506</v>
      </c>
      <c r="O182" s="27"/>
      <c r="P182" s="37"/>
      <c r="Q182" s="37"/>
    </row>
    <row r="183" spans="1:17" s="17" customFormat="1" x14ac:dyDescent="0.3">
      <c r="A183" s="39" t="s">
        <v>177</v>
      </c>
      <c r="B183" s="39" t="s">
        <v>295</v>
      </c>
      <c r="C183" s="39" t="str">
        <f t="shared" si="7"/>
        <v>R783-1</v>
      </c>
      <c r="D183" s="39" t="str">
        <f t="shared" si="8"/>
        <v>R783-2</v>
      </c>
      <c r="E183" s="14" t="str">
        <f>VLOOKUP(C183,Pin_Report!$D$3:$E$9000,2,0)</f>
        <v>2GMODULE_STATUS</v>
      </c>
      <c r="F183" s="14" t="str">
        <f>VLOOKUP(D183,Pin_Report!$D$3:$E$9000,2,0)</f>
        <v>N19567161</v>
      </c>
      <c r="G183" s="30"/>
      <c r="H183" s="30"/>
      <c r="I183" s="30"/>
      <c r="J183" s="30"/>
      <c r="K183" s="39"/>
      <c r="L183" s="39"/>
      <c r="M183" s="4"/>
      <c r="N183" s="4" t="s">
        <v>506</v>
      </c>
      <c r="O183" s="60"/>
      <c r="P183" s="37"/>
      <c r="Q183" s="37"/>
    </row>
    <row r="184" spans="1:17" s="17" customFormat="1" x14ac:dyDescent="0.3">
      <c r="A184" s="39" t="s">
        <v>178</v>
      </c>
      <c r="B184" s="39" t="s">
        <v>295</v>
      </c>
      <c r="C184" s="39" t="str">
        <f t="shared" si="7"/>
        <v>R787-1</v>
      </c>
      <c r="D184" s="39" t="str">
        <f t="shared" si="8"/>
        <v>R787-2</v>
      </c>
      <c r="E184" s="14" t="str">
        <f>VLOOKUP(C184,Pin_Report!$D$3:$E$9000,2,0)</f>
        <v>3P3VD_TIVA</v>
      </c>
      <c r="F184" s="14" t="str">
        <f>VLOOKUP(D184,Pin_Report!$D$3:$E$9000,2,0)</f>
        <v>TIVA_MODULE_UART1_RIN</v>
      </c>
      <c r="G184" s="30">
        <v>0.1</v>
      </c>
      <c r="H184" s="30">
        <v>3.3</v>
      </c>
      <c r="I184" s="30"/>
      <c r="J184" s="30">
        <v>10000</v>
      </c>
      <c r="K184" s="39">
        <f t="shared" si="9"/>
        <v>1.0889999999999999E-3</v>
      </c>
      <c r="L184" s="39">
        <f t="shared" si="10"/>
        <v>91.827364554637299</v>
      </c>
      <c r="M184" s="4" t="str">
        <f t="shared" si="11"/>
        <v>PASS</v>
      </c>
      <c r="N184" s="4"/>
      <c r="O184" s="60"/>
      <c r="P184" s="37"/>
      <c r="Q184" s="37"/>
    </row>
    <row r="185" spans="1:17" s="17" customFormat="1" x14ac:dyDescent="0.3">
      <c r="A185" s="39" t="s">
        <v>179</v>
      </c>
      <c r="B185" s="39" t="s">
        <v>295</v>
      </c>
      <c r="C185" s="39" t="str">
        <f t="shared" si="7"/>
        <v>R796-1</v>
      </c>
      <c r="D185" s="39" t="str">
        <f t="shared" si="8"/>
        <v>R796-2</v>
      </c>
      <c r="E185" s="14" t="str">
        <f>VLOOKUP(C185,Pin_Report!$D$3:$E$9000,2,0)</f>
        <v>3P3VD_TIVA</v>
      </c>
      <c r="F185" s="14" t="str">
        <f>VLOOKUP(D185,Pin_Report!$D$3:$E$9000,2,0)</f>
        <v>TIVA_MODULE_UART1_RXD</v>
      </c>
      <c r="G185" s="30">
        <v>0.1</v>
      </c>
      <c r="H185" s="30">
        <v>3.3</v>
      </c>
      <c r="I185" s="30"/>
      <c r="J185" s="30">
        <v>10000</v>
      </c>
      <c r="K185" s="39">
        <f t="shared" si="9"/>
        <v>1.0889999999999999E-3</v>
      </c>
      <c r="L185" s="39">
        <f t="shared" si="10"/>
        <v>91.827364554637299</v>
      </c>
      <c r="M185" s="4" t="str">
        <f t="shared" si="11"/>
        <v>PASS</v>
      </c>
      <c r="N185" s="4"/>
      <c r="O185" s="60"/>
      <c r="P185" s="37"/>
      <c r="Q185" s="37"/>
    </row>
    <row r="186" spans="1:17" s="17" customFormat="1" x14ac:dyDescent="0.3">
      <c r="A186" s="39" t="s">
        <v>180</v>
      </c>
      <c r="B186" s="39" t="s">
        <v>295</v>
      </c>
      <c r="C186" s="39" t="str">
        <f t="shared" si="7"/>
        <v>R797-1</v>
      </c>
      <c r="D186" s="39" t="str">
        <f t="shared" si="8"/>
        <v>R797-2</v>
      </c>
      <c r="E186" s="14" t="str">
        <f>VLOOKUP(C186,Pin_Report!$D$3:$E$9000,2,0)</f>
        <v>3P3VD_TIVA</v>
      </c>
      <c r="F186" s="14" t="str">
        <f>VLOOKUP(D186,Pin_Report!$D$3:$E$9000,2,0)</f>
        <v>TIVA_MODULE_UART1_CTS</v>
      </c>
      <c r="G186" s="30">
        <v>0.1</v>
      </c>
      <c r="H186" s="30">
        <v>3.3</v>
      </c>
      <c r="I186" s="30"/>
      <c r="J186" s="30">
        <v>10000</v>
      </c>
      <c r="K186" s="39">
        <f t="shared" si="9"/>
        <v>1.0889999999999999E-3</v>
      </c>
      <c r="L186" s="39">
        <f t="shared" si="10"/>
        <v>91.827364554637299</v>
      </c>
      <c r="M186" s="4" t="str">
        <f t="shared" si="11"/>
        <v>PASS</v>
      </c>
      <c r="N186" s="4"/>
      <c r="O186" s="60"/>
      <c r="P186" s="37"/>
      <c r="Q186" s="37"/>
    </row>
    <row r="187" spans="1:17" s="17" customFormat="1" x14ac:dyDescent="0.3">
      <c r="A187" s="39" t="s">
        <v>181</v>
      </c>
      <c r="B187" s="39" t="s">
        <v>295</v>
      </c>
      <c r="C187" s="39" t="str">
        <f t="shared" si="7"/>
        <v>R798-1</v>
      </c>
      <c r="D187" s="39" t="str">
        <f t="shared" si="8"/>
        <v>R798-2</v>
      </c>
      <c r="E187" s="14" t="str">
        <f>VLOOKUP(C187,Pin_Report!$D$3:$E$9000,2,0)</f>
        <v>2G_VDD</v>
      </c>
      <c r="F187" s="14" t="str">
        <f>VLOOKUP(D187,Pin_Report!$D$3:$E$9000,2,0)</f>
        <v>LTIVA_MODULE_UART1_TXD</v>
      </c>
      <c r="G187" s="30">
        <v>0.1</v>
      </c>
      <c r="H187" s="30">
        <v>3.3</v>
      </c>
      <c r="I187" s="30"/>
      <c r="J187" s="30">
        <v>10000</v>
      </c>
      <c r="K187" s="39">
        <f t="shared" si="9"/>
        <v>1.0889999999999999E-3</v>
      </c>
      <c r="L187" s="39">
        <f t="shared" si="10"/>
        <v>91.827364554637299</v>
      </c>
      <c r="M187" s="4" t="str">
        <f t="shared" si="11"/>
        <v>PASS</v>
      </c>
      <c r="N187" s="4"/>
      <c r="O187" s="60"/>
      <c r="P187" s="37"/>
      <c r="Q187" s="37"/>
    </row>
    <row r="188" spans="1:17" s="17" customFormat="1" x14ac:dyDescent="0.3">
      <c r="A188" s="39" t="s">
        <v>182</v>
      </c>
      <c r="B188" s="39" t="s">
        <v>295</v>
      </c>
      <c r="C188" s="39" t="str">
        <f t="shared" si="7"/>
        <v>R799-1</v>
      </c>
      <c r="D188" s="39" t="str">
        <f t="shared" si="8"/>
        <v>R799-2</v>
      </c>
      <c r="E188" s="14" t="str">
        <f>VLOOKUP(C188,Pin_Report!$D$3:$E$9000,2,0)</f>
        <v>2G_VDD</v>
      </c>
      <c r="F188" s="14" t="str">
        <f>VLOOKUP(D188,Pin_Report!$D$3:$E$9000,2,0)</f>
        <v>LTIVA_MODULE_UART1_RTS</v>
      </c>
      <c r="G188" s="30">
        <v>0.1</v>
      </c>
      <c r="H188" s="30">
        <v>2.8</v>
      </c>
      <c r="I188" s="30"/>
      <c r="J188" s="30">
        <v>10000</v>
      </c>
      <c r="K188" s="39">
        <f t="shared" si="9"/>
        <v>7.8399999999999987E-4</v>
      </c>
      <c r="L188" s="39">
        <f t="shared" si="10"/>
        <v>127.5510204081633</v>
      </c>
      <c r="M188" s="4" t="str">
        <f t="shared" si="11"/>
        <v>PASS</v>
      </c>
      <c r="N188" s="4"/>
      <c r="O188" s="60"/>
      <c r="P188" s="37"/>
      <c r="Q188" s="37"/>
    </row>
    <row r="189" spans="1:17" s="17" customFormat="1" x14ac:dyDescent="0.3">
      <c r="A189" s="39" t="s">
        <v>2433</v>
      </c>
      <c r="B189" s="39" t="s">
        <v>295</v>
      </c>
      <c r="C189" s="39" t="str">
        <f t="shared" si="7"/>
        <v>R10274-1</v>
      </c>
      <c r="D189" s="39" t="str">
        <f t="shared" si="8"/>
        <v>R10274-2</v>
      </c>
      <c r="E189" s="14" t="str">
        <f>VLOOKUP(C189,Pin_Report!$D$3:$E$9000,2,0)</f>
        <v>2GMODULE_POWEROFF</v>
      </c>
      <c r="F189" s="14" t="str">
        <f>VLOOKUP(D189,Pin_Report!$D$3:$E$9000,2,0)</f>
        <v>N19580229</v>
      </c>
      <c r="G189" s="30"/>
      <c r="H189" s="30"/>
      <c r="I189" s="30"/>
      <c r="J189" s="30"/>
      <c r="K189" s="39"/>
      <c r="L189" s="39"/>
      <c r="M189" s="4"/>
      <c r="N189" s="4" t="s">
        <v>506</v>
      </c>
      <c r="O189" s="60"/>
      <c r="P189" s="37"/>
      <c r="Q189" s="37"/>
    </row>
    <row r="190" spans="1:17" s="17" customFormat="1" x14ac:dyDescent="0.3">
      <c r="A190" s="39" t="s">
        <v>183</v>
      </c>
      <c r="B190" s="39" t="s">
        <v>295</v>
      </c>
      <c r="C190" s="39" t="str">
        <f t="shared" si="7"/>
        <v>R10276-1</v>
      </c>
      <c r="D190" s="39" t="str">
        <f t="shared" si="8"/>
        <v>R10276-2</v>
      </c>
      <c r="E190" s="14" t="str">
        <f>VLOOKUP(C190,Pin_Report!$D$3:$E$9000,2,0)</f>
        <v>N19580114</v>
      </c>
      <c r="F190" s="14" t="str">
        <f>VLOOKUP(D190,Pin_Report!$D$3:$E$9000,2,0)</f>
        <v>GND</v>
      </c>
      <c r="G190" s="30">
        <v>0.1</v>
      </c>
      <c r="H190" s="30">
        <v>1.7</v>
      </c>
      <c r="I190" s="30"/>
      <c r="J190" s="30">
        <v>10000</v>
      </c>
      <c r="K190" s="39">
        <f t="shared" si="9"/>
        <v>2.8899999999999998E-4</v>
      </c>
      <c r="L190" s="39">
        <f t="shared" ref="L190:L253" si="12">G190/K190</f>
        <v>346.02076124567481</v>
      </c>
      <c r="M190" s="4" t="str">
        <f t="shared" si="11"/>
        <v>PASS</v>
      </c>
      <c r="N190" s="4"/>
      <c r="O190" s="60"/>
      <c r="P190" s="37"/>
      <c r="Q190" s="37"/>
    </row>
    <row r="191" spans="1:17" s="17" customFormat="1" x14ac:dyDescent="0.3">
      <c r="A191" s="39" t="s">
        <v>184</v>
      </c>
      <c r="B191" s="39" t="s">
        <v>295</v>
      </c>
      <c r="C191" s="39" t="str">
        <f t="shared" ref="C191:C254" si="13">CONCATENATE(A191,"-",1)</f>
        <v>R10277-1</v>
      </c>
      <c r="D191" s="39" t="str">
        <f t="shared" ref="D191:D254" si="14">CONCATENATE(A191,"-",2)</f>
        <v>R10277-2</v>
      </c>
      <c r="E191" s="14" t="str">
        <f>VLOOKUP(C191,Pin_Report!$D$3:$E$9000,2,0)</f>
        <v>LT8640_INT_VCC3</v>
      </c>
      <c r="F191" s="14" t="str">
        <f>VLOOKUP(D191,Pin_Report!$D$3:$E$9000,2,0)</f>
        <v>N19580114</v>
      </c>
      <c r="G191" s="30">
        <v>0.1</v>
      </c>
      <c r="H191" s="30">
        <v>3.4</v>
      </c>
      <c r="I191" s="30"/>
      <c r="J191" s="30">
        <v>10000</v>
      </c>
      <c r="K191" s="39">
        <f t="shared" ref="K191:K254" si="15">IF(ISBLANK(I191),H191*H191/J191,(I191*I191*J191))</f>
        <v>1.1559999999999999E-3</v>
      </c>
      <c r="L191" s="39">
        <f t="shared" si="12"/>
        <v>86.505190311418701</v>
      </c>
      <c r="M191" s="4" t="str">
        <f t="shared" ref="M191:M254" si="16">IF(L191&gt;=1.66,"PASS","FAIL")</f>
        <v>PASS</v>
      </c>
      <c r="N191" s="4"/>
      <c r="O191" s="60"/>
      <c r="P191" s="37"/>
      <c r="Q191" s="37"/>
    </row>
    <row r="192" spans="1:17" s="17" customFormat="1" x14ac:dyDescent="0.3">
      <c r="A192" s="39" t="s">
        <v>185</v>
      </c>
      <c r="B192" s="39" t="s">
        <v>295</v>
      </c>
      <c r="C192" s="39" t="str">
        <f t="shared" si="13"/>
        <v>R10332-1</v>
      </c>
      <c r="D192" s="39" t="str">
        <f t="shared" si="14"/>
        <v>R10332-2</v>
      </c>
      <c r="E192" s="14" t="str">
        <f>VLOOKUP(C192,Pin_Report!$D$3:$E$9000,2,0)</f>
        <v>3P3VD_TIVA</v>
      </c>
      <c r="F192" s="14" t="str">
        <f>VLOOKUP(D192,Pin_Report!$D$3:$E$9000,2,0)</f>
        <v>2G_SIM_PRESENCE</v>
      </c>
      <c r="G192" s="30">
        <v>0.1</v>
      </c>
      <c r="H192" s="30">
        <v>3.3</v>
      </c>
      <c r="I192" s="30"/>
      <c r="J192" s="30">
        <v>10000</v>
      </c>
      <c r="K192" s="39">
        <f t="shared" si="15"/>
        <v>1.0889999999999999E-3</v>
      </c>
      <c r="L192" s="39">
        <f t="shared" si="12"/>
        <v>91.827364554637299</v>
      </c>
      <c r="M192" s="4" t="str">
        <f t="shared" si="16"/>
        <v>PASS</v>
      </c>
      <c r="N192" s="4"/>
      <c r="O192" s="60"/>
      <c r="P192" s="37"/>
      <c r="Q192" s="37"/>
    </row>
    <row r="193" spans="1:17" s="17" customFormat="1" x14ac:dyDescent="0.3">
      <c r="A193" s="39" t="s">
        <v>186</v>
      </c>
      <c r="B193" s="39" t="s">
        <v>295</v>
      </c>
      <c r="C193" s="39" t="str">
        <f t="shared" si="13"/>
        <v>R10812-1</v>
      </c>
      <c r="D193" s="39" t="str">
        <f t="shared" si="14"/>
        <v>R10812-2</v>
      </c>
      <c r="E193" s="14" t="str">
        <f>VLOOKUP(C193,Pin_Report!$D$3:$E$9000,2,0)</f>
        <v>3P3VD_TIVA</v>
      </c>
      <c r="F193" s="14" t="str">
        <f>VLOOKUP(D193,Pin_Report!$D$3:$E$9000,2,0)</f>
        <v>N19563532</v>
      </c>
      <c r="G193" s="30">
        <v>0.1</v>
      </c>
      <c r="H193" s="30">
        <v>3.3</v>
      </c>
      <c r="I193" s="30"/>
      <c r="J193" s="30">
        <v>10000</v>
      </c>
      <c r="K193" s="39">
        <f t="shared" si="15"/>
        <v>1.0889999999999999E-3</v>
      </c>
      <c r="L193" s="39">
        <f t="shared" si="12"/>
        <v>91.827364554637299</v>
      </c>
      <c r="M193" s="4" t="str">
        <f t="shared" si="16"/>
        <v>PASS</v>
      </c>
      <c r="N193" s="4"/>
      <c r="O193" s="60"/>
      <c r="P193" s="37"/>
      <c r="Q193" s="37"/>
    </row>
    <row r="194" spans="1:17" s="17" customFormat="1" x14ac:dyDescent="0.3">
      <c r="A194" s="39" t="s">
        <v>187</v>
      </c>
      <c r="B194" s="39" t="s">
        <v>295</v>
      </c>
      <c r="C194" s="39" t="str">
        <f t="shared" si="13"/>
        <v>R10814-1</v>
      </c>
      <c r="D194" s="39" t="str">
        <f t="shared" si="14"/>
        <v>R10814-2</v>
      </c>
      <c r="E194" s="14" t="str">
        <f>VLOOKUP(C194,Pin_Report!$D$3:$E$9000,2,0)</f>
        <v>4.0VD_2G</v>
      </c>
      <c r="F194" s="14" t="str">
        <f>VLOOKUP(D194,Pin_Report!$D$3:$E$9000,2,0)</f>
        <v>N19563517</v>
      </c>
      <c r="G194" s="30">
        <v>0.1</v>
      </c>
      <c r="H194" s="30">
        <v>4</v>
      </c>
      <c r="I194" s="30"/>
      <c r="J194" s="30">
        <v>10000</v>
      </c>
      <c r="K194" s="39">
        <f t="shared" si="15"/>
        <v>1.6000000000000001E-3</v>
      </c>
      <c r="L194" s="39">
        <f t="shared" si="12"/>
        <v>62.5</v>
      </c>
      <c r="M194" s="4" t="str">
        <f t="shared" si="16"/>
        <v>PASS</v>
      </c>
      <c r="N194" s="4"/>
      <c r="O194" s="60"/>
      <c r="P194" s="37"/>
      <c r="Q194" s="37"/>
    </row>
    <row r="195" spans="1:17" s="17" customFormat="1" x14ac:dyDescent="0.3">
      <c r="A195" s="39" t="s">
        <v>188</v>
      </c>
      <c r="B195" s="39" t="s">
        <v>295</v>
      </c>
      <c r="C195" s="39" t="str">
        <f t="shared" si="13"/>
        <v>R10815-1</v>
      </c>
      <c r="D195" s="39" t="str">
        <f t="shared" si="14"/>
        <v>R10815-2</v>
      </c>
      <c r="E195" s="14" t="str">
        <f>VLOOKUP(C195,Pin_Report!$D$3:$E$9000,2,0)</f>
        <v>3P3VD_TIVA</v>
      </c>
      <c r="F195" s="14" t="str">
        <f>VLOOKUP(D195,Pin_Report!$D$3:$E$9000,2,0)</f>
        <v>N19563517</v>
      </c>
      <c r="G195" s="30">
        <v>0.1</v>
      </c>
      <c r="H195" s="30">
        <v>3.3</v>
      </c>
      <c r="I195" s="30"/>
      <c r="J195" s="30">
        <v>10000</v>
      </c>
      <c r="K195" s="39">
        <f t="shared" si="15"/>
        <v>1.0889999999999999E-3</v>
      </c>
      <c r="L195" s="39">
        <f t="shared" si="12"/>
        <v>91.827364554637299</v>
      </c>
      <c r="M195" s="4" t="str">
        <f t="shared" si="16"/>
        <v>PASS</v>
      </c>
      <c r="N195" s="4"/>
      <c r="O195" s="60"/>
      <c r="P195" s="37"/>
      <c r="Q195" s="37"/>
    </row>
    <row r="196" spans="1:17" s="17" customFormat="1" x14ac:dyDescent="0.3">
      <c r="A196" s="39" t="s">
        <v>189</v>
      </c>
      <c r="B196" s="39" t="s">
        <v>295</v>
      </c>
      <c r="C196" s="39" t="str">
        <f t="shared" si="13"/>
        <v>R10816-1</v>
      </c>
      <c r="D196" s="39" t="str">
        <f t="shared" si="14"/>
        <v>R10816-2</v>
      </c>
      <c r="E196" s="14" t="str">
        <f>VLOOKUP(C196,Pin_Report!$D$3:$E$9000,2,0)</f>
        <v>N19563517</v>
      </c>
      <c r="F196" s="14" t="str">
        <f>VLOOKUP(D196,Pin_Report!$D$3:$E$9000,2,0)</f>
        <v>N19563564</v>
      </c>
      <c r="G196" s="30"/>
      <c r="H196" s="30"/>
      <c r="I196" s="30"/>
      <c r="J196" s="30"/>
      <c r="K196" s="39"/>
      <c r="L196" s="39"/>
      <c r="M196" s="4"/>
      <c r="N196" s="4" t="s">
        <v>506</v>
      </c>
      <c r="O196" s="60"/>
      <c r="P196" s="37"/>
      <c r="Q196" s="37"/>
    </row>
    <row r="197" spans="1:17" s="17" customFormat="1" x14ac:dyDescent="0.3">
      <c r="A197" s="39" t="s">
        <v>152</v>
      </c>
      <c r="B197" s="39" t="s">
        <v>293</v>
      </c>
      <c r="C197" s="39" t="str">
        <f t="shared" si="13"/>
        <v>R291-1</v>
      </c>
      <c r="D197" s="39" t="str">
        <f t="shared" si="14"/>
        <v>R291-2</v>
      </c>
      <c r="E197" s="14" t="str">
        <f>VLOOKUP(C197,Pin_Report!$D$3:$E$9000,2,0)</f>
        <v>N19561856</v>
      </c>
      <c r="F197" s="14" t="str">
        <f>VLOOKUP(D197,Pin_Report!$D$3:$E$9000,2,0)</f>
        <v>2G_VDD</v>
      </c>
      <c r="G197" s="30">
        <v>0.1</v>
      </c>
      <c r="H197" s="30">
        <v>2.8</v>
      </c>
      <c r="I197" s="30"/>
      <c r="J197" s="30">
        <v>100000</v>
      </c>
      <c r="K197" s="39">
        <f t="shared" si="15"/>
        <v>7.8399999999999995E-5</v>
      </c>
      <c r="L197" s="39">
        <f t="shared" si="12"/>
        <v>1275.5102040816328</v>
      </c>
      <c r="M197" s="4" t="str">
        <f t="shared" si="16"/>
        <v>PASS</v>
      </c>
      <c r="N197" s="4"/>
      <c r="O197" s="60"/>
      <c r="P197" s="37"/>
      <c r="Q197" s="37"/>
    </row>
    <row r="198" spans="1:17" s="17" customFormat="1" x14ac:dyDescent="0.3">
      <c r="A198" s="39" t="s">
        <v>154</v>
      </c>
      <c r="B198" s="39" t="s">
        <v>293</v>
      </c>
      <c r="C198" s="39" t="str">
        <f t="shared" si="13"/>
        <v>R405-1</v>
      </c>
      <c r="D198" s="39" t="str">
        <f t="shared" si="14"/>
        <v>R405-2</v>
      </c>
      <c r="E198" s="14" t="str">
        <f>VLOOKUP(C198,Pin_Report!$D$3:$E$9000,2,0)</f>
        <v>N19561861</v>
      </c>
      <c r="F198" s="14" t="str">
        <f>VLOOKUP(D198,Pin_Report!$D$3:$E$9000,2,0)</f>
        <v>2G_VDD</v>
      </c>
      <c r="G198" s="30">
        <v>0.1</v>
      </c>
      <c r="H198" s="30">
        <v>2.8</v>
      </c>
      <c r="I198" s="30"/>
      <c r="J198" s="30">
        <v>100000</v>
      </c>
      <c r="K198" s="39">
        <f t="shared" si="15"/>
        <v>7.8399999999999995E-5</v>
      </c>
      <c r="L198" s="39">
        <f t="shared" si="12"/>
        <v>1275.5102040816328</v>
      </c>
      <c r="M198" s="4" t="str">
        <f t="shared" si="16"/>
        <v>PASS</v>
      </c>
      <c r="N198" s="4"/>
      <c r="O198" s="60"/>
      <c r="P198" s="37"/>
      <c r="Q198" s="37"/>
    </row>
    <row r="199" spans="1:17" s="17" customFormat="1" x14ac:dyDescent="0.3">
      <c r="A199" s="39" t="s">
        <v>156</v>
      </c>
      <c r="B199" s="39" t="s">
        <v>293</v>
      </c>
      <c r="C199" s="39" t="str">
        <f t="shared" si="13"/>
        <v>R790-1</v>
      </c>
      <c r="D199" s="39" t="str">
        <f t="shared" si="14"/>
        <v>R790-2</v>
      </c>
      <c r="E199" s="14" t="str">
        <f>VLOOKUP(C199,Pin_Report!$D$3:$E$9000,2,0)</f>
        <v>LTIVA_MODULE_UART1_RIN</v>
      </c>
      <c r="F199" s="14" t="str">
        <f>VLOOKUP(D199,Pin_Report!$D$3:$E$9000,2,0)</f>
        <v>2G_VDD</v>
      </c>
      <c r="G199" s="30">
        <v>0.1</v>
      </c>
      <c r="H199" s="30">
        <v>2.8</v>
      </c>
      <c r="I199" s="30"/>
      <c r="J199" s="30">
        <v>100000</v>
      </c>
      <c r="K199" s="39">
        <f t="shared" si="15"/>
        <v>7.8399999999999995E-5</v>
      </c>
      <c r="L199" s="39">
        <f t="shared" si="12"/>
        <v>1275.5102040816328</v>
      </c>
      <c r="M199" s="4" t="str">
        <f t="shared" si="16"/>
        <v>PASS</v>
      </c>
      <c r="N199" s="4"/>
      <c r="O199" s="60"/>
      <c r="P199" s="37"/>
      <c r="Q199" s="37"/>
    </row>
    <row r="200" spans="1:17" s="17" customFormat="1" x14ac:dyDescent="0.3">
      <c r="A200" s="39" t="s">
        <v>157</v>
      </c>
      <c r="B200" s="39" t="s">
        <v>293</v>
      </c>
      <c r="C200" s="39" t="str">
        <f t="shared" si="13"/>
        <v>R800-1</v>
      </c>
      <c r="D200" s="39" t="str">
        <f t="shared" si="14"/>
        <v>R800-2</v>
      </c>
      <c r="E200" s="14" t="str">
        <f>VLOOKUP(C200,Pin_Report!$D$3:$E$9000,2,0)</f>
        <v>LTIVA_MODULE_UART1_RXD</v>
      </c>
      <c r="F200" s="14" t="str">
        <f>VLOOKUP(D200,Pin_Report!$D$3:$E$9000,2,0)</f>
        <v>2G_VDD</v>
      </c>
      <c r="G200" s="30">
        <v>0.1</v>
      </c>
      <c r="H200" s="30">
        <v>2.8</v>
      </c>
      <c r="I200" s="30"/>
      <c r="J200" s="30">
        <v>100000</v>
      </c>
      <c r="K200" s="39">
        <f t="shared" si="15"/>
        <v>7.8399999999999995E-5</v>
      </c>
      <c r="L200" s="39">
        <f t="shared" si="12"/>
        <v>1275.5102040816328</v>
      </c>
      <c r="M200" s="4" t="str">
        <f t="shared" si="16"/>
        <v>PASS</v>
      </c>
      <c r="N200" s="4"/>
      <c r="O200" s="60"/>
      <c r="P200" s="37"/>
      <c r="Q200" s="37"/>
    </row>
    <row r="201" spans="1:17" s="17" customFormat="1" x14ac:dyDescent="0.3">
      <c r="A201" s="39" t="s">
        <v>158</v>
      </c>
      <c r="B201" s="39" t="s">
        <v>293</v>
      </c>
      <c r="C201" s="39" t="str">
        <f t="shared" si="13"/>
        <v>R801-1</v>
      </c>
      <c r="D201" s="39" t="str">
        <f t="shared" si="14"/>
        <v>R801-2</v>
      </c>
      <c r="E201" s="14" t="str">
        <f>VLOOKUP(C201,Pin_Report!$D$3:$E$9000,2,0)</f>
        <v>LTIVA_MODULE_UART1_CTS</v>
      </c>
      <c r="F201" s="14" t="str">
        <f>VLOOKUP(D201,Pin_Report!$D$3:$E$9000,2,0)</f>
        <v>2G_VDD</v>
      </c>
      <c r="G201" s="30">
        <v>0.1</v>
      </c>
      <c r="H201" s="30">
        <v>2.8</v>
      </c>
      <c r="I201" s="30"/>
      <c r="J201" s="30">
        <v>100000</v>
      </c>
      <c r="K201" s="39">
        <f t="shared" si="15"/>
        <v>7.8399999999999995E-5</v>
      </c>
      <c r="L201" s="39">
        <f t="shared" si="12"/>
        <v>1275.5102040816328</v>
      </c>
      <c r="M201" s="4" t="str">
        <f t="shared" si="16"/>
        <v>PASS</v>
      </c>
      <c r="N201" s="4"/>
      <c r="O201" s="60"/>
      <c r="P201" s="37"/>
      <c r="Q201" s="37"/>
    </row>
    <row r="202" spans="1:17" s="17" customFormat="1" x14ac:dyDescent="0.3">
      <c r="A202" s="39" t="s">
        <v>159</v>
      </c>
      <c r="B202" s="39" t="s">
        <v>293</v>
      </c>
      <c r="C202" s="39" t="str">
        <f t="shared" si="13"/>
        <v>R802-1</v>
      </c>
      <c r="D202" s="39" t="str">
        <f t="shared" si="14"/>
        <v>R802-2</v>
      </c>
      <c r="E202" s="14" t="str">
        <f>VLOOKUP(C202,Pin_Report!$D$3:$E$9000,2,0)</f>
        <v>N19568400</v>
      </c>
      <c r="F202" s="14" t="str">
        <f>VLOOKUP(D202,Pin_Report!$D$3:$E$9000,2,0)</f>
        <v>3P3VD_TIVA</v>
      </c>
      <c r="G202" s="30">
        <v>0.1</v>
      </c>
      <c r="H202" s="30">
        <v>3.3</v>
      </c>
      <c r="I202" s="30"/>
      <c r="J202" s="30">
        <v>100000</v>
      </c>
      <c r="K202" s="39">
        <f t="shared" si="15"/>
        <v>1.0889999999999999E-4</v>
      </c>
      <c r="L202" s="39">
        <f t="shared" si="12"/>
        <v>918.2736455463729</v>
      </c>
      <c r="M202" s="4" t="str">
        <f t="shared" si="16"/>
        <v>PASS</v>
      </c>
      <c r="N202" s="4"/>
      <c r="O202" s="60"/>
      <c r="P202" s="37"/>
      <c r="Q202" s="37"/>
    </row>
    <row r="203" spans="1:17" s="17" customFormat="1" x14ac:dyDescent="0.3">
      <c r="A203" s="39" t="s">
        <v>160</v>
      </c>
      <c r="B203" s="39" t="s">
        <v>293</v>
      </c>
      <c r="C203" s="39" t="str">
        <f t="shared" si="13"/>
        <v>R803-1</v>
      </c>
      <c r="D203" s="39" t="str">
        <f t="shared" si="14"/>
        <v>R803-2</v>
      </c>
      <c r="E203" s="14" t="str">
        <f>VLOOKUP(C203,Pin_Report!$D$3:$E$9000,2,0)</f>
        <v>N19568402</v>
      </c>
      <c r="F203" s="14" t="str">
        <f>VLOOKUP(D203,Pin_Report!$D$3:$E$9000,2,0)</f>
        <v>3P3VD_TIVA</v>
      </c>
      <c r="G203" s="30">
        <v>0.1</v>
      </c>
      <c r="H203" s="30">
        <v>3.3</v>
      </c>
      <c r="I203" s="30"/>
      <c r="J203" s="30">
        <v>100000</v>
      </c>
      <c r="K203" s="39">
        <f t="shared" si="15"/>
        <v>1.0889999999999999E-4</v>
      </c>
      <c r="L203" s="39">
        <f t="shared" si="12"/>
        <v>918.2736455463729</v>
      </c>
      <c r="M203" s="4" t="str">
        <f t="shared" si="16"/>
        <v>PASS</v>
      </c>
      <c r="N203" s="4"/>
      <c r="O203" s="60"/>
      <c r="P203" s="37"/>
      <c r="Q203" s="37"/>
    </row>
    <row r="204" spans="1:17" s="17" customFormat="1" x14ac:dyDescent="0.3">
      <c r="A204" s="39" t="s">
        <v>161</v>
      </c>
      <c r="B204" s="39" t="s">
        <v>293</v>
      </c>
      <c r="C204" s="39" t="str">
        <f t="shared" si="13"/>
        <v>R10273-1</v>
      </c>
      <c r="D204" s="39" t="str">
        <f t="shared" si="14"/>
        <v>R10273-2</v>
      </c>
      <c r="E204" s="14" t="str">
        <f>VLOOKUP(C204,Pin_Report!$D$3:$E$9000,2,0)</f>
        <v>GND</v>
      </c>
      <c r="F204" s="14" t="str">
        <f>VLOOKUP(D204,Pin_Report!$D$3:$E$9000,2,0)</f>
        <v>N19580229</v>
      </c>
      <c r="G204" s="30">
        <v>0.1</v>
      </c>
      <c r="H204" s="30"/>
      <c r="I204" s="30">
        <v>2.5000000000000001E-5</v>
      </c>
      <c r="J204" s="30">
        <v>100000</v>
      </c>
      <c r="K204" s="39">
        <f t="shared" si="15"/>
        <v>6.2500000000000001E-5</v>
      </c>
      <c r="L204" s="39">
        <f t="shared" si="12"/>
        <v>1600</v>
      </c>
      <c r="M204" s="4" t="str">
        <f t="shared" si="16"/>
        <v>PASS</v>
      </c>
      <c r="N204" s="4"/>
      <c r="O204" s="60"/>
      <c r="P204" s="37"/>
      <c r="Q204" s="37"/>
    </row>
    <row r="205" spans="1:17" s="17" customFormat="1" x14ac:dyDescent="0.3">
      <c r="A205" s="39" t="s">
        <v>162</v>
      </c>
      <c r="B205" s="39" t="s">
        <v>293</v>
      </c>
      <c r="C205" s="39" t="str">
        <f t="shared" si="13"/>
        <v>R10817-1</v>
      </c>
      <c r="D205" s="39" t="str">
        <f t="shared" si="14"/>
        <v>R10817-2</v>
      </c>
      <c r="E205" s="14" t="str">
        <f>VLOOKUP(C205,Pin_Report!$D$3:$E$9000,2,0)</f>
        <v>GND</v>
      </c>
      <c r="F205" s="14" t="str">
        <f>VLOOKUP(D205,Pin_Report!$D$3:$E$9000,2,0)</f>
        <v>N19563564</v>
      </c>
      <c r="G205" s="30">
        <v>0.1</v>
      </c>
      <c r="H205" s="30"/>
      <c r="I205" s="30">
        <v>2.5000000000000001E-5</v>
      </c>
      <c r="J205" s="30">
        <v>100000</v>
      </c>
      <c r="K205" s="39">
        <f t="shared" si="15"/>
        <v>6.2500000000000001E-5</v>
      </c>
      <c r="L205" s="39">
        <f t="shared" si="12"/>
        <v>1600</v>
      </c>
      <c r="M205" s="4" t="str">
        <f t="shared" si="16"/>
        <v>PASS</v>
      </c>
      <c r="N205" s="4"/>
      <c r="O205" s="60"/>
      <c r="P205" s="37"/>
      <c r="Q205" s="37"/>
    </row>
    <row r="206" spans="1:17" s="17" customFormat="1" x14ac:dyDescent="0.3">
      <c r="A206" s="39" t="s">
        <v>164</v>
      </c>
      <c r="B206" s="39" t="s">
        <v>293</v>
      </c>
      <c r="C206" s="39" t="str">
        <f t="shared" si="13"/>
        <v>R10921-1</v>
      </c>
      <c r="D206" s="39" t="str">
        <f t="shared" si="14"/>
        <v>R10921-2</v>
      </c>
      <c r="E206" s="14" t="str">
        <f>VLOOKUP(C206,Pin_Report!$D$3:$E$9000,2,0)</f>
        <v>N19561854</v>
      </c>
      <c r="F206" s="14" t="str">
        <f>VLOOKUP(D206,Pin_Report!$D$3:$E$9000,2,0)</f>
        <v>2G_VDD</v>
      </c>
      <c r="G206" s="30">
        <v>0.1</v>
      </c>
      <c r="H206" s="30">
        <v>2.8</v>
      </c>
      <c r="I206" s="30"/>
      <c r="J206" s="30">
        <v>100000</v>
      </c>
      <c r="K206" s="39">
        <f t="shared" si="15"/>
        <v>7.8399999999999995E-5</v>
      </c>
      <c r="L206" s="39">
        <f t="shared" si="12"/>
        <v>1275.5102040816328</v>
      </c>
      <c r="M206" s="4" t="str">
        <f t="shared" si="16"/>
        <v>PASS</v>
      </c>
      <c r="N206" s="4"/>
      <c r="O206" s="60"/>
      <c r="P206" s="37"/>
      <c r="Q206" s="37"/>
    </row>
    <row r="207" spans="1:17" s="17" customFormat="1" x14ac:dyDescent="0.3">
      <c r="A207" s="39" t="s">
        <v>153</v>
      </c>
      <c r="B207" s="39" t="s">
        <v>293</v>
      </c>
      <c r="C207" s="39" t="str">
        <f t="shared" si="13"/>
        <v>R322-1</v>
      </c>
      <c r="D207" s="39" t="str">
        <f t="shared" si="14"/>
        <v>R322-2</v>
      </c>
      <c r="E207" s="14" t="str">
        <f>VLOOKUP(C207,Pin_Report!$D$3:$E$9000,2,0)</f>
        <v>2G_MODULE_SIM_PRESENCE</v>
      </c>
      <c r="F207" s="14" t="str">
        <f>VLOOKUP(D207,Pin_Report!$D$3:$E$9000,2,0)</f>
        <v>GND</v>
      </c>
      <c r="G207" s="30">
        <v>0.1</v>
      </c>
      <c r="H207" s="30">
        <v>2.7719999999999998</v>
      </c>
      <c r="I207" s="30"/>
      <c r="J207" s="30">
        <v>100000</v>
      </c>
      <c r="K207" s="39">
        <f t="shared" si="15"/>
        <v>7.6839839999999992E-5</v>
      </c>
      <c r="L207" s="39">
        <f t="shared" si="12"/>
        <v>1301.4082278151545</v>
      </c>
      <c r="M207" s="4" t="str">
        <f t="shared" si="16"/>
        <v>PASS</v>
      </c>
      <c r="N207" s="4"/>
      <c r="O207" s="60"/>
      <c r="P207" s="37"/>
      <c r="Q207" s="37"/>
    </row>
    <row r="208" spans="1:17" s="17" customFormat="1" x14ac:dyDescent="0.3">
      <c r="A208" s="39" t="s">
        <v>163</v>
      </c>
      <c r="B208" s="39" t="s">
        <v>293</v>
      </c>
      <c r="C208" s="39" t="str">
        <f t="shared" si="13"/>
        <v>R10837-1</v>
      </c>
      <c r="D208" s="39" t="str">
        <f t="shared" si="14"/>
        <v>R10837-2</v>
      </c>
      <c r="E208" s="14" t="str">
        <f>VLOOKUP(C208,Pin_Report!$D$3:$E$9000,2,0)</f>
        <v>N19566638</v>
      </c>
      <c r="F208" s="14" t="str">
        <f>VLOOKUP(D208,Pin_Report!$D$3:$E$9000,2,0)</f>
        <v>GND</v>
      </c>
      <c r="G208" s="30">
        <v>0.1</v>
      </c>
      <c r="H208" s="30">
        <v>2.7719999999999998</v>
      </c>
      <c r="I208" s="30"/>
      <c r="J208" s="30">
        <v>100000</v>
      </c>
      <c r="K208" s="39">
        <f t="shared" si="15"/>
        <v>7.6839839999999992E-5</v>
      </c>
      <c r="L208" s="39">
        <f t="shared" si="12"/>
        <v>1301.4082278151545</v>
      </c>
      <c r="M208" s="4" t="str">
        <f t="shared" si="16"/>
        <v>PASS</v>
      </c>
      <c r="N208" s="4"/>
      <c r="O208" s="60"/>
      <c r="P208" s="37"/>
      <c r="Q208" s="37"/>
    </row>
    <row r="209" spans="1:17" s="17" customFormat="1" x14ac:dyDescent="0.3">
      <c r="A209" s="39" t="s">
        <v>200</v>
      </c>
      <c r="B209" s="39" t="s">
        <v>296</v>
      </c>
      <c r="C209" s="39" t="str">
        <f t="shared" si="13"/>
        <v>R325-1</v>
      </c>
      <c r="D209" s="39" t="str">
        <f t="shared" si="14"/>
        <v>R325-2</v>
      </c>
      <c r="E209" s="14" t="str">
        <f>VLOOKUP(C209,Pin_Report!$D$3:$E$9000,2,0)</f>
        <v>2G_VDD</v>
      </c>
      <c r="F209" s="14" t="str">
        <f>VLOOKUP(D209,Pin_Report!$D$3:$E$9000,2,0)</f>
        <v>N19744177</v>
      </c>
      <c r="G209" s="30">
        <v>0.1</v>
      </c>
      <c r="H209" s="30">
        <v>2.8</v>
      </c>
      <c r="I209" s="30"/>
      <c r="J209" s="30">
        <v>470</v>
      </c>
      <c r="K209" s="39">
        <f t="shared" si="15"/>
        <v>1.6680851063829785E-2</v>
      </c>
      <c r="L209" s="39">
        <f t="shared" si="12"/>
        <v>5.9948979591836746</v>
      </c>
      <c r="M209" s="4" t="str">
        <f t="shared" si="16"/>
        <v>PASS</v>
      </c>
      <c r="N209" s="4"/>
      <c r="O209" s="60"/>
      <c r="P209" s="37"/>
      <c r="Q209" s="37"/>
    </row>
    <row r="210" spans="1:17" s="17" customFormat="1" x14ac:dyDescent="0.3">
      <c r="A210" s="39" t="s">
        <v>202</v>
      </c>
      <c r="B210" s="39" t="s">
        <v>297</v>
      </c>
      <c r="C210" s="39" t="str">
        <f t="shared" si="13"/>
        <v>R393-1</v>
      </c>
      <c r="D210" s="39" t="str">
        <f t="shared" si="14"/>
        <v>R393-2</v>
      </c>
      <c r="E210" s="14" t="str">
        <f>VLOOKUP(C210,Pin_Report!$D$3:$E$9000,2,0)</f>
        <v>MODULE_PWR_ON</v>
      </c>
      <c r="F210" s="14" t="str">
        <f>VLOOKUP(D210,Pin_Report!$D$3:$E$9000,2,0)</f>
        <v>GND</v>
      </c>
      <c r="G210" s="30">
        <v>6.25E-2</v>
      </c>
      <c r="H210" s="30"/>
      <c r="I210" s="30">
        <v>2.5000000000000001E-4</v>
      </c>
      <c r="J210" s="30">
        <v>430</v>
      </c>
      <c r="K210" s="39">
        <f t="shared" si="15"/>
        <v>2.6874999999999999E-5</v>
      </c>
      <c r="L210" s="39">
        <f t="shared" si="12"/>
        <v>2325.5813953488373</v>
      </c>
      <c r="M210" s="4" t="str">
        <f t="shared" si="16"/>
        <v>PASS</v>
      </c>
      <c r="N210" s="4"/>
      <c r="O210" s="60"/>
      <c r="P210" s="37"/>
      <c r="Q210" s="37"/>
    </row>
    <row r="211" spans="1:17" s="17" customFormat="1" x14ac:dyDescent="0.3">
      <c r="A211" s="39" t="s">
        <v>1653</v>
      </c>
      <c r="B211" s="39" t="s">
        <v>2880</v>
      </c>
      <c r="C211" s="39" t="str">
        <f t="shared" si="13"/>
        <v>R500-1</v>
      </c>
      <c r="D211" s="39" t="str">
        <f t="shared" si="14"/>
        <v>R500-2</v>
      </c>
      <c r="E211" s="14" t="str">
        <f>VLOOKUP(C211,Pin_Report!$D$3:$E$9000,2,0)</f>
        <v>VCC_3P3_DIG</v>
      </c>
      <c r="F211" s="14" t="str">
        <f>VLOOKUP(D211,Pin_Report!$D$3:$E$9000,2,0)</f>
        <v>N18663495</v>
      </c>
      <c r="G211" s="30">
        <v>0.1</v>
      </c>
      <c r="H211" s="30">
        <v>3.3</v>
      </c>
      <c r="I211" s="30"/>
      <c r="J211" s="30">
        <v>10000</v>
      </c>
      <c r="K211" s="39">
        <f t="shared" si="15"/>
        <v>1.0889999999999999E-3</v>
      </c>
      <c r="L211" s="39">
        <f t="shared" si="12"/>
        <v>91.827364554637299</v>
      </c>
      <c r="M211" s="4" t="str">
        <f t="shared" si="16"/>
        <v>PASS</v>
      </c>
      <c r="N211" s="4"/>
      <c r="O211" s="60"/>
      <c r="P211" s="37"/>
      <c r="Q211" s="37"/>
    </row>
    <row r="212" spans="1:17" s="17" customFormat="1" x14ac:dyDescent="0.3">
      <c r="A212" s="39" t="s">
        <v>1655</v>
      </c>
      <c r="B212" s="39" t="s">
        <v>2880</v>
      </c>
      <c r="C212" s="39" t="str">
        <f t="shared" si="13"/>
        <v>R501-1</v>
      </c>
      <c r="D212" s="39" t="str">
        <f t="shared" si="14"/>
        <v>R501-2</v>
      </c>
      <c r="E212" s="14" t="str">
        <f>VLOOKUP(C212,Pin_Report!$D$3:$E$9000,2,0)</f>
        <v>VCC_3P3_DIG</v>
      </c>
      <c r="F212" s="14" t="str">
        <f>VLOOKUP(D212,Pin_Report!$D$3:$E$9000,2,0)</f>
        <v>N18663498</v>
      </c>
      <c r="G212" s="30">
        <v>0.1</v>
      </c>
      <c r="H212" s="30">
        <v>3.3</v>
      </c>
      <c r="I212" s="30"/>
      <c r="J212" s="30">
        <v>10000</v>
      </c>
      <c r="K212" s="39">
        <f t="shared" si="15"/>
        <v>1.0889999999999999E-3</v>
      </c>
      <c r="L212" s="39">
        <f t="shared" si="12"/>
        <v>91.827364554637299</v>
      </c>
      <c r="M212" s="4" t="str">
        <f t="shared" si="16"/>
        <v>PASS</v>
      </c>
      <c r="N212" s="4"/>
      <c r="O212" s="60"/>
      <c r="P212" s="37"/>
      <c r="Q212" s="37"/>
    </row>
    <row r="213" spans="1:17" s="17" customFormat="1" x14ac:dyDescent="0.3">
      <c r="A213" s="39" t="s">
        <v>1657</v>
      </c>
      <c r="B213" s="39" t="s">
        <v>2880</v>
      </c>
      <c r="C213" s="39" t="str">
        <f t="shared" si="13"/>
        <v>R502-1</v>
      </c>
      <c r="D213" s="39" t="str">
        <f t="shared" si="14"/>
        <v>R502-2</v>
      </c>
      <c r="E213" s="14" t="str">
        <f>VLOOKUP(C213,Pin_Report!$D$3:$E$9000,2,0)</f>
        <v>VCC_3P3_DIG</v>
      </c>
      <c r="F213" s="14" t="str">
        <f>VLOOKUP(D213,Pin_Report!$D$3:$E$9000,2,0)</f>
        <v>N18663501</v>
      </c>
      <c r="G213" s="30">
        <v>0.1</v>
      </c>
      <c r="H213" s="30">
        <v>3.3</v>
      </c>
      <c r="I213" s="30"/>
      <c r="J213" s="30">
        <v>10000</v>
      </c>
      <c r="K213" s="39">
        <f t="shared" si="15"/>
        <v>1.0889999999999999E-3</v>
      </c>
      <c r="L213" s="39">
        <f t="shared" si="12"/>
        <v>91.827364554637299</v>
      </c>
      <c r="M213" s="4" t="str">
        <f t="shared" si="16"/>
        <v>PASS</v>
      </c>
      <c r="N213" s="4"/>
      <c r="O213" s="60"/>
      <c r="P213" s="37"/>
      <c r="Q213" s="37"/>
    </row>
    <row r="214" spans="1:17" s="17" customFormat="1" x14ac:dyDescent="0.3">
      <c r="A214" s="39" t="s">
        <v>1659</v>
      </c>
      <c r="B214" s="39" t="s">
        <v>2880</v>
      </c>
      <c r="C214" s="39" t="str">
        <f t="shared" si="13"/>
        <v>R503-1</v>
      </c>
      <c r="D214" s="39" t="str">
        <f t="shared" si="14"/>
        <v>R503-2</v>
      </c>
      <c r="E214" s="14" t="str">
        <f>VLOOKUP(C214,Pin_Report!$D$3:$E$9000,2,0)</f>
        <v>VCC_3P3_DIG</v>
      </c>
      <c r="F214" s="14" t="str">
        <f>VLOOKUP(D214,Pin_Report!$D$3:$E$9000,2,0)</f>
        <v>N18663504</v>
      </c>
      <c r="G214" s="30">
        <v>0.1</v>
      </c>
      <c r="H214" s="30">
        <v>3.3</v>
      </c>
      <c r="I214" s="30"/>
      <c r="J214" s="30">
        <v>10000</v>
      </c>
      <c r="K214" s="39">
        <f t="shared" si="15"/>
        <v>1.0889999999999999E-3</v>
      </c>
      <c r="L214" s="39">
        <f t="shared" si="12"/>
        <v>91.827364554637299</v>
      </c>
      <c r="M214" s="4" t="str">
        <f t="shared" si="16"/>
        <v>PASS</v>
      </c>
      <c r="N214" s="4"/>
      <c r="O214" s="60"/>
      <c r="P214" s="37"/>
      <c r="Q214" s="37"/>
    </row>
    <row r="215" spans="1:17" s="17" customFormat="1" x14ac:dyDescent="0.3">
      <c r="A215" s="39" t="s">
        <v>1661</v>
      </c>
      <c r="B215" s="39" t="s">
        <v>2880</v>
      </c>
      <c r="C215" s="39" t="str">
        <f t="shared" si="13"/>
        <v>R508-1</v>
      </c>
      <c r="D215" s="39" t="str">
        <f t="shared" si="14"/>
        <v>R508-2</v>
      </c>
      <c r="E215" s="14" t="str">
        <f>VLOOKUP(C215,Pin_Report!$D$3:$E$9000,2,0)</f>
        <v>VCC_3P3_DIG</v>
      </c>
      <c r="F215" s="14" t="str">
        <f>VLOOKUP(D215,Pin_Report!$D$3:$E$9000,2,0)</f>
        <v>N18663807</v>
      </c>
      <c r="G215" s="30">
        <v>0.1</v>
      </c>
      <c r="H215" s="30">
        <v>3.3</v>
      </c>
      <c r="I215" s="30"/>
      <c r="J215" s="30">
        <v>10000</v>
      </c>
      <c r="K215" s="39">
        <f t="shared" si="15"/>
        <v>1.0889999999999999E-3</v>
      </c>
      <c r="L215" s="39">
        <f t="shared" si="12"/>
        <v>91.827364554637299</v>
      </c>
      <c r="M215" s="4" t="str">
        <f t="shared" si="16"/>
        <v>PASS</v>
      </c>
      <c r="N215" s="4"/>
      <c r="O215" s="60"/>
      <c r="P215" s="37"/>
      <c r="Q215" s="37"/>
    </row>
    <row r="216" spans="1:17" s="17" customFormat="1" x14ac:dyDescent="0.3">
      <c r="A216" s="39" t="s">
        <v>1663</v>
      </c>
      <c r="B216" s="39" t="s">
        <v>2880</v>
      </c>
      <c r="C216" s="39" t="str">
        <f t="shared" si="13"/>
        <v>R509-1</v>
      </c>
      <c r="D216" s="39" t="str">
        <f t="shared" si="14"/>
        <v>R509-2</v>
      </c>
      <c r="E216" s="14" t="str">
        <f>VLOOKUP(C216,Pin_Report!$D$3:$E$9000,2,0)</f>
        <v>N18663807</v>
      </c>
      <c r="F216" s="14" t="str">
        <f>VLOOKUP(D216,Pin_Report!$D$3:$E$9000,2,0)</f>
        <v>GND</v>
      </c>
      <c r="G216" s="30">
        <v>0.1</v>
      </c>
      <c r="H216" s="30">
        <v>3.3</v>
      </c>
      <c r="I216" s="30"/>
      <c r="J216" s="30">
        <v>10000</v>
      </c>
      <c r="K216" s="39">
        <f t="shared" si="15"/>
        <v>1.0889999999999999E-3</v>
      </c>
      <c r="L216" s="39">
        <f t="shared" si="12"/>
        <v>91.827364554637299</v>
      </c>
      <c r="M216" s="4" t="str">
        <f t="shared" si="16"/>
        <v>PASS</v>
      </c>
      <c r="N216" s="4"/>
      <c r="O216" s="60"/>
      <c r="P216" s="37"/>
      <c r="Q216" s="37"/>
    </row>
    <row r="217" spans="1:17" s="17" customFormat="1" x14ac:dyDescent="0.3">
      <c r="A217" s="39" t="s">
        <v>2351</v>
      </c>
      <c r="B217" s="39" t="s">
        <v>2880</v>
      </c>
      <c r="C217" s="39" t="str">
        <f t="shared" si="13"/>
        <v>R3517-1</v>
      </c>
      <c r="D217" s="39" t="str">
        <f t="shared" si="14"/>
        <v>R3517-2</v>
      </c>
      <c r="E217" s="14" t="str">
        <f>VLOOKUP(C217,Pin_Report!$D$3:$E$9000,2,0)</f>
        <v>N3465192</v>
      </c>
      <c r="F217" s="14" t="str">
        <f>VLOOKUP(D217,Pin_Report!$D$3:$E$9000,2,0)</f>
        <v>GND</v>
      </c>
      <c r="G217" s="30">
        <v>0.1</v>
      </c>
      <c r="H217" s="30">
        <v>3.4</v>
      </c>
      <c r="I217" s="30"/>
      <c r="J217" s="30">
        <v>10000</v>
      </c>
      <c r="K217" s="39">
        <f t="shared" si="15"/>
        <v>1.1559999999999999E-3</v>
      </c>
      <c r="L217" s="39">
        <f t="shared" si="12"/>
        <v>86.505190311418701</v>
      </c>
      <c r="M217" s="4" t="str">
        <f t="shared" si="16"/>
        <v>PASS</v>
      </c>
      <c r="N217" s="4"/>
      <c r="O217" s="60"/>
      <c r="P217" s="37"/>
      <c r="Q217" s="37"/>
    </row>
    <row r="218" spans="1:17" s="17" customFormat="1" x14ac:dyDescent="0.3">
      <c r="A218" s="39" t="s">
        <v>2528</v>
      </c>
      <c r="B218" s="39" t="s">
        <v>2880</v>
      </c>
      <c r="C218" s="39" t="str">
        <f t="shared" si="13"/>
        <v>R11229-1</v>
      </c>
      <c r="D218" s="39" t="str">
        <f t="shared" si="14"/>
        <v>R11229-2</v>
      </c>
      <c r="E218" s="14" t="str">
        <f>VLOOKUP(C218,Pin_Report!$D$3:$E$9000,2,0)</f>
        <v>V3P3</v>
      </c>
      <c r="F218" s="14" t="str">
        <f>VLOOKUP(D218,Pin_Report!$D$3:$E$9000,2,0)</f>
        <v>N19620895</v>
      </c>
      <c r="G218" s="30">
        <v>0.1</v>
      </c>
      <c r="H218" s="30">
        <v>3.3</v>
      </c>
      <c r="I218" s="30"/>
      <c r="J218" s="30">
        <v>10000</v>
      </c>
      <c r="K218" s="39">
        <f t="shared" si="15"/>
        <v>1.0889999999999999E-3</v>
      </c>
      <c r="L218" s="39">
        <f t="shared" si="12"/>
        <v>91.827364554637299</v>
      </c>
      <c r="M218" s="4" t="str">
        <f t="shared" si="16"/>
        <v>PASS</v>
      </c>
      <c r="N218" s="4"/>
      <c r="O218" s="60"/>
      <c r="P218" s="37"/>
      <c r="Q218" s="37"/>
    </row>
    <row r="219" spans="1:17" s="17" customFormat="1" x14ac:dyDescent="0.3">
      <c r="A219" s="39" t="s">
        <v>2530</v>
      </c>
      <c r="B219" s="39" t="s">
        <v>2880</v>
      </c>
      <c r="C219" s="39" t="str">
        <f t="shared" si="13"/>
        <v>R11230-1</v>
      </c>
      <c r="D219" s="39" t="str">
        <f t="shared" si="14"/>
        <v>R11230-2</v>
      </c>
      <c r="E219" s="14" t="str">
        <f>VLOOKUP(C219,Pin_Report!$D$3:$E$9000,2,0)</f>
        <v>V3P3</v>
      </c>
      <c r="F219" s="14" t="str">
        <f>VLOOKUP(D219,Pin_Report!$D$3:$E$9000,2,0)</f>
        <v>N19620915</v>
      </c>
      <c r="G219" s="30">
        <v>0.1</v>
      </c>
      <c r="H219" s="30">
        <v>3.3</v>
      </c>
      <c r="I219" s="30"/>
      <c r="J219" s="30">
        <v>10000</v>
      </c>
      <c r="K219" s="39">
        <f t="shared" si="15"/>
        <v>1.0889999999999999E-3</v>
      </c>
      <c r="L219" s="39">
        <f t="shared" si="12"/>
        <v>91.827364554637299</v>
      </c>
      <c r="M219" s="4" t="str">
        <f t="shared" si="16"/>
        <v>PASS</v>
      </c>
      <c r="N219" s="4"/>
      <c r="O219" s="60"/>
      <c r="P219" s="37"/>
      <c r="Q219" s="37"/>
    </row>
    <row r="220" spans="1:17" s="17" customFormat="1" x14ac:dyDescent="0.3">
      <c r="A220" s="39" t="s">
        <v>2532</v>
      </c>
      <c r="B220" s="39" t="s">
        <v>2880</v>
      </c>
      <c r="C220" s="39" t="str">
        <f t="shared" si="13"/>
        <v>R11231-1</v>
      </c>
      <c r="D220" s="39" t="str">
        <f t="shared" si="14"/>
        <v>R11231-2</v>
      </c>
      <c r="E220" s="14" t="str">
        <f>VLOOKUP(C220,Pin_Report!$D$3:$E$9000,2,0)</f>
        <v>V3P3</v>
      </c>
      <c r="F220" s="14" t="str">
        <f>VLOOKUP(D220,Pin_Report!$D$3:$E$9000,2,0)</f>
        <v>N19620992</v>
      </c>
      <c r="G220" s="30">
        <v>0.1</v>
      </c>
      <c r="H220" s="30">
        <v>3.3</v>
      </c>
      <c r="I220" s="30"/>
      <c r="J220" s="30">
        <v>10000</v>
      </c>
      <c r="K220" s="39">
        <f t="shared" si="15"/>
        <v>1.0889999999999999E-3</v>
      </c>
      <c r="L220" s="39">
        <f t="shared" si="12"/>
        <v>91.827364554637299</v>
      </c>
      <c r="M220" s="4" t="str">
        <f t="shared" si="16"/>
        <v>PASS</v>
      </c>
      <c r="N220" s="4"/>
      <c r="O220" s="60"/>
      <c r="P220" s="37"/>
      <c r="Q220" s="37"/>
    </row>
    <row r="221" spans="1:17" s="17" customFormat="1" x14ac:dyDescent="0.3">
      <c r="A221" s="39" t="s">
        <v>2534</v>
      </c>
      <c r="B221" s="39" t="s">
        <v>2880</v>
      </c>
      <c r="C221" s="39" t="str">
        <f t="shared" si="13"/>
        <v>R11232-1</v>
      </c>
      <c r="D221" s="39" t="str">
        <f t="shared" si="14"/>
        <v>R11232-2</v>
      </c>
      <c r="E221" s="14" t="str">
        <f>VLOOKUP(C221,Pin_Report!$D$3:$E$9000,2,0)</f>
        <v>V3P3</v>
      </c>
      <c r="F221" s="14" t="str">
        <f>VLOOKUP(D221,Pin_Report!$D$3:$E$9000,2,0)</f>
        <v>N19620998</v>
      </c>
      <c r="G221" s="30">
        <v>0.1</v>
      </c>
      <c r="H221" s="30">
        <v>3.3</v>
      </c>
      <c r="I221" s="30"/>
      <c r="J221" s="30">
        <v>10000</v>
      </c>
      <c r="K221" s="39">
        <f t="shared" si="15"/>
        <v>1.0889999999999999E-3</v>
      </c>
      <c r="L221" s="39">
        <f t="shared" si="12"/>
        <v>91.827364554637299</v>
      </c>
      <c r="M221" s="4" t="str">
        <f t="shared" si="16"/>
        <v>PASS</v>
      </c>
      <c r="N221" s="4"/>
      <c r="O221" s="60"/>
      <c r="P221" s="37"/>
      <c r="Q221" s="37"/>
    </row>
    <row r="222" spans="1:17" s="17" customFormat="1" x14ac:dyDescent="0.3">
      <c r="A222" s="39" t="s">
        <v>2536</v>
      </c>
      <c r="B222" s="39" t="s">
        <v>2880</v>
      </c>
      <c r="C222" s="39" t="str">
        <f t="shared" si="13"/>
        <v>R11234-1</v>
      </c>
      <c r="D222" s="39" t="str">
        <f t="shared" si="14"/>
        <v>R11234-2</v>
      </c>
      <c r="E222" s="14" t="str">
        <f>VLOOKUP(C222,Pin_Report!$D$3:$E$9000,2,0)</f>
        <v>VCC_3P3_FPGA</v>
      </c>
      <c r="F222" s="14" t="str">
        <f>VLOOKUP(D222,Pin_Report!$D$3:$E$9000,2,0)</f>
        <v>N19621020</v>
      </c>
      <c r="G222" s="30">
        <v>0.1</v>
      </c>
      <c r="H222" s="30">
        <v>3.3</v>
      </c>
      <c r="I222" s="30"/>
      <c r="J222" s="30">
        <v>10000</v>
      </c>
      <c r="K222" s="39">
        <f t="shared" si="15"/>
        <v>1.0889999999999999E-3</v>
      </c>
      <c r="L222" s="39">
        <f t="shared" si="12"/>
        <v>91.827364554637299</v>
      </c>
      <c r="M222" s="4" t="str">
        <f t="shared" si="16"/>
        <v>PASS</v>
      </c>
      <c r="N222" s="4"/>
      <c r="O222" s="60"/>
      <c r="P222" s="37"/>
      <c r="Q222" s="37"/>
    </row>
    <row r="223" spans="1:17" s="17" customFormat="1" x14ac:dyDescent="0.3">
      <c r="A223" s="39" t="s">
        <v>2542</v>
      </c>
      <c r="B223" s="39" t="s">
        <v>2880</v>
      </c>
      <c r="C223" s="39" t="str">
        <f t="shared" si="13"/>
        <v>R11239-1</v>
      </c>
      <c r="D223" s="39" t="str">
        <f t="shared" si="14"/>
        <v>R11239-2</v>
      </c>
      <c r="E223" s="14" t="str">
        <f>VLOOKUP(C223,Pin_Report!$D$3:$E$9000,2,0)</f>
        <v>N19621020</v>
      </c>
      <c r="F223" s="14" t="str">
        <f>VLOOKUP(D223,Pin_Report!$D$3:$E$9000,2,0)</f>
        <v>GND</v>
      </c>
      <c r="G223" s="30">
        <v>0.1</v>
      </c>
      <c r="H223" s="30">
        <v>3.3</v>
      </c>
      <c r="I223" s="30"/>
      <c r="J223" s="30">
        <v>10000</v>
      </c>
      <c r="K223" s="39">
        <f t="shared" si="15"/>
        <v>1.0889999999999999E-3</v>
      </c>
      <c r="L223" s="39">
        <f t="shared" si="12"/>
        <v>91.827364554637299</v>
      </c>
      <c r="M223" s="4" t="str">
        <f t="shared" si="16"/>
        <v>PASS</v>
      </c>
      <c r="N223" s="4"/>
      <c r="O223" s="60"/>
      <c r="P223" s="37"/>
      <c r="Q223" s="37"/>
    </row>
    <row r="224" spans="1:17" s="17" customFormat="1" x14ac:dyDescent="0.3">
      <c r="A224" s="39" t="s">
        <v>2543</v>
      </c>
      <c r="B224" s="39" t="s">
        <v>2880</v>
      </c>
      <c r="C224" s="39" t="str">
        <f t="shared" si="13"/>
        <v>R11244-1</v>
      </c>
      <c r="D224" s="39" t="str">
        <f t="shared" si="14"/>
        <v>R11244-2</v>
      </c>
      <c r="E224" s="14" t="str">
        <f>VLOOKUP(C224,Pin_Report!$D$3:$E$9000,2,0)</f>
        <v>LVL_IN_TERM_A4</v>
      </c>
      <c r="F224" s="14" t="str">
        <f>VLOOKUP(D224,Pin_Report!$D$3:$E$9000,2,0)</f>
        <v>GND</v>
      </c>
      <c r="G224" s="30">
        <v>0.1</v>
      </c>
      <c r="H224" s="30">
        <v>3.6</v>
      </c>
      <c r="I224" s="30"/>
      <c r="J224" s="30">
        <v>10000</v>
      </c>
      <c r="K224" s="39">
        <f t="shared" si="15"/>
        <v>1.2960000000000001E-3</v>
      </c>
      <c r="L224" s="39">
        <f t="shared" si="12"/>
        <v>77.160493827160494</v>
      </c>
      <c r="M224" s="4" t="str">
        <f t="shared" si="16"/>
        <v>PASS</v>
      </c>
      <c r="N224" s="4"/>
      <c r="O224" s="60"/>
      <c r="P224" s="37"/>
      <c r="Q224" s="37"/>
    </row>
    <row r="225" spans="1:17" s="17" customFormat="1" x14ac:dyDescent="0.3">
      <c r="A225" s="39" t="s">
        <v>2545</v>
      </c>
      <c r="B225" s="39" t="s">
        <v>2880</v>
      </c>
      <c r="C225" s="39" t="str">
        <f t="shared" si="13"/>
        <v>R11245-1</v>
      </c>
      <c r="D225" s="39" t="str">
        <f t="shared" si="14"/>
        <v>R11245-2</v>
      </c>
      <c r="E225" s="14" t="str">
        <f>VLOOKUP(C225,Pin_Report!$D$3:$E$9000,2,0)</f>
        <v>LVL_IN_TERM_A3</v>
      </c>
      <c r="F225" s="14" t="str">
        <f>VLOOKUP(D225,Pin_Report!$D$3:$E$9000,2,0)</f>
        <v>GND</v>
      </c>
      <c r="G225" s="30">
        <v>0.1</v>
      </c>
      <c r="H225" s="30">
        <v>3.6</v>
      </c>
      <c r="I225" s="30"/>
      <c r="J225" s="30">
        <v>10000</v>
      </c>
      <c r="K225" s="39">
        <f t="shared" si="15"/>
        <v>1.2960000000000001E-3</v>
      </c>
      <c r="L225" s="39">
        <f t="shared" si="12"/>
        <v>77.160493827160494</v>
      </c>
      <c r="M225" s="4" t="str">
        <f t="shared" si="16"/>
        <v>PASS</v>
      </c>
      <c r="N225" s="4"/>
      <c r="O225" s="60"/>
      <c r="P225" s="37"/>
      <c r="Q225" s="37"/>
    </row>
    <row r="226" spans="1:17" s="17" customFormat="1" x14ac:dyDescent="0.3">
      <c r="A226" s="39" t="s">
        <v>175</v>
      </c>
      <c r="B226" s="39" t="s">
        <v>2878</v>
      </c>
      <c r="C226" s="39" t="str">
        <f t="shared" si="13"/>
        <v>R504-1</v>
      </c>
      <c r="D226" s="39" t="str">
        <f t="shared" si="14"/>
        <v>R504-2</v>
      </c>
      <c r="E226" s="14" t="str">
        <f>VLOOKUP(C226,Pin_Report!$D$3:$E$9000,2,0)</f>
        <v>N18663495</v>
      </c>
      <c r="F226" s="14" t="str">
        <f>VLOOKUP(D226,Pin_Report!$D$3:$E$9000,2,0)</f>
        <v>GND</v>
      </c>
      <c r="G226" s="30">
        <v>6.25E-2</v>
      </c>
      <c r="H226" s="30">
        <v>3.3</v>
      </c>
      <c r="I226" s="30"/>
      <c r="J226" s="30">
        <v>1000</v>
      </c>
      <c r="K226" s="39">
        <f t="shared" si="15"/>
        <v>1.0889999999999999E-2</v>
      </c>
      <c r="L226" s="39">
        <f t="shared" si="12"/>
        <v>5.7392102846648312</v>
      </c>
      <c r="M226" s="4" t="str">
        <f t="shared" si="16"/>
        <v>PASS</v>
      </c>
      <c r="N226" s="4"/>
      <c r="O226" s="60"/>
      <c r="P226" s="37"/>
      <c r="Q226" s="37"/>
    </row>
    <row r="227" spans="1:17" s="17" customFormat="1" x14ac:dyDescent="0.3">
      <c r="A227" s="39" t="s">
        <v>204</v>
      </c>
      <c r="B227" s="39" t="s">
        <v>2878</v>
      </c>
      <c r="C227" s="39" t="str">
        <f t="shared" si="13"/>
        <v>R505-1</v>
      </c>
      <c r="D227" s="39" t="str">
        <f t="shared" si="14"/>
        <v>R505-2</v>
      </c>
      <c r="E227" s="14" t="str">
        <f>VLOOKUP(C227,Pin_Report!$D$3:$E$9000,2,0)</f>
        <v>N18663498</v>
      </c>
      <c r="F227" s="14" t="str">
        <f>VLOOKUP(D227,Pin_Report!$D$3:$E$9000,2,0)</f>
        <v>GND</v>
      </c>
      <c r="G227" s="30">
        <v>6.25E-2</v>
      </c>
      <c r="H227" s="30">
        <v>3.3</v>
      </c>
      <c r="I227" s="30"/>
      <c r="J227" s="30">
        <v>1000</v>
      </c>
      <c r="K227" s="39">
        <f t="shared" si="15"/>
        <v>1.0889999999999999E-2</v>
      </c>
      <c r="L227" s="39">
        <f t="shared" si="12"/>
        <v>5.7392102846648312</v>
      </c>
      <c r="M227" s="4" t="str">
        <f t="shared" si="16"/>
        <v>PASS</v>
      </c>
      <c r="N227" s="4"/>
      <c r="O227" s="60"/>
      <c r="P227" s="37"/>
      <c r="Q227" s="37"/>
    </row>
    <row r="228" spans="1:17" s="17" customFormat="1" x14ac:dyDescent="0.3">
      <c r="A228" s="39" t="s">
        <v>155</v>
      </c>
      <c r="B228" s="39" t="s">
        <v>2878</v>
      </c>
      <c r="C228" s="39" t="str">
        <f t="shared" si="13"/>
        <v>R506-1</v>
      </c>
      <c r="D228" s="39" t="str">
        <f t="shared" si="14"/>
        <v>R506-2</v>
      </c>
      <c r="E228" s="14" t="str">
        <f>VLOOKUP(C228,Pin_Report!$D$3:$E$9000,2,0)</f>
        <v>N18663501</v>
      </c>
      <c r="F228" s="14" t="str">
        <f>VLOOKUP(D228,Pin_Report!$D$3:$E$9000,2,0)</f>
        <v>GND</v>
      </c>
      <c r="G228" s="30">
        <v>6.25E-2</v>
      </c>
      <c r="H228" s="30">
        <v>3.3</v>
      </c>
      <c r="I228" s="30"/>
      <c r="J228" s="30">
        <v>1000</v>
      </c>
      <c r="K228" s="39">
        <f t="shared" si="15"/>
        <v>1.0889999999999999E-2</v>
      </c>
      <c r="L228" s="39">
        <f t="shared" si="12"/>
        <v>5.7392102846648312</v>
      </c>
      <c r="M228" s="4" t="str">
        <f t="shared" si="16"/>
        <v>PASS</v>
      </c>
      <c r="N228" s="4"/>
      <c r="O228" s="27"/>
      <c r="P228" s="37"/>
      <c r="Q228" s="37"/>
    </row>
    <row r="229" spans="1:17" s="17" customFormat="1" x14ac:dyDescent="0.3">
      <c r="A229" s="39" t="s">
        <v>176</v>
      </c>
      <c r="B229" s="39" t="s">
        <v>2878</v>
      </c>
      <c r="C229" s="39" t="str">
        <f t="shared" si="13"/>
        <v>R507-1</v>
      </c>
      <c r="D229" s="39" t="str">
        <f t="shared" si="14"/>
        <v>R507-2</v>
      </c>
      <c r="E229" s="14" t="str">
        <f>VLOOKUP(C229,Pin_Report!$D$3:$E$9000,2,0)</f>
        <v>N18663504</v>
      </c>
      <c r="F229" s="14" t="str">
        <f>VLOOKUP(D229,Pin_Report!$D$3:$E$9000,2,0)</f>
        <v>GND</v>
      </c>
      <c r="G229" s="30">
        <v>6.25E-2</v>
      </c>
      <c r="H229" s="30">
        <v>3.3</v>
      </c>
      <c r="I229" s="30"/>
      <c r="J229" s="30">
        <v>1000</v>
      </c>
      <c r="K229" s="39">
        <f t="shared" si="15"/>
        <v>1.0889999999999999E-2</v>
      </c>
      <c r="L229" s="39">
        <f t="shared" si="12"/>
        <v>5.7392102846648312</v>
      </c>
      <c r="M229" s="4" t="str">
        <f t="shared" si="16"/>
        <v>PASS</v>
      </c>
      <c r="N229" s="4"/>
      <c r="O229" s="60"/>
      <c r="P229" s="37"/>
      <c r="Q229" s="37"/>
    </row>
    <row r="230" spans="1:17" s="17" customFormat="1" x14ac:dyDescent="0.3">
      <c r="A230" s="39" t="s">
        <v>1709</v>
      </c>
      <c r="B230" s="39" t="s">
        <v>2878</v>
      </c>
      <c r="C230" s="39" t="str">
        <f t="shared" si="13"/>
        <v>R613-1</v>
      </c>
      <c r="D230" s="39" t="str">
        <f t="shared" si="14"/>
        <v>R613-2</v>
      </c>
      <c r="E230" s="14" t="str">
        <f>VLOOKUP(C230,Pin_Report!$D$3:$E$9000,2,0)</f>
        <v>N18971775</v>
      </c>
      <c r="F230" s="14" t="str">
        <f>VLOOKUP(D230,Pin_Report!$D$3:$E$9000,2,0)</f>
        <v>V3P3</v>
      </c>
      <c r="G230" s="30">
        <v>6.25E-2</v>
      </c>
      <c r="H230" s="30">
        <v>3.3</v>
      </c>
      <c r="I230" s="30"/>
      <c r="J230" s="30">
        <v>1000</v>
      </c>
      <c r="K230" s="39">
        <f t="shared" si="15"/>
        <v>1.0889999999999999E-2</v>
      </c>
      <c r="L230" s="39">
        <f t="shared" si="12"/>
        <v>5.7392102846648312</v>
      </c>
      <c r="M230" s="4" t="str">
        <f t="shared" si="16"/>
        <v>PASS</v>
      </c>
      <c r="N230" s="4"/>
      <c r="O230" s="60"/>
      <c r="P230" s="37"/>
      <c r="Q230" s="37"/>
    </row>
    <row r="231" spans="1:17" s="17" customFormat="1" x14ac:dyDescent="0.3">
      <c r="A231" s="39" t="s">
        <v>1711</v>
      </c>
      <c r="B231" s="39" t="s">
        <v>2878</v>
      </c>
      <c r="C231" s="39" t="str">
        <f t="shared" si="13"/>
        <v>R614-1</v>
      </c>
      <c r="D231" s="39" t="str">
        <f t="shared" si="14"/>
        <v>R614-2</v>
      </c>
      <c r="E231" s="14" t="str">
        <f>VLOOKUP(C231,Pin_Report!$D$3:$E$9000,2,0)</f>
        <v>N18971775</v>
      </c>
      <c r="F231" s="14" t="str">
        <f>VLOOKUP(D231,Pin_Report!$D$3:$E$9000,2,0)</f>
        <v>GND</v>
      </c>
      <c r="G231" s="30">
        <v>6.25E-2</v>
      </c>
      <c r="H231" s="30">
        <v>3.3</v>
      </c>
      <c r="I231" s="30"/>
      <c r="J231" s="30">
        <v>1000</v>
      </c>
      <c r="K231" s="39">
        <f t="shared" si="15"/>
        <v>1.0889999999999999E-2</v>
      </c>
      <c r="L231" s="39">
        <f t="shared" si="12"/>
        <v>5.7392102846648312</v>
      </c>
      <c r="M231" s="4" t="str">
        <f t="shared" si="16"/>
        <v>PASS</v>
      </c>
      <c r="N231" s="4"/>
      <c r="O231" s="60"/>
      <c r="P231" s="37"/>
      <c r="Q231" s="37"/>
    </row>
    <row r="232" spans="1:17" s="17" customFormat="1" x14ac:dyDescent="0.3">
      <c r="A232" s="39" t="s">
        <v>205</v>
      </c>
      <c r="B232" s="39" t="s">
        <v>2878</v>
      </c>
      <c r="C232" s="39" t="str">
        <f t="shared" si="13"/>
        <v>R615-1</v>
      </c>
      <c r="D232" s="39" t="str">
        <f t="shared" si="14"/>
        <v>R615-2</v>
      </c>
      <c r="E232" s="14" t="str">
        <f>VLOOKUP(C232,Pin_Report!$D$3:$E$9000,2,0)</f>
        <v>N18971610</v>
      </c>
      <c r="F232" s="14" t="str">
        <f>VLOOKUP(D232,Pin_Report!$D$3:$E$9000,2,0)</f>
        <v>VCC_3P3_FPGA</v>
      </c>
      <c r="G232" s="30">
        <v>6.25E-2</v>
      </c>
      <c r="H232" s="30">
        <v>3.3</v>
      </c>
      <c r="I232" s="30"/>
      <c r="J232" s="30">
        <v>1000</v>
      </c>
      <c r="K232" s="39">
        <f t="shared" si="15"/>
        <v>1.0889999999999999E-2</v>
      </c>
      <c r="L232" s="39">
        <f t="shared" si="12"/>
        <v>5.7392102846648312</v>
      </c>
      <c r="M232" s="4" t="str">
        <f t="shared" si="16"/>
        <v>PASS</v>
      </c>
      <c r="N232" s="4"/>
      <c r="O232" s="60"/>
      <c r="P232" s="37"/>
      <c r="Q232" s="37"/>
    </row>
    <row r="233" spans="1:17" s="17" customFormat="1" x14ac:dyDescent="0.3">
      <c r="A233" s="39" t="s">
        <v>1713</v>
      </c>
      <c r="B233" s="39" t="s">
        <v>2878</v>
      </c>
      <c r="C233" s="39" t="str">
        <f t="shared" si="13"/>
        <v>R616-1</v>
      </c>
      <c r="D233" s="39" t="str">
        <f t="shared" si="14"/>
        <v>R616-2</v>
      </c>
      <c r="E233" s="14" t="str">
        <f>VLOOKUP(C233,Pin_Report!$D$3:$E$9000,2,0)</f>
        <v>N18971610</v>
      </c>
      <c r="F233" s="14" t="str">
        <f>VLOOKUP(D233,Pin_Report!$D$3:$E$9000,2,0)</f>
        <v>GND</v>
      </c>
      <c r="G233" s="30">
        <v>6.25E-2</v>
      </c>
      <c r="H233" s="30">
        <v>3.3</v>
      </c>
      <c r="I233" s="30"/>
      <c r="J233" s="30">
        <v>1000</v>
      </c>
      <c r="K233" s="39">
        <f t="shared" si="15"/>
        <v>1.0889999999999999E-2</v>
      </c>
      <c r="L233" s="39">
        <f t="shared" si="12"/>
        <v>5.7392102846648312</v>
      </c>
      <c r="M233" s="4" t="str">
        <f t="shared" si="16"/>
        <v>PASS</v>
      </c>
      <c r="N233" s="4"/>
      <c r="O233" s="60"/>
      <c r="P233" s="37"/>
      <c r="Q233" s="37"/>
    </row>
    <row r="234" spans="1:17" s="17" customFormat="1" x14ac:dyDescent="0.3">
      <c r="A234" s="39" t="s">
        <v>1732</v>
      </c>
      <c r="B234" s="39" t="s">
        <v>2878</v>
      </c>
      <c r="C234" s="39" t="str">
        <f t="shared" si="13"/>
        <v>R623-1</v>
      </c>
      <c r="D234" s="39" t="str">
        <f t="shared" si="14"/>
        <v>R623-2</v>
      </c>
      <c r="E234" s="14" t="str">
        <f>VLOOKUP(C234,Pin_Report!$D$3:$E$9000,2,0)</f>
        <v>N18785551</v>
      </c>
      <c r="F234" s="14" t="str">
        <f>VLOOKUP(D234,Pin_Report!$D$3:$E$9000,2,0)</f>
        <v>V3P3</v>
      </c>
      <c r="G234" s="30">
        <v>6.25E-2</v>
      </c>
      <c r="H234" s="30">
        <v>3.3</v>
      </c>
      <c r="I234" s="30"/>
      <c r="J234" s="30">
        <v>1000</v>
      </c>
      <c r="K234" s="39">
        <f t="shared" si="15"/>
        <v>1.0889999999999999E-2</v>
      </c>
      <c r="L234" s="39">
        <f t="shared" si="12"/>
        <v>5.7392102846648312</v>
      </c>
      <c r="M234" s="4" t="str">
        <f t="shared" si="16"/>
        <v>PASS</v>
      </c>
      <c r="N234" s="4"/>
      <c r="O234" s="60"/>
      <c r="P234" s="37"/>
      <c r="Q234" s="37"/>
    </row>
    <row r="235" spans="1:17" s="17" customFormat="1" x14ac:dyDescent="0.3">
      <c r="A235" s="39" t="s">
        <v>1734</v>
      </c>
      <c r="B235" s="39" t="s">
        <v>2878</v>
      </c>
      <c r="C235" s="39" t="str">
        <f t="shared" si="13"/>
        <v>R624-1</v>
      </c>
      <c r="D235" s="39" t="str">
        <f t="shared" si="14"/>
        <v>R624-2</v>
      </c>
      <c r="E235" s="14" t="str">
        <f>VLOOKUP(C235,Pin_Report!$D$3:$E$9000,2,0)</f>
        <v>N18785551</v>
      </c>
      <c r="F235" s="14" t="str">
        <f>VLOOKUP(D235,Pin_Report!$D$3:$E$9000,2,0)</f>
        <v>GND</v>
      </c>
      <c r="G235" s="30">
        <v>6.25E-2</v>
      </c>
      <c r="H235" s="30">
        <v>3.3</v>
      </c>
      <c r="I235" s="30"/>
      <c r="J235" s="30">
        <v>1000</v>
      </c>
      <c r="K235" s="39">
        <f t="shared" si="15"/>
        <v>1.0889999999999999E-2</v>
      </c>
      <c r="L235" s="39">
        <f t="shared" si="12"/>
        <v>5.7392102846648312</v>
      </c>
      <c r="M235" s="4" t="str">
        <f t="shared" si="16"/>
        <v>PASS</v>
      </c>
      <c r="N235" s="4"/>
      <c r="O235" s="60"/>
      <c r="P235" s="37"/>
      <c r="Q235" s="37"/>
    </row>
    <row r="236" spans="1:17" s="17" customFormat="1" x14ac:dyDescent="0.3">
      <c r="A236" s="39" t="s">
        <v>1735</v>
      </c>
      <c r="B236" s="39" t="s">
        <v>2878</v>
      </c>
      <c r="C236" s="39" t="str">
        <f t="shared" si="13"/>
        <v>R625-1</v>
      </c>
      <c r="D236" s="39" t="str">
        <f t="shared" si="14"/>
        <v>R625-2</v>
      </c>
      <c r="E236" s="14" t="str">
        <f>VLOOKUP(C236,Pin_Report!$D$3:$E$9000,2,0)</f>
        <v>N18785296</v>
      </c>
      <c r="F236" s="14" t="str">
        <f>VLOOKUP(D236,Pin_Report!$D$3:$E$9000,2,0)</f>
        <v>VCC_3P3_FPGA</v>
      </c>
      <c r="G236" s="30">
        <v>6.25E-2</v>
      </c>
      <c r="H236" s="30">
        <v>3.3</v>
      </c>
      <c r="I236" s="30"/>
      <c r="J236" s="30">
        <v>1000</v>
      </c>
      <c r="K236" s="39">
        <f t="shared" si="15"/>
        <v>1.0889999999999999E-2</v>
      </c>
      <c r="L236" s="39">
        <f t="shared" si="12"/>
        <v>5.7392102846648312</v>
      </c>
      <c r="M236" s="4" t="str">
        <f t="shared" si="16"/>
        <v>PASS</v>
      </c>
      <c r="N236" s="4"/>
      <c r="O236" s="60"/>
      <c r="P236" s="37"/>
      <c r="Q236" s="37"/>
    </row>
    <row r="237" spans="1:17" s="17" customFormat="1" x14ac:dyDescent="0.3">
      <c r="A237" s="39" t="s">
        <v>1737</v>
      </c>
      <c r="B237" s="39" t="s">
        <v>2878</v>
      </c>
      <c r="C237" s="39" t="str">
        <f t="shared" si="13"/>
        <v>R626-1</v>
      </c>
      <c r="D237" s="39" t="str">
        <f t="shared" si="14"/>
        <v>R626-2</v>
      </c>
      <c r="E237" s="14" t="str">
        <f>VLOOKUP(C237,Pin_Report!$D$3:$E$9000,2,0)</f>
        <v>N18785296</v>
      </c>
      <c r="F237" s="14" t="str">
        <f>VLOOKUP(D237,Pin_Report!$D$3:$E$9000,2,0)</f>
        <v>GND</v>
      </c>
      <c r="G237" s="30">
        <v>6.25E-2</v>
      </c>
      <c r="H237" s="30">
        <v>3.3</v>
      </c>
      <c r="I237" s="30"/>
      <c r="J237" s="30">
        <v>1000</v>
      </c>
      <c r="K237" s="39">
        <f t="shared" si="15"/>
        <v>1.0889999999999999E-2</v>
      </c>
      <c r="L237" s="39">
        <f t="shared" si="12"/>
        <v>5.7392102846648312</v>
      </c>
      <c r="M237" s="4" t="str">
        <f t="shared" si="16"/>
        <v>PASS</v>
      </c>
      <c r="N237" s="4"/>
      <c r="O237" s="60"/>
      <c r="P237" s="37"/>
      <c r="Q237" s="37"/>
    </row>
    <row r="238" spans="1:17" s="17" customFormat="1" x14ac:dyDescent="0.3">
      <c r="A238" s="39" t="s">
        <v>1750</v>
      </c>
      <c r="B238" s="39" t="s">
        <v>2878</v>
      </c>
      <c r="C238" s="39" t="str">
        <f t="shared" si="13"/>
        <v>R633-1</v>
      </c>
      <c r="D238" s="39" t="str">
        <f t="shared" si="14"/>
        <v>R633-2</v>
      </c>
      <c r="E238" s="14" t="str">
        <f>VLOOKUP(C238,Pin_Report!$D$3:$E$9000,2,0)</f>
        <v>N18786802</v>
      </c>
      <c r="F238" s="14" t="str">
        <f>VLOOKUP(D238,Pin_Report!$D$3:$E$9000,2,0)</f>
        <v>V3P3</v>
      </c>
      <c r="G238" s="30">
        <v>6.25E-2</v>
      </c>
      <c r="H238" s="30">
        <v>3.3</v>
      </c>
      <c r="I238" s="30"/>
      <c r="J238" s="30">
        <v>1000</v>
      </c>
      <c r="K238" s="39">
        <f t="shared" si="15"/>
        <v>1.0889999999999999E-2</v>
      </c>
      <c r="L238" s="39">
        <f t="shared" si="12"/>
        <v>5.7392102846648312</v>
      </c>
      <c r="M238" s="4" t="str">
        <f t="shared" si="16"/>
        <v>PASS</v>
      </c>
      <c r="N238" s="4"/>
      <c r="O238" s="60"/>
      <c r="P238" s="37"/>
      <c r="Q238" s="37"/>
    </row>
    <row r="239" spans="1:17" s="17" customFormat="1" x14ac:dyDescent="0.3">
      <c r="A239" s="39" t="s">
        <v>1752</v>
      </c>
      <c r="B239" s="39" t="s">
        <v>2878</v>
      </c>
      <c r="C239" s="39" t="str">
        <f t="shared" si="13"/>
        <v>R634-1</v>
      </c>
      <c r="D239" s="39" t="str">
        <f t="shared" si="14"/>
        <v>R634-2</v>
      </c>
      <c r="E239" s="14" t="str">
        <f>VLOOKUP(C239,Pin_Report!$D$3:$E$9000,2,0)</f>
        <v>N18786802</v>
      </c>
      <c r="F239" s="14" t="str">
        <f>VLOOKUP(D239,Pin_Report!$D$3:$E$9000,2,0)</f>
        <v>GND</v>
      </c>
      <c r="G239" s="30">
        <v>6.25E-2</v>
      </c>
      <c r="H239" s="30">
        <v>3.3</v>
      </c>
      <c r="I239" s="30"/>
      <c r="J239" s="30">
        <v>1000</v>
      </c>
      <c r="K239" s="39">
        <f t="shared" si="15"/>
        <v>1.0889999999999999E-2</v>
      </c>
      <c r="L239" s="39">
        <f t="shared" si="12"/>
        <v>5.7392102846648312</v>
      </c>
      <c r="M239" s="4" t="str">
        <f t="shared" si="16"/>
        <v>PASS</v>
      </c>
      <c r="N239" s="4"/>
      <c r="O239" s="60"/>
      <c r="P239" s="37"/>
      <c r="Q239" s="37"/>
    </row>
    <row r="240" spans="1:17" s="17" customFormat="1" x14ac:dyDescent="0.3">
      <c r="A240" s="39" t="s">
        <v>1753</v>
      </c>
      <c r="B240" s="39" t="s">
        <v>2878</v>
      </c>
      <c r="C240" s="39" t="str">
        <f t="shared" si="13"/>
        <v>R635-1</v>
      </c>
      <c r="D240" s="39" t="str">
        <f t="shared" si="14"/>
        <v>R635-2</v>
      </c>
      <c r="E240" s="14" t="str">
        <f>VLOOKUP(C240,Pin_Report!$D$3:$E$9000,2,0)</f>
        <v>N18786577</v>
      </c>
      <c r="F240" s="14" t="str">
        <f>VLOOKUP(D240,Pin_Report!$D$3:$E$9000,2,0)</f>
        <v>VCC_3P3_FPGA</v>
      </c>
      <c r="G240" s="30">
        <v>6.25E-2</v>
      </c>
      <c r="H240" s="30">
        <v>3.3</v>
      </c>
      <c r="I240" s="30"/>
      <c r="J240" s="30">
        <v>1000</v>
      </c>
      <c r="K240" s="39">
        <f t="shared" si="15"/>
        <v>1.0889999999999999E-2</v>
      </c>
      <c r="L240" s="39">
        <f t="shared" si="12"/>
        <v>5.7392102846648312</v>
      </c>
      <c r="M240" s="4" t="str">
        <f t="shared" si="16"/>
        <v>PASS</v>
      </c>
      <c r="N240" s="4"/>
      <c r="O240" s="60"/>
      <c r="P240" s="37"/>
      <c r="Q240" s="37"/>
    </row>
    <row r="241" spans="1:17" s="17" customFormat="1" x14ac:dyDescent="0.3">
      <c r="A241" s="39" t="s">
        <v>1755</v>
      </c>
      <c r="B241" s="39" t="s">
        <v>2878</v>
      </c>
      <c r="C241" s="39" t="str">
        <f t="shared" si="13"/>
        <v>R636-1</v>
      </c>
      <c r="D241" s="39" t="str">
        <f t="shared" si="14"/>
        <v>R636-2</v>
      </c>
      <c r="E241" s="14" t="str">
        <f>VLOOKUP(C241,Pin_Report!$D$3:$E$9000,2,0)</f>
        <v>N18786577</v>
      </c>
      <c r="F241" s="14" t="str">
        <f>VLOOKUP(D241,Pin_Report!$D$3:$E$9000,2,0)</f>
        <v>GND</v>
      </c>
      <c r="G241" s="30">
        <v>6.25E-2</v>
      </c>
      <c r="H241" s="30">
        <v>3.3</v>
      </c>
      <c r="I241" s="30"/>
      <c r="J241" s="30">
        <v>1000</v>
      </c>
      <c r="K241" s="39">
        <f t="shared" si="15"/>
        <v>1.0889999999999999E-2</v>
      </c>
      <c r="L241" s="39">
        <f t="shared" si="12"/>
        <v>5.7392102846648312</v>
      </c>
      <c r="M241" s="4" t="str">
        <f t="shared" si="16"/>
        <v>PASS</v>
      </c>
      <c r="N241" s="4"/>
      <c r="O241" s="60"/>
      <c r="P241" s="37"/>
      <c r="Q241" s="37"/>
    </row>
    <row r="242" spans="1:17" s="17" customFormat="1" x14ac:dyDescent="0.3">
      <c r="A242" s="39" t="s">
        <v>2313</v>
      </c>
      <c r="B242" s="39" t="s">
        <v>2878</v>
      </c>
      <c r="C242" s="39" t="str">
        <f t="shared" si="13"/>
        <v>R3212-1</v>
      </c>
      <c r="D242" s="39" t="str">
        <f t="shared" si="14"/>
        <v>R3212-2</v>
      </c>
      <c r="E242" s="14" t="str">
        <f>VLOOKUP(C242,Pin_Report!$D$3:$E$9000,2,0)</f>
        <v>N19183187</v>
      </c>
      <c r="F242" s="14" t="str">
        <f>VLOOKUP(D242,Pin_Report!$D$3:$E$9000,2,0)</f>
        <v>CH1_2G_LB_BAND_SEL_L</v>
      </c>
      <c r="G242" s="30">
        <v>6.25E-2</v>
      </c>
      <c r="H242" s="30">
        <v>2.7</v>
      </c>
      <c r="I242" s="30"/>
      <c r="J242" s="30">
        <v>1000</v>
      </c>
      <c r="K242" s="39">
        <f t="shared" si="15"/>
        <v>7.2900000000000013E-3</v>
      </c>
      <c r="L242" s="39">
        <f t="shared" si="12"/>
        <v>8.5733882030178314</v>
      </c>
      <c r="M242" s="4" t="str">
        <f t="shared" si="16"/>
        <v>PASS</v>
      </c>
      <c r="N242" s="4"/>
      <c r="O242" s="60"/>
      <c r="P242" s="37"/>
      <c r="Q242" s="37"/>
    </row>
    <row r="243" spans="1:17" s="17" customFormat="1" x14ac:dyDescent="0.3">
      <c r="A243" s="39" t="s">
        <v>146</v>
      </c>
      <c r="B243" s="39" t="s">
        <v>2878</v>
      </c>
      <c r="C243" s="39" t="str">
        <f t="shared" si="13"/>
        <v>R11000-1</v>
      </c>
      <c r="D243" s="39" t="str">
        <f t="shared" si="14"/>
        <v>R11000-2</v>
      </c>
      <c r="E243" s="14" t="str">
        <f>VLOOKUP(C243,Pin_Report!$D$3:$E$9000,2,0)</f>
        <v>N4566981</v>
      </c>
      <c r="F243" s="14" t="str">
        <f>VLOOKUP(D243,Pin_Report!$D$3:$E$9000,2,0)</f>
        <v>CH1_RX_ATTN_ENB</v>
      </c>
      <c r="G243" s="30">
        <v>6.25E-2</v>
      </c>
      <c r="H243" s="30">
        <v>3.3</v>
      </c>
      <c r="I243" s="30"/>
      <c r="J243" s="30">
        <v>1000</v>
      </c>
      <c r="K243" s="39">
        <f t="shared" si="15"/>
        <v>1.0889999999999999E-2</v>
      </c>
      <c r="L243" s="39">
        <f t="shared" si="12"/>
        <v>5.7392102846648312</v>
      </c>
      <c r="M243" s="4" t="str">
        <f t="shared" si="16"/>
        <v>PASS</v>
      </c>
      <c r="N243" s="4"/>
      <c r="O243" s="60"/>
      <c r="P243" s="37"/>
      <c r="Q243" s="37"/>
    </row>
    <row r="244" spans="1:17" s="17" customFormat="1" x14ac:dyDescent="0.3">
      <c r="A244" s="39" t="s">
        <v>148</v>
      </c>
      <c r="B244" s="39" t="s">
        <v>2878</v>
      </c>
      <c r="C244" s="39" t="str">
        <f t="shared" si="13"/>
        <v>R11006-1</v>
      </c>
      <c r="D244" s="39" t="str">
        <f t="shared" si="14"/>
        <v>R11006-2</v>
      </c>
      <c r="E244" s="14" t="str">
        <f>VLOOKUP(C244,Pin_Report!$D$3:$E$9000,2,0)</f>
        <v>CH2_TX_ATTN_ENB</v>
      </c>
      <c r="F244" s="14" t="str">
        <f>VLOOKUP(D244,Pin_Report!$D$3:$E$9000,2,0)</f>
        <v>N3415497</v>
      </c>
      <c r="G244" s="30">
        <v>6.25E-2</v>
      </c>
      <c r="H244" s="30">
        <v>3.3</v>
      </c>
      <c r="I244" s="30"/>
      <c r="J244" s="30">
        <v>1000</v>
      </c>
      <c r="K244" s="39">
        <f t="shared" si="15"/>
        <v>1.0889999999999999E-2</v>
      </c>
      <c r="L244" s="39">
        <f t="shared" si="12"/>
        <v>5.7392102846648312</v>
      </c>
      <c r="M244" s="4" t="str">
        <f t="shared" si="16"/>
        <v>PASS</v>
      </c>
      <c r="N244" s="4"/>
      <c r="O244" s="60"/>
      <c r="P244" s="37"/>
      <c r="Q244" s="37"/>
    </row>
    <row r="245" spans="1:17" s="17" customFormat="1" x14ac:dyDescent="0.3">
      <c r="A245" s="39" t="s">
        <v>120</v>
      </c>
      <c r="B245" s="39" t="s">
        <v>2878</v>
      </c>
      <c r="C245" s="39" t="str">
        <f t="shared" si="13"/>
        <v>R11012-1</v>
      </c>
      <c r="D245" s="39" t="str">
        <f t="shared" si="14"/>
        <v>R11012-2</v>
      </c>
      <c r="E245" s="14" t="str">
        <f>VLOOKUP(C245,Pin_Report!$D$3:$E$9000,2,0)</f>
        <v>N4564602</v>
      </c>
      <c r="F245" s="14" t="str">
        <f>VLOOKUP(D245,Pin_Report!$D$3:$E$9000,2,0)</f>
        <v>CH2_RX_ATTN_ENB</v>
      </c>
      <c r="G245" s="30">
        <v>6.25E-2</v>
      </c>
      <c r="H245" s="30">
        <v>3.3</v>
      </c>
      <c r="I245" s="30"/>
      <c r="J245" s="30">
        <v>1000</v>
      </c>
      <c r="K245" s="39">
        <f t="shared" si="15"/>
        <v>1.0889999999999999E-2</v>
      </c>
      <c r="L245" s="39">
        <f t="shared" si="12"/>
        <v>5.7392102846648312</v>
      </c>
      <c r="M245" s="4" t="str">
        <f t="shared" si="16"/>
        <v>PASS</v>
      </c>
      <c r="N245" s="4"/>
      <c r="O245" s="60"/>
      <c r="P245" s="37"/>
      <c r="Q245" s="37"/>
    </row>
    <row r="246" spans="1:17" s="17" customFormat="1" x14ac:dyDescent="0.3">
      <c r="A246" s="39" t="s">
        <v>257</v>
      </c>
      <c r="B246" s="39" t="s">
        <v>2878</v>
      </c>
      <c r="C246" s="39" t="str">
        <f t="shared" si="13"/>
        <v>R11098-1</v>
      </c>
      <c r="D246" s="39" t="str">
        <f t="shared" si="14"/>
        <v>R11098-2</v>
      </c>
      <c r="E246" s="14" t="str">
        <f>VLOOKUP(C246,Pin_Report!$D$3:$E$9000,2,0)</f>
        <v>CH2_3P3V_DAT1</v>
      </c>
      <c r="F246" s="14" t="str">
        <f>VLOOKUP(D246,Pin_Report!$D$3:$E$9000,2,0)</f>
        <v>CH2_TX_ATTN_ENB</v>
      </c>
      <c r="G246" s="30">
        <v>6.25E-2</v>
      </c>
      <c r="H246" s="30">
        <v>3.3</v>
      </c>
      <c r="I246" s="30"/>
      <c r="J246" s="30">
        <v>1000</v>
      </c>
      <c r="K246" s="39">
        <f t="shared" si="15"/>
        <v>1.0889999999999999E-2</v>
      </c>
      <c r="L246" s="39">
        <f t="shared" si="12"/>
        <v>5.7392102846648312</v>
      </c>
      <c r="M246" s="4" t="str">
        <f t="shared" si="16"/>
        <v>PASS</v>
      </c>
      <c r="N246" s="4"/>
      <c r="O246" s="60"/>
      <c r="P246" s="37"/>
      <c r="Q246" s="37"/>
    </row>
    <row r="247" spans="1:17" s="17" customFormat="1" x14ac:dyDescent="0.3">
      <c r="A247" s="39" t="s">
        <v>2513</v>
      </c>
      <c r="B247" s="39" t="s">
        <v>2878</v>
      </c>
      <c r="C247" s="39" t="str">
        <f t="shared" si="13"/>
        <v>R11187-1</v>
      </c>
      <c r="D247" s="39" t="str">
        <f t="shared" si="14"/>
        <v>R11187-2</v>
      </c>
      <c r="E247" s="14" t="str">
        <f>VLOOKUP(C247,Pin_Report!$D$3:$E$9000,2,0)</f>
        <v>N19189051</v>
      </c>
      <c r="F247" s="14" t="str">
        <f>VLOOKUP(D247,Pin_Report!$D$3:$E$9000,2,0)</f>
        <v>CH1_2G_LB_BAND_SEL_L</v>
      </c>
      <c r="G247" s="30">
        <v>6.25E-2</v>
      </c>
      <c r="H247" s="30">
        <v>2.7</v>
      </c>
      <c r="I247" s="30"/>
      <c r="J247" s="30">
        <v>1000</v>
      </c>
      <c r="K247" s="39">
        <f t="shared" si="15"/>
        <v>7.2900000000000013E-3</v>
      </c>
      <c r="L247" s="39">
        <f t="shared" si="12"/>
        <v>8.5733882030178314</v>
      </c>
      <c r="M247" s="4" t="str">
        <f t="shared" si="16"/>
        <v>PASS</v>
      </c>
      <c r="N247" s="4"/>
      <c r="O247" s="60"/>
      <c r="P247" s="37"/>
      <c r="Q247" s="37"/>
    </row>
    <row r="248" spans="1:17" s="17" customFormat="1" x14ac:dyDescent="0.3">
      <c r="A248" s="39" t="s">
        <v>2538</v>
      </c>
      <c r="B248" s="39" t="s">
        <v>2878</v>
      </c>
      <c r="C248" s="39" t="str">
        <f t="shared" si="13"/>
        <v>R11235-1</v>
      </c>
      <c r="D248" s="39" t="str">
        <f t="shared" si="14"/>
        <v>R11235-2</v>
      </c>
      <c r="E248" s="14" t="str">
        <f>VLOOKUP(C248,Pin_Report!$D$3:$E$9000,2,0)</f>
        <v>N19620895</v>
      </c>
      <c r="F248" s="14" t="str">
        <f>VLOOKUP(D248,Pin_Report!$D$3:$E$9000,2,0)</f>
        <v>GND</v>
      </c>
      <c r="G248" s="30">
        <v>6.25E-2</v>
      </c>
      <c r="H248" s="30">
        <v>3.3</v>
      </c>
      <c r="I248" s="30"/>
      <c r="J248" s="30">
        <v>1000</v>
      </c>
      <c r="K248" s="39">
        <f t="shared" si="15"/>
        <v>1.0889999999999999E-2</v>
      </c>
      <c r="L248" s="39">
        <f t="shared" si="12"/>
        <v>5.7392102846648312</v>
      </c>
      <c r="M248" s="4" t="str">
        <f t="shared" si="16"/>
        <v>PASS</v>
      </c>
      <c r="N248" s="4"/>
      <c r="O248" s="60"/>
      <c r="P248" s="37"/>
      <c r="Q248" s="37"/>
    </row>
    <row r="249" spans="1:17" s="17" customFormat="1" x14ac:dyDescent="0.3">
      <c r="A249" s="39" t="s">
        <v>2539</v>
      </c>
      <c r="B249" s="39" t="s">
        <v>2878</v>
      </c>
      <c r="C249" s="39" t="str">
        <f t="shared" si="13"/>
        <v>R11236-1</v>
      </c>
      <c r="D249" s="39" t="str">
        <f t="shared" si="14"/>
        <v>R11236-2</v>
      </c>
      <c r="E249" s="14" t="str">
        <f>VLOOKUP(C249,Pin_Report!$D$3:$E$9000,2,0)</f>
        <v>N19620915</v>
      </c>
      <c r="F249" s="14" t="str">
        <f>VLOOKUP(D249,Pin_Report!$D$3:$E$9000,2,0)</f>
        <v>GND</v>
      </c>
      <c r="G249" s="30">
        <v>6.25E-2</v>
      </c>
      <c r="H249" s="30">
        <v>3.3</v>
      </c>
      <c r="I249" s="30"/>
      <c r="J249" s="30">
        <v>1000</v>
      </c>
      <c r="K249" s="39">
        <f t="shared" si="15"/>
        <v>1.0889999999999999E-2</v>
      </c>
      <c r="L249" s="39">
        <f t="shared" si="12"/>
        <v>5.7392102846648312</v>
      </c>
      <c r="M249" s="4" t="str">
        <f t="shared" si="16"/>
        <v>PASS</v>
      </c>
      <c r="N249" s="4"/>
      <c r="O249" s="60"/>
      <c r="P249" s="37"/>
      <c r="Q249" s="37"/>
    </row>
    <row r="250" spans="1:17" s="17" customFormat="1" x14ac:dyDescent="0.3">
      <c r="A250" s="39" t="s">
        <v>2540</v>
      </c>
      <c r="B250" s="39" t="s">
        <v>2878</v>
      </c>
      <c r="C250" s="39" t="str">
        <f t="shared" si="13"/>
        <v>R11237-1</v>
      </c>
      <c r="D250" s="39" t="str">
        <f t="shared" si="14"/>
        <v>R11237-2</v>
      </c>
      <c r="E250" s="14" t="str">
        <f>VLOOKUP(C250,Pin_Report!$D$3:$E$9000,2,0)</f>
        <v>N19620992</v>
      </c>
      <c r="F250" s="14" t="str">
        <f>VLOOKUP(D250,Pin_Report!$D$3:$E$9000,2,0)</f>
        <v>GND</v>
      </c>
      <c r="G250" s="30">
        <v>6.25E-2</v>
      </c>
      <c r="H250" s="30">
        <v>3.3</v>
      </c>
      <c r="I250" s="30"/>
      <c r="J250" s="30">
        <v>1000</v>
      </c>
      <c r="K250" s="39">
        <f t="shared" si="15"/>
        <v>1.0889999999999999E-2</v>
      </c>
      <c r="L250" s="39">
        <f t="shared" si="12"/>
        <v>5.7392102846648312</v>
      </c>
      <c r="M250" s="4" t="str">
        <f t="shared" si="16"/>
        <v>PASS</v>
      </c>
      <c r="N250" s="4"/>
      <c r="O250" s="60"/>
      <c r="P250" s="37"/>
      <c r="Q250" s="37"/>
    </row>
    <row r="251" spans="1:17" s="17" customFormat="1" x14ac:dyDescent="0.3">
      <c r="A251" s="39" t="s">
        <v>2541</v>
      </c>
      <c r="B251" s="39" t="s">
        <v>2878</v>
      </c>
      <c r="C251" s="39" t="str">
        <f t="shared" si="13"/>
        <v>R11238-1</v>
      </c>
      <c r="D251" s="39" t="str">
        <f t="shared" si="14"/>
        <v>R11238-2</v>
      </c>
      <c r="E251" s="14" t="str">
        <f>VLOOKUP(C251,Pin_Report!$D$3:$E$9000,2,0)</f>
        <v>N19620998</v>
      </c>
      <c r="F251" s="14" t="str">
        <f>VLOOKUP(D251,Pin_Report!$D$3:$E$9000,2,0)</f>
        <v>GND</v>
      </c>
      <c r="G251" s="30">
        <v>6.25E-2</v>
      </c>
      <c r="H251" s="30">
        <v>3.3</v>
      </c>
      <c r="I251" s="30"/>
      <c r="J251" s="30">
        <v>1000</v>
      </c>
      <c r="K251" s="39">
        <f t="shared" si="15"/>
        <v>1.0889999999999999E-2</v>
      </c>
      <c r="L251" s="39">
        <f t="shared" si="12"/>
        <v>5.7392102846648312</v>
      </c>
      <c r="M251" s="4" t="str">
        <f t="shared" si="16"/>
        <v>PASS</v>
      </c>
      <c r="N251" s="4"/>
      <c r="O251" s="60"/>
      <c r="P251" s="37"/>
      <c r="Q251" s="37"/>
    </row>
    <row r="252" spans="1:17" s="17" customFormat="1" x14ac:dyDescent="0.3">
      <c r="A252" s="39" t="s">
        <v>1672</v>
      </c>
      <c r="B252" s="39" t="s">
        <v>2986</v>
      </c>
      <c r="C252" s="39" t="str">
        <f t="shared" si="13"/>
        <v>R513-1</v>
      </c>
      <c r="D252" s="39" t="str">
        <f t="shared" si="14"/>
        <v>R513-2</v>
      </c>
      <c r="E252" s="14" t="str">
        <f>VLOOKUP(C252,Pin_Report!$D$3:$E$9000,2,0)</f>
        <v>TRXFE_IN_12V</v>
      </c>
      <c r="F252" s="14" t="str">
        <f>VLOOKUP(D252,Pin_Report!$D$3:$E$9000,2,0)</f>
        <v>N18874039</v>
      </c>
      <c r="G252" s="30">
        <v>0.4</v>
      </c>
      <c r="H252" s="30">
        <v>12</v>
      </c>
      <c r="I252" s="30"/>
      <c r="J252" s="30">
        <v>620</v>
      </c>
      <c r="K252" s="39">
        <f t="shared" si="15"/>
        <v>0.23225806451612904</v>
      </c>
      <c r="L252" s="39">
        <f t="shared" si="12"/>
        <v>1.7222222222222223</v>
      </c>
      <c r="M252" s="4" t="str">
        <f t="shared" si="16"/>
        <v>PASS</v>
      </c>
      <c r="N252" s="4"/>
      <c r="O252" s="60"/>
      <c r="P252" s="37"/>
      <c r="Q252" s="37"/>
    </row>
    <row r="253" spans="1:17" s="17" customFormat="1" x14ac:dyDescent="0.3">
      <c r="A253" s="39" t="s">
        <v>1688</v>
      </c>
      <c r="B253" s="39" t="s">
        <v>2881</v>
      </c>
      <c r="C253" s="39" t="str">
        <f t="shared" si="13"/>
        <v>R555-1</v>
      </c>
      <c r="D253" s="39" t="str">
        <f t="shared" si="14"/>
        <v>R555-2</v>
      </c>
      <c r="E253" s="14" t="str">
        <f>VLOOKUP(C253,Pin_Report!$D$3:$E$9000,2,0)</f>
        <v>FGA_CH1_TX_ATTN_P16DB</v>
      </c>
      <c r="F253" s="14" t="str">
        <f>VLOOKUP(D253,Pin_Report!$D$3:$E$9000,2,0)</f>
        <v>FGA_CH1_TX_ATTN_P16DB_R</v>
      </c>
      <c r="G253" s="30">
        <v>6.25E-2</v>
      </c>
      <c r="H253" s="30">
        <v>3.6</v>
      </c>
      <c r="I253" s="30"/>
      <c r="J253" s="30">
        <v>10000</v>
      </c>
      <c r="K253" s="39">
        <f t="shared" si="15"/>
        <v>1.2960000000000001E-3</v>
      </c>
      <c r="L253" s="39">
        <f t="shared" si="12"/>
        <v>48.225308641975303</v>
      </c>
      <c r="M253" s="4" t="str">
        <f t="shared" si="16"/>
        <v>PASS</v>
      </c>
      <c r="N253" s="4"/>
      <c r="O253" s="60"/>
      <c r="P253" s="37"/>
      <c r="Q253" s="37"/>
    </row>
    <row r="254" spans="1:17" s="17" customFormat="1" x14ac:dyDescent="0.3">
      <c r="A254" s="39" t="s">
        <v>1858</v>
      </c>
      <c r="B254" s="39" t="s">
        <v>2881</v>
      </c>
      <c r="C254" s="39" t="str">
        <f t="shared" si="13"/>
        <v>R941-1</v>
      </c>
      <c r="D254" s="39" t="str">
        <f t="shared" si="14"/>
        <v>R941-2</v>
      </c>
      <c r="E254" s="14" t="str">
        <f>VLOOKUP(C254,Pin_Report!$D$3:$E$9000,2,0)</f>
        <v>CH1_TX_ATTN_P16DB</v>
      </c>
      <c r="F254" s="14" t="str">
        <f>VLOOKUP(D254,Pin_Report!$D$3:$E$9000,2,0)</f>
        <v>FGA_CH1_TX_ATTN_P16DB_R</v>
      </c>
      <c r="G254" s="30">
        <v>6.25E-2</v>
      </c>
      <c r="H254" s="30">
        <v>3.6</v>
      </c>
      <c r="I254" s="30"/>
      <c r="J254" s="30">
        <v>10000</v>
      </c>
      <c r="K254" s="39">
        <f t="shared" si="15"/>
        <v>1.2960000000000001E-3</v>
      </c>
      <c r="L254" s="39">
        <f t="shared" ref="L254:L317" si="17">G254/K254</f>
        <v>48.225308641975303</v>
      </c>
      <c r="M254" s="4" t="str">
        <f t="shared" si="16"/>
        <v>PASS</v>
      </c>
      <c r="N254" s="4"/>
      <c r="O254" s="60"/>
      <c r="P254" s="37"/>
      <c r="Q254" s="37"/>
    </row>
    <row r="255" spans="1:17" s="17" customFormat="1" x14ac:dyDescent="0.3">
      <c r="A255" s="39" t="s">
        <v>2150</v>
      </c>
      <c r="B255" s="39" t="s">
        <v>2881</v>
      </c>
      <c r="C255" s="39" t="str">
        <f t="shared" ref="C255:C318" si="18">CONCATENATE(A255,"-",1)</f>
        <v>R2251-1</v>
      </c>
      <c r="D255" s="39" t="str">
        <f t="shared" ref="D255:D318" si="19">CONCATENATE(A255,"-",2)</f>
        <v>R2251-2</v>
      </c>
      <c r="E255" s="14" t="str">
        <f>VLOOKUP(C255,Pin_Report!$D$3:$E$9000,2,0)</f>
        <v>CH1_TX_NC_1</v>
      </c>
      <c r="F255" s="14" t="str">
        <f>VLOOKUP(D255,Pin_Report!$D$3:$E$9000,2,0)</f>
        <v>GND</v>
      </c>
      <c r="G255" s="30">
        <v>6.25E-2</v>
      </c>
      <c r="H255" s="30">
        <v>3.6</v>
      </c>
      <c r="I255" s="30"/>
      <c r="J255" s="30">
        <v>10000</v>
      </c>
      <c r="K255" s="39">
        <f t="shared" ref="K255:K318" si="20">IF(ISBLANK(I255),H255*H255/J255,(I255*I255*J255))</f>
        <v>1.2960000000000001E-3</v>
      </c>
      <c r="L255" s="39">
        <f t="shared" si="17"/>
        <v>48.225308641975303</v>
      </c>
      <c r="M255" s="4" t="str">
        <f t="shared" ref="M255:M318" si="21">IF(L255&gt;=1.66,"PASS","FAIL")</f>
        <v>PASS</v>
      </c>
      <c r="N255" s="4"/>
      <c r="O255" s="60"/>
      <c r="P255" s="37"/>
      <c r="Q255" s="37"/>
    </row>
    <row r="256" spans="1:17" s="17" customFormat="1" x14ac:dyDescent="0.3">
      <c r="A256" s="39" t="s">
        <v>2444</v>
      </c>
      <c r="B256" s="39" t="s">
        <v>2881</v>
      </c>
      <c r="C256" s="39" t="str">
        <f t="shared" si="18"/>
        <v>R10888-1</v>
      </c>
      <c r="D256" s="39" t="str">
        <f t="shared" si="19"/>
        <v>R10888-2</v>
      </c>
      <c r="E256" s="14" t="str">
        <f>VLOOKUP(C256,Pin_Report!$D$3:$E$9000,2,0)</f>
        <v>N18611312</v>
      </c>
      <c r="F256" s="14" t="str">
        <f>VLOOKUP(D256,Pin_Report!$D$3:$E$9000,2,0)</f>
        <v>TX_ENABLE1</v>
      </c>
      <c r="G256" s="30"/>
      <c r="H256" s="30"/>
      <c r="I256" s="30"/>
      <c r="J256" s="30"/>
      <c r="K256" s="39"/>
      <c r="L256" s="39"/>
      <c r="M256" s="4"/>
      <c r="N256" s="4" t="s">
        <v>506</v>
      </c>
      <c r="O256" s="60"/>
      <c r="P256" s="37"/>
      <c r="Q256" s="37"/>
    </row>
    <row r="257" spans="1:17" s="17" customFormat="1" x14ac:dyDescent="0.3">
      <c r="A257" s="39" t="s">
        <v>2447</v>
      </c>
      <c r="B257" s="39" t="s">
        <v>2881</v>
      </c>
      <c r="C257" s="39" t="str">
        <f t="shared" si="18"/>
        <v>R10894-1</v>
      </c>
      <c r="D257" s="39" t="str">
        <f t="shared" si="19"/>
        <v>R10894-2</v>
      </c>
      <c r="E257" s="14" t="str">
        <f>VLOOKUP(C257,Pin_Report!$D$3:$E$9000,2,0)</f>
        <v>TX_ENABLE2</v>
      </c>
      <c r="F257" s="14" t="str">
        <f>VLOOKUP(D257,Pin_Report!$D$3:$E$9000,2,0)</f>
        <v>N18611389</v>
      </c>
      <c r="G257" s="30"/>
      <c r="H257" s="30"/>
      <c r="I257" s="30"/>
      <c r="J257" s="30"/>
      <c r="K257" s="39"/>
      <c r="L257" s="39"/>
      <c r="M257" s="4"/>
      <c r="N257" s="4" t="s">
        <v>506</v>
      </c>
      <c r="O257" s="60"/>
      <c r="P257" s="37"/>
      <c r="Q257" s="37"/>
    </row>
    <row r="258" spans="1:17" s="17" customFormat="1" x14ac:dyDescent="0.3">
      <c r="A258" s="39" t="s">
        <v>1706</v>
      </c>
      <c r="B258" s="39" t="s">
        <v>2881</v>
      </c>
      <c r="C258" s="39" t="str">
        <f t="shared" si="18"/>
        <v>R561-1</v>
      </c>
      <c r="D258" s="39" t="str">
        <f t="shared" si="19"/>
        <v>R561-2</v>
      </c>
      <c r="E258" s="14" t="str">
        <f>VLOOKUP(C258,Pin_Report!$D$3:$E$9000,2,0)</f>
        <v>FGA_CH2_TX_ATTN_P16DB</v>
      </c>
      <c r="F258" s="14" t="str">
        <f>VLOOKUP(D258,Pin_Report!$D$3:$E$9000,2,0)</f>
        <v>FGA_CH2_TX_ATTN_P16DB_R</v>
      </c>
      <c r="G258" s="30">
        <v>6.25E-2</v>
      </c>
      <c r="H258" s="30">
        <v>3.6</v>
      </c>
      <c r="I258" s="30"/>
      <c r="J258" s="30">
        <v>10000</v>
      </c>
      <c r="K258" s="39">
        <f t="shared" si="20"/>
        <v>1.2960000000000001E-3</v>
      </c>
      <c r="L258" s="39">
        <f t="shared" si="17"/>
        <v>48.225308641975303</v>
      </c>
      <c r="M258" s="4" t="str">
        <f t="shared" si="21"/>
        <v>PASS</v>
      </c>
      <c r="N258" s="4"/>
      <c r="O258" s="60"/>
      <c r="P258" s="37"/>
      <c r="Q258" s="37"/>
    </row>
    <row r="259" spans="1:17" s="17" customFormat="1" x14ac:dyDescent="0.3">
      <c r="A259" s="39" t="s">
        <v>1795</v>
      </c>
      <c r="B259" s="39" t="s">
        <v>2881</v>
      </c>
      <c r="C259" s="39" t="str">
        <f t="shared" si="18"/>
        <v>R840-1</v>
      </c>
      <c r="D259" s="39" t="str">
        <f t="shared" si="19"/>
        <v>R840-2</v>
      </c>
      <c r="E259" s="14" t="str">
        <f>VLOOKUP(C259,Pin_Report!$D$3:$E$9000,2,0)</f>
        <v>CH2_TX_ATTN_P16DB</v>
      </c>
      <c r="F259" s="14" t="str">
        <f>VLOOKUP(D259,Pin_Report!$D$3:$E$9000,2,0)</f>
        <v>FGA_CH2_TX_ATTN_P16DB_R</v>
      </c>
      <c r="G259" s="30">
        <v>6.25E-2</v>
      </c>
      <c r="H259" s="30">
        <v>3.6</v>
      </c>
      <c r="I259" s="30"/>
      <c r="J259" s="30">
        <v>10000</v>
      </c>
      <c r="K259" s="39">
        <f t="shared" si="20"/>
        <v>1.2960000000000001E-3</v>
      </c>
      <c r="L259" s="39">
        <f t="shared" si="17"/>
        <v>48.225308641975303</v>
      </c>
      <c r="M259" s="4" t="str">
        <f t="shared" si="21"/>
        <v>PASS</v>
      </c>
      <c r="N259" s="4"/>
      <c r="O259" s="60"/>
      <c r="P259" s="37"/>
      <c r="Q259" s="37"/>
    </row>
    <row r="260" spans="1:17" s="17" customFormat="1" x14ac:dyDescent="0.3">
      <c r="A260" s="39" t="s">
        <v>1862</v>
      </c>
      <c r="B260" s="39" t="s">
        <v>2881</v>
      </c>
      <c r="C260" s="39" t="str">
        <f t="shared" si="18"/>
        <v>R1150-1</v>
      </c>
      <c r="D260" s="39" t="str">
        <f t="shared" si="19"/>
        <v>R1150-2</v>
      </c>
      <c r="E260" s="14" t="str">
        <f>VLOOKUP(C260,Pin_Report!$D$3:$E$9000,2,0)</f>
        <v>VCC_3P3V_IO</v>
      </c>
      <c r="F260" s="14" t="str">
        <f>VLOOKUP(D260,Pin_Report!$D$3:$E$9000,2,0)</f>
        <v>CNRL_A0_CPU</v>
      </c>
      <c r="G260" s="30">
        <v>6.25E-2</v>
      </c>
      <c r="H260" s="30">
        <v>3.3</v>
      </c>
      <c r="I260" s="30"/>
      <c r="J260" s="30">
        <v>10000</v>
      </c>
      <c r="K260" s="39">
        <f t="shared" si="20"/>
        <v>1.0889999999999999E-3</v>
      </c>
      <c r="L260" s="39">
        <f t="shared" si="17"/>
        <v>57.392102846648307</v>
      </c>
      <c r="M260" s="4" t="str">
        <f t="shared" si="21"/>
        <v>PASS</v>
      </c>
      <c r="N260" s="4"/>
      <c r="O260" s="60"/>
      <c r="P260" s="37"/>
      <c r="Q260" s="37"/>
    </row>
    <row r="261" spans="1:17" s="17" customFormat="1" x14ac:dyDescent="0.3">
      <c r="A261" s="39" t="s">
        <v>1864</v>
      </c>
      <c r="B261" s="39" t="s">
        <v>2881</v>
      </c>
      <c r="C261" s="39" t="str">
        <f t="shared" si="18"/>
        <v>R1151-1</v>
      </c>
      <c r="D261" s="39" t="str">
        <f t="shared" si="19"/>
        <v>R1151-2</v>
      </c>
      <c r="E261" s="14" t="str">
        <f>VLOOKUP(C261,Pin_Report!$D$3:$E$9000,2,0)</f>
        <v>VCC_3P3V_IO</v>
      </c>
      <c r="F261" s="14" t="str">
        <f>VLOOKUP(D261,Pin_Report!$D$3:$E$9000,2,0)</f>
        <v>CNRL_A1_CPU</v>
      </c>
      <c r="G261" s="30">
        <v>6.25E-2</v>
      </c>
      <c r="H261" s="30">
        <v>3.3</v>
      </c>
      <c r="I261" s="30"/>
      <c r="J261" s="30">
        <v>10000</v>
      </c>
      <c r="K261" s="39">
        <f t="shared" si="20"/>
        <v>1.0889999999999999E-3</v>
      </c>
      <c r="L261" s="39">
        <f t="shared" si="17"/>
        <v>57.392102846648307</v>
      </c>
      <c r="M261" s="4" t="str">
        <f t="shared" si="21"/>
        <v>PASS</v>
      </c>
      <c r="N261" s="4"/>
      <c r="O261" s="60"/>
      <c r="P261" s="37"/>
      <c r="Q261" s="37"/>
    </row>
    <row r="262" spans="1:17" s="17" customFormat="1" x14ac:dyDescent="0.3">
      <c r="A262" s="39" t="s">
        <v>1868</v>
      </c>
      <c r="B262" s="39" t="s">
        <v>2881</v>
      </c>
      <c r="C262" s="39" t="str">
        <f t="shared" si="18"/>
        <v>R1154-1</v>
      </c>
      <c r="D262" s="39" t="str">
        <f t="shared" si="19"/>
        <v>R1154-2</v>
      </c>
      <c r="E262" s="14" t="str">
        <f>VLOOKUP(C262,Pin_Report!$D$3:$E$9000,2,0)</f>
        <v>CNRL_A1_CPU</v>
      </c>
      <c r="F262" s="14" t="str">
        <f>VLOOKUP(D262,Pin_Report!$D$3:$E$9000,2,0)</f>
        <v>GND</v>
      </c>
      <c r="G262" s="30">
        <v>6.25E-2</v>
      </c>
      <c r="H262" s="30">
        <v>3.3</v>
      </c>
      <c r="I262" s="30"/>
      <c r="J262" s="30">
        <v>10000</v>
      </c>
      <c r="K262" s="39">
        <f t="shared" si="20"/>
        <v>1.0889999999999999E-3</v>
      </c>
      <c r="L262" s="39">
        <f t="shared" si="17"/>
        <v>57.392102846648307</v>
      </c>
      <c r="M262" s="4" t="str">
        <f t="shared" si="21"/>
        <v>PASS</v>
      </c>
      <c r="N262" s="4"/>
      <c r="O262" s="60"/>
      <c r="P262" s="37"/>
      <c r="Q262" s="37"/>
    </row>
    <row r="263" spans="1:17" s="17" customFormat="1" x14ac:dyDescent="0.3">
      <c r="A263" s="39" t="s">
        <v>1869</v>
      </c>
      <c r="B263" s="39" t="s">
        <v>2881</v>
      </c>
      <c r="C263" s="39" t="str">
        <f t="shared" si="18"/>
        <v>R1155-1</v>
      </c>
      <c r="D263" s="39" t="str">
        <f t="shared" si="19"/>
        <v>R1155-2</v>
      </c>
      <c r="E263" s="14" t="str">
        <f>VLOOKUP(C263,Pin_Report!$D$3:$E$9000,2,0)</f>
        <v>CNRL_A2_CPU</v>
      </c>
      <c r="F263" s="14" t="str">
        <f>VLOOKUP(D263,Pin_Report!$D$3:$E$9000,2,0)</f>
        <v>GND</v>
      </c>
      <c r="G263" s="30">
        <v>6.25E-2</v>
      </c>
      <c r="H263" s="30">
        <v>3.3</v>
      </c>
      <c r="I263" s="30"/>
      <c r="J263" s="30">
        <v>10000</v>
      </c>
      <c r="K263" s="39">
        <f t="shared" si="20"/>
        <v>1.0889999999999999E-3</v>
      </c>
      <c r="L263" s="39">
        <f t="shared" si="17"/>
        <v>57.392102846648307</v>
      </c>
      <c r="M263" s="4" t="str">
        <f t="shared" si="21"/>
        <v>PASS</v>
      </c>
      <c r="N263" s="4"/>
      <c r="O263" s="60"/>
      <c r="P263" s="37"/>
      <c r="Q263" s="37"/>
    </row>
    <row r="264" spans="1:17" s="17" customFormat="1" x14ac:dyDescent="0.3">
      <c r="A264" s="39" t="s">
        <v>1871</v>
      </c>
      <c r="B264" s="39" t="s">
        <v>2881</v>
      </c>
      <c r="C264" s="39" t="str">
        <f t="shared" si="18"/>
        <v>R1158-1</v>
      </c>
      <c r="D264" s="39" t="str">
        <f t="shared" si="19"/>
        <v>R1158-2</v>
      </c>
      <c r="E264" s="14" t="str">
        <f>VLOOKUP(C264,Pin_Report!$D$3:$E$9000,2,0)</f>
        <v>VCC_3P3V_IO</v>
      </c>
      <c r="F264" s="14" t="str">
        <f>VLOOKUP(D264,Pin_Report!$D$3:$E$9000,2,0)</f>
        <v>STP_I2C_2_SDA</v>
      </c>
      <c r="G264" s="30">
        <v>6.25E-2</v>
      </c>
      <c r="H264" s="30">
        <v>3.3</v>
      </c>
      <c r="I264" s="30"/>
      <c r="J264" s="30">
        <v>10000</v>
      </c>
      <c r="K264" s="39">
        <f t="shared" si="20"/>
        <v>1.0889999999999999E-3</v>
      </c>
      <c r="L264" s="39">
        <f t="shared" si="17"/>
        <v>57.392102846648307</v>
      </c>
      <c r="M264" s="4" t="str">
        <f t="shared" si="21"/>
        <v>PASS</v>
      </c>
      <c r="N264" s="4"/>
      <c r="O264" s="60"/>
      <c r="P264" s="37"/>
      <c r="Q264" s="37"/>
    </row>
    <row r="265" spans="1:17" s="17" customFormat="1" x14ac:dyDescent="0.3">
      <c r="A265" s="39" t="s">
        <v>228</v>
      </c>
      <c r="B265" s="39" t="s">
        <v>2881</v>
      </c>
      <c r="C265" s="39" t="str">
        <f t="shared" si="18"/>
        <v>R1159-1</v>
      </c>
      <c r="D265" s="39" t="str">
        <f t="shared" si="19"/>
        <v>R1159-2</v>
      </c>
      <c r="E265" s="14" t="str">
        <f>VLOOKUP(C265,Pin_Report!$D$3:$E$9000,2,0)</f>
        <v>VCC_3P3V_IO</v>
      </c>
      <c r="F265" s="14" t="str">
        <f>VLOOKUP(D265,Pin_Report!$D$3:$E$9000,2,0)</f>
        <v>STP_I2C_2_SCL</v>
      </c>
      <c r="G265" s="30">
        <v>6.25E-2</v>
      </c>
      <c r="H265" s="30">
        <v>3.3</v>
      </c>
      <c r="I265" s="30"/>
      <c r="J265" s="30">
        <v>10000</v>
      </c>
      <c r="K265" s="39">
        <f t="shared" si="20"/>
        <v>1.0889999999999999E-3</v>
      </c>
      <c r="L265" s="39">
        <f t="shared" si="17"/>
        <v>57.392102846648307</v>
      </c>
      <c r="M265" s="4" t="str">
        <f t="shared" si="21"/>
        <v>PASS</v>
      </c>
      <c r="N265" s="4"/>
      <c r="O265" s="60"/>
      <c r="P265" s="37"/>
      <c r="Q265" s="37"/>
    </row>
    <row r="266" spans="1:17" s="17" customFormat="1" x14ac:dyDescent="0.3">
      <c r="A266" s="39" t="s">
        <v>1872</v>
      </c>
      <c r="B266" s="39" t="s">
        <v>2881</v>
      </c>
      <c r="C266" s="39" t="str">
        <f t="shared" si="18"/>
        <v>R1160-1</v>
      </c>
      <c r="D266" s="39" t="str">
        <f t="shared" si="19"/>
        <v>R1160-2</v>
      </c>
      <c r="E266" s="14" t="str">
        <f>VLOOKUP(C266,Pin_Report!$D$3:$E$9000,2,0)</f>
        <v>VCC_3P3V_IO</v>
      </c>
      <c r="F266" s="14" t="str">
        <f>VLOOKUP(D266,Pin_Report!$D$3:$E$9000,2,0)</f>
        <v>N19204616</v>
      </c>
      <c r="G266" s="30">
        <v>6.25E-2</v>
      </c>
      <c r="H266" s="30">
        <v>3.3</v>
      </c>
      <c r="I266" s="30"/>
      <c r="J266" s="30">
        <v>10000</v>
      </c>
      <c r="K266" s="39">
        <f t="shared" si="20"/>
        <v>1.0889999999999999E-3</v>
      </c>
      <c r="L266" s="39">
        <f t="shared" si="17"/>
        <v>57.392102846648307</v>
      </c>
      <c r="M266" s="4" t="str">
        <f t="shared" si="21"/>
        <v>PASS</v>
      </c>
      <c r="N266" s="4"/>
      <c r="O266" s="60"/>
      <c r="P266" s="37"/>
      <c r="Q266" s="37"/>
    </row>
    <row r="267" spans="1:17" s="17" customFormat="1" x14ac:dyDescent="0.3">
      <c r="A267" s="39" t="s">
        <v>229</v>
      </c>
      <c r="B267" s="39" t="s">
        <v>2881</v>
      </c>
      <c r="C267" s="39" t="str">
        <f t="shared" si="18"/>
        <v>R1161-1</v>
      </c>
      <c r="D267" s="39" t="str">
        <f t="shared" si="19"/>
        <v>R1161-2</v>
      </c>
      <c r="E267" s="14" t="str">
        <f>VLOOKUP(C267,Pin_Report!$D$3:$E$9000,2,0)</f>
        <v>VCC_3P3V_IO</v>
      </c>
      <c r="F267" s="14" t="str">
        <f>VLOOKUP(D267,Pin_Report!$D$3:$E$9000,2,0)</f>
        <v>N19204658</v>
      </c>
      <c r="G267" s="30">
        <v>6.25E-2</v>
      </c>
      <c r="H267" s="30">
        <v>3.3</v>
      </c>
      <c r="I267" s="30"/>
      <c r="J267" s="30">
        <v>10000</v>
      </c>
      <c r="K267" s="39">
        <f t="shared" si="20"/>
        <v>1.0889999999999999E-3</v>
      </c>
      <c r="L267" s="39">
        <f t="shared" si="17"/>
        <v>57.392102846648307</v>
      </c>
      <c r="M267" s="4" t="str">
        <f t="shared" si="21"/>
        <v>PASS</v>
      </c>
      <c r="N267" s="4"/>
      <c r="O267" s="60"/>
      <c r="P267" s="37"/>
      <c r="Q267" s="37"/>
    </row>
    <row r="268" spans="1:17" s="17" customFormat="1" x14ac:dyDescent="0.3">
      <c r="A268" s="39" t="s">
        <v>1875</v>
      </c>
      <c r="B268" s="39" t="s">
        <v>2881</v>
      </c>
      <c r="C268" s="39" t="str">
        <f t="shared" si="18"/>
        <v>R1162-1</v>
      </c>
      <c r="D268" s="39" t="str">
        <f t="shared" si="19"/>
        <v>R1162-2</v>
      </c>
      <c r="E268" s="14" t="str">
        <f>VLOOKUP(C268,Pin_Report!$D$3:$E$9000,2,0)</f>
        <v>VCC_3P3V_IO</v>
      </c>
      <c r="F268" s="14" t="str">
        <f>VLOOKUP(D268,Pin_Report!$D$3:$E$9000,2,0)</f>
        <v>N19204661</v>
      </c>
      <c r="G268" s="30">
        <v>6.25E-2</v>
      </c>
      <c r="H268" s="30">
        <v>3.3</v>
      </c>
      <c r="I268" s="30"/>
      <c r="J268" s="30">
        <v>10000</v>
      </c>
      <c r="K268" s="39">
        <f t="shared" si="20"/>
        <v>1.0889999999999999E-3</v>
      </c>
      <c r="L268" s="39">
        <f t="shared" si="17"/>
        <v>57.392102846648307</v>
      </c>
      <c r="M268" s="4" t="str">
        <f t="shared" si="21"/>
        <v>PASS</v>
      </c>
      <c r="N268" s="4"/>
      <c r="O268" s="60"/>
      <c r="P268" s="37"/>
      <c r="Q268" s="37"/>
    </row>
    <row r="269" spans="1:17" s="17" customFormat="1" x14ac:dyDescent="0.3">
      <c r="A269" s="39" t="s">
        <v>1877</v>
      </c>
      <c r="B269" s="39" t="s">
        <v>2881</v>
      </c>
      <c r="C269" s="39" t="str">
        <f t="shared" si="18"/>
        <v>R1163-1</v>
      </c>
      <c r="D269" s="39" t="str">
        <f t="shared" si="19"/>
        <v>R1163-2</v>
      </c>
      <c r="E269" s="14" t="str">
        <f>VLOOKUP(C269,Pin_Report!$D$3:$E$9000,2,0)</f>
        <v>VCC_3P3V_IO</v>
      </c>
      <c r="F269" s="14" t="str">
        <f>VLOOKUP(D269,Pin_Report!$D$3:$E$9000,2,0)</f>
        <v>N19204664</v>
      </c>
      <c r="G269" s="30">
        <v>6.25E-2</v>
      </c>
      <c r="H269" s="30">
        <v>3.3</v>
      </c>
      <c r="I269" s="30"/>
      <c r="J269" s="30">
        <v>10000</v>
      </c>
      <c r="K269" s="39">
        <f t="shared" si="20"/>
        <v>1.0889999999999999E-3</v>
      </c>
      <c r="L269" s="39">
        <f t="shared" si="17"/>
        <v>57.392102846648307</v>
      </c>
      <c r="M269" s="4" t="str">
        <f t="shared" si="21"/>
        <v>PASS</v>
      </c>
      <c r="N269" s="4"/>
      <c r="O269" s="60"/>
      <c r="P269" s="37"/>
      <c r="Q269" s="37"/>
    </row>
    <row r="270" spans="1:17" s="17" customFormat="1" x14ac:dyDescent="0.3">
      <c r="A270" s="39" t="s">
        <v>1879</v>
      </c>
      <c r="B270" s="39" t="s">
        <v>2881</v>
      </c>
      <c r="C270" s="39" t="str">
        <f t="shared" si="18"/>
        <v>R1164-1</v>
      </c>
      <c r="D270" s="39" t="str">
        <f t="shared" si="19"/>
        <v>R1164-2</v>
      </c>
      <c r="E270" s="14" t="str">
        <f>VLOOKUP(C270,Pin_Report!$D$3:$E$9000,2,0)</f>
        <v>N19204616</v>
      </c>
      <c r="F270" s="14" t="str">
        <f>VLOOKUP(D270,Pin_Report!$D$3:$E$9000,2,0)</f>
        <v>GND</v>
      </c>
      <c r="G270" s="30">
        <v>6.25E-2</v>
      </c>
      <c r="H270" s="30">
        <v>3.3</v>
      </c>
      <c r="I270" s="30"/>
      <c r="J270" s="30">
        <v>10000</v>
      </c>
      <c r="K270" s="39">
        <f t="shared" si="20"/>
        <v>1.0889999999999999E-3</v>
      </c>
      <c r="L270" s="39">
        <f t="shared" si="17"/>
        <v>57.392102846648307</v>
      </c>
      <c r="M270" s="4" t="str">
        <f t="shared" si="21"/>
        <v>PASS</v>
      </c>
      <c r="N270" s="4"/>
      <c r="O270" s="60"/>
      <c r="P270" s="37"/>
      <c r="Q270" s="37"/>
    </row>
    <row r="271" spans="1:17" s="17" customFormat="1" x14ac:dyDescent="0.3">
      <c r="A271" s="39" t="s">
        <v>230</v>
      </c>
      <c r="B271" s="39" t="s">
        <v>2881</v>
      </c>
      <c r="C271" s="39" t="str">
        <f t="shared" si="18"/>
        <v>R1165-1</v>
      </c>
      <c r="D271" s="39" t="str">
        <f t="shared" si="19"/>
        <v>R1165-2</v>
      </c>
      <c r="E271" s="14" t="str">
        <f>VLOOKUP(C271,Pin_Report!$D$3:$E$9000,2,0)</f>
        <v>N19204658</v>
      </c>
      <c r="F271" s="14" t="str">
        <f>VLOOKUP(D271,Pin_Report!$D$3:$E$9000,2,0)</f>
        <v>GND</v>
      </c>
      <c r="G271" s="30">
        <v>6.25E-2</v>
      </c>
      <c r="H271" s="30">
        <v>3.3</v>
      </c>
      <c r="I271" s="30"/>
      <c r="J271" s="30">
        <v>10000</v>
      </c>
      <c r="K271" s="39">
        <f t="shared" si="20"/>
        <v>1.0889999999999999E-3</v>
      </c>
      <c r="L271" s="39">
        <f t="shared" si="17"/>
        <v>57.392102846648307</v>
      </c>
      <c r="M271" s="4" t="str">
        <f t="shared" si="21"/>
        <v>PASS</v>
      </c>
      <c r="N271" s="4"/>
      <c r="O271" s="60"/>
      <c r="P271" s="37"/>
      <c r="Q271" s="37"/>
    </row>
    <row r="272" spans="1:17" s="17" customFormat="1" x14ac:dyDescent="0.3">
      <c r="A272" s="39" t="s">
        <v>1880</v>
      </c>
      <c r="B272" s="39" t="s">
        <v>2881</v>
      </c>
      <c r="C272" s="39" t="str">
        <f t="shared" si="18"/>
        <v>R1166-1</v>
      </c>
      <c r="D272" s="39" t="str">
        <f t="shared" si="19"/>
        <v>R1166-2</v>
      </c>
      <c r="E272" s="14" t="str">
        <f>VLOOKUP(C272,Pin_Report!$D$3:$E$9000,2,0)</f>
        <v>N19204661</v>
      </c>
      <c r="F272" s="14" t="str">
        <f>VLOOKUP(D272,Pin_Report!$D$3:$E$9000,2,0)</f>
        <v>GND</v>
      </c>
      <c r="G272" s="30">
        <v>6.25E-2</v>
      </c>
      <c r="H272" s="30">
        <v>3.3</v>
      </c>
      <c r="I272" s="30"/>
      <c r="J272" s="30">
        <v>10000</v>
      </c>
      <c r="K272" s="39">
        <f t="shared" si="20"/>
        <v>1.0889999999999999E-3</v>
      </c>
      <c r="L272" s="39">
        <f t="shared" si="17"/>
        <v>57.392102846648307</v>
      </c>
      <c r="M272" s="4" t="str">
        <f t="shared" si="21"/>
        <v>PASS</v>
      </c>
      <c r="N272" s="4"/>
      <c r="O272" s="60"/>
      <c r="P272" s="37"/>
      <c r="Q272" s="37"/>
    </row>
    <row r="273" spans="1:17" s="17" customFormat="1" x14ac:dyDescent="0.3">
      <c r="A273" s="39" t="s">
        <v>239</v>
      </c>
      <c r="B273" s="39" t="s">
        <v>2881</v>
      </c>
      <c r="C273" s="39" t="str">
        <f t="shared" si="18"/>
        <v>R1167-1</v>
      </c>
      <c r="D273" s="39" t="str">
        <f t="shared" si="19"/>
        <v>R1167-2</v>
      </c>
      <c r="E273" s="14" t="str">
        <f>VLOOKUP(C273,Pin_Report!$D$3:$E$9000,2,0)</f>
        <v>N19204664</v>
      </c>
      <c r="F273" s="14" t="str">
        <f>VLOOKUP(D273,Pin_Report!$D$3:$E$9000,2,0)</f>
        <v>GND</v>
      </c>
      <c r="G273" s="30">
        <v>6.25E-2</v>
      </c>
      <c r="H273" s="30">
        <v>3.3</v>
      </c>
      <c r="I273" s="30"/>
      <c r="J273" s="30">
        <v>10000</v>
      </c>
      <c r="K273" s="39">
        <f t="shared" si="20"/>
        <v>1.0889999999999999E-3</v>
      </c>
      <c r="L273" s="39">
        <f t="shared" si="17"/>
        <v>57.392102846648307</v>
      </c>
      <c r="M273" s="4" t="str">
        <f t="shared" si="21"/>
        <v>PASS</v>
      </c>
      <c r="N273" s="4"/>
      <c r="O273" s="60"/>
      <c r="P273" s="37"/>
      <c r="Q273" s="37"/>
    </row>
    <row r="274" spans="1:17" s="17" customFormat="1" x14ac:dyDescent="0.3">
      <c r="A274" s="39" t="s">
        <v>240</v>
      </c>
      <c r="B274" s="39" t="s">
        <v>2881</v>
      </c>
      <c r="C274" s="39" t="str">
        <f t="shared" si="18"/>
        <v>R1168-1</v>
      </c>
      <c r="D274" s="39" t="str">
        <f t="shared" si="19"/>
        <v>R1168-2</v>
      </c>
      <c r="E274" s="14" t="str">
        <f>VLOOKUP(C274,Pin_Report!$D$3:$E$9000,2,0)</f>
        <v>VCC_3P3V_IO</v>
      </c>
      <c r="F274" s="14" t="str">
        <f>VLOOKUP(D274,Pin_Report!$D$3:$E$9000,2,0)</f>
        <v>N19204111</v>
      </c>
      <c r="G274" s="30">
        <v>6.25E-2</v>
      </c>
      <c r="H274" s="30">
        <v>3.3</v>
      </c>
      <c r="I274" s="30"/>
      <c r="J274" s="30">
        <v>10000</v>
      </c>
      <c r="K274" s="39">
        <f t="shared" si="20"/>
        <v>1.0889999999999999E-3</v>
      </c>
      <c r="L274" s="39">
        <f t="shared" si="17"/>
        <v>57.392102846648307</v>
      </c>
      <c r="M274" s="4" t="str">
        <f t="shared" si="21"/>
        <v>PASS</v>
      </c>
      <c r="N274" s="4"/>
      <c r="O274" s="60"/>
      <c r="P274" s="37"/>
      <c r="Q274" s="37"/>
    </row>
    <row r="275" spans="1:17" s="17" customFormat="1" x14ac:dyDescent="0.3">
      <c r="A275" s="39" t="s">
        <v>241</v>
      </c>
      <c r="B275" s="39" t="s">
        <v>2881</v>
      </c>
      <c r="C275" s="39" t="str">
        <f t="shared" si="18"/>
        <v>R1169-1</v>
      </c>
      <c r="D275" s="39" t="str">
        <f t="shared" si="19"/>
        <v>R1169-2</v>
      </c>
      <c r="E275" s="14" t="str">
        <f>VLOOKUP(C275,Pin_Report!$D$3:$E$9000,2,0)</f>
        <v>N19204111</v>
      </c>
      <c r="F275" s="14" t="str">
        <f>VLOOKUP(D275,Pin_Report!$D$3:$E$9000,2,0)</f>
        <v>GND</v>
      </c>
      <c r="G275" s="30">
        <v>6.25E-2</v>
      </c>
      <c r="H275" s="30">
        <v>3.3</v>
      </c>
      <c r="I275" s="30"/>
      <c r="J275" s="30">
        <v>10000</v>
      </c>
      <c r="K275" s="39">
        <f t="shared" si="20"/>
        <v>1.0889999999999999E-3</v>
      </c>
      <c r="L275" s="39">
        <f t="shared" si="17"/>
        <v>57.392102846648307</v>
      </c>
      <c r="M275" s="4" t="str">
        <f t="shared" si="21"/>
        <v>PASS</v>
      </c>
      <c r="N275" s="4"/>
      <c r="O275" s="60"/>
      <c r="P275" s="37"/>
      <c r="Q275" s="37"/>
    </row>
    <row r="276" spans="1:17" s="17" customFormat="1" x14ac:dyDescent="0.3">
      <c r="A276" s="39" t="s">
        <v>1882</v>
      </c>
      <c r="B276" s="39" t="s">
        <v>2881</v>
      </c>
      <c r="C276" s="39" t="str">
        <f t="shared" si="18"/>
        <v>R1350-1</v>
      </c>
      <c r="D276" s="39" t="str">
        <f t="shared" si="19"/>
        <v>R1350-2</v>
      </c>
      <c r="E276" s="14" t="str">
        <f>VLOOKUP(C276,Pin_Report!$D$3:$E$9000,2,0)</f>
        <v>CH1_3P3V_IO_2</v>
      </c>
      <c r="F276" s="14" t="str">
        <f>VLOOKUP(D276,Pin_Report!$D$3:$E$9000,2,0)</f>
        <v>IO_EXP_INVEN_EEPROM_WP</v>
      </c>
      <c r="G276" s="30">
        <v>6.25E-2</v>
      </c>
      <c r="H276" s="30">
        <v>3.3</v>
      </c>
      <c r="I276" s="30"/>
      <c r="J276" s="30">
        <v>10000</v>
      </c>
      <c r="K276" s="39">
        <f t="shared" si="20"/>
        <v>1.0889999999999999E-3</v>
      </c>
      <c r="L276" s="39">
        <f t="shared" si="17"/>
        <v>57.392102846648307</v>
      </c>
      <c r="M276" s="4" t="str">
        <f t="shared" si="21"/>
        <v>PASS</v>
      </c>
      <c r="N276" s="4"/>
      <c r="O276" s="60"/>
      <c r="P276" s="37"/>
      <c r="Q276" s="37"/>
    </row>
    <row r="277" spans="1:17" s="17" customFormat="1" x14ac:dyDescent="0.3">
      <c r="A277" s="39" t="s">
        <v>1892</v>
      </c>
      <c r="B277" s="39" t="s">
        <v>2881</v>
      </c>
      <c r="C277" s="39" t="str">
        <f t="shared" si="18"/>
        <v>R1355-1</v>
      </c>
      <c r="D277" s="39" t="str">
        <f t="shared" si="19"/>
        <v>R1355-2</v>
      </c>
      <c r="E277" s="14" t="str">
        <f>VLOOKUP(C277,Pin_Report!$D$3:$E$9000,2,0)</f>
        <v>N19681409</v>
      </c>
      <c r="F277" s="14" t="str">
        <f>VLOOKUP(D277,Pin_Report!$D$3:$E$9000,2,0)</f>
        <v>GND</v>
      </c>
      <c r="G277" s="30">
        <v>6.25E-2</v>
      </c>
      <c r="H277" s="30">
        <v>3.3</v>
      </c>
      <c r="I277" s="30"/>
      <c r="J277" s="30">
        <v>10000</v>
      </c>
      <c r="K277" s="39">
        <f t="shared" si="20"/>
        <v>1.0889999999999999E-3</v>
      </c>
      <c r="L277" s="39">
        <f t="shared" si="17"/>
        <v>57.392102846648307</v>
      </c>
      <c r="M277" s="4" t="str">
        <f t="shared" si="21"/>
        <v>PASS</v>
      </c>
      <c r="N277" s="4"/>
      <c r="O277" s="60"/>
      <c r="P277" s="37"/>
      <c r="Q277" s="37"/>
    </row>
    <row r="278" spans="1:17" s="17" customFormat="1" x14ac:dyDescent="0.3">
      <c r="A278" s="39" t="s">
        <v>1893</v>
      </c>
      <c r="B278" s="39" t="s">
        <v>2881</v>
      </c>
      <c r="C278" s="39" t="str">
        <f t="shared" si="18"/>
        <v>R1356-1</v>
      </c>
      <c r="D278" s="39" t="str">
        <f t="shared" si="19"/>
        <v>R1356-2</v>
      </c>
      <c r="E278" s="14" t="str">
        <f>VLOOKUP(C278,Pin_Report!$D$3:$E$9000,2,0)</f>
        <v>N19681437</v>
      </c>
      <c r="F278" s="14" t="str">
        <f>VLOOKUP(D278,Pin_Report!$D$3:$E$9000,2,0)</f>
        <v>GND</v>
      </c>
      <c r="G278" s="30">
        <v>6.25E-2</v>
      </c>
      <c r="H278" s="30">
        <v>3.3</v>
      </c>
      <c r="I278" s="30"/>
      <c r="J278" s="30">
        <v>10000</v>
      </c>
      <c r="K278" s="39">
        <f t="shared" si="20"/>
        <v>1.0889999999999999E-3</v>
      </c>
      <c r="L278" s="39">
        <f t="shared" si="17"/>
        <v>57.392102846648307</v>
      </c>
      <c r="M278" s="4" t="str">
        <f t="shared" si="21"/>
        <v>PASS</v>
      </c>
      <c r="N278" s="4"/>
      <c r="O278" s="60"/>
      <c r="P278" s="37"/>
      <c r="Q278" s="37"/>
    </row>
    <row r="279" spans="1:17" s="17" customFormat="1" x14ac:dyDescent="0.3">
      <c r="A279" s="39" t="s">
        <v>1894</v>
      </c>
      <c r="B279" s="39" t="s">
        <v>2881</v>
      </c>
      <c r="C279" s="39" t="str">
        <f t="shared" si="18"/>
        <v>R1357-1</v>
      </c>
      <c r="D279" s="39" t="str">
        <f t="shared" si="19"/>
        <v>R1357-2</v>
      </c>
      <c r="E279" s="14" t="str">
        <f>VLOOKUP(C279,Pin_Report!$D$3:$E$9000,2,0)</f>
        <v>N19681423</v>
      </c>
      <c r="F279" s="14" t="str">
        <f>VLOOKUP(D279,Pin_Report!$D$3:$E$9000,2,0)</f>
        <v>GND</v>
      </c>
      <c r="G279" s="30">
        <v>6.25E-2</v>
      </c>
      <c r="H279" s="30">
        <v>3.3</v>
      </c>
      <c r="I279" s="30"/>
      <c r="J279" s="30">
        <v>10000</v>
      </c>
      <c r="K279" s="39">
        <f t="shared" si="20"/>
        <v>1.0889999999999999E-3</v>
      </c>
      <c r="L279" s="39">
        <f t="shared" si="17"/>
        <v>57.392102846648307</v>
      </c>
      <c r="M279" s="4" t="str">
        <f t="shared" si="21"/>
        <v>PASS</v>
      </c>
      <c r="N279" s="4"/>
      <c r="O279" s="60"/>
      <c r="P279" s="37"/>
      <c r="Q279" s="37"/>
    </row>
    <row r="280" spans="1:17" s="17" customFormat="1" x14ac:dyDescent="0.3">
      <c r="A280" s="39" t="s">
        <v>1895</v>
      </c>
      <c r="B280" s="39" t="s">
        <v>2881</v>
      </c>
      <c r="C280" s="39" t="str">
        <f t="shared" si="18"/>
        <v>R1358-1</v>
      </c>
      <c r="D280" s="39" t="str">
        <f t="shared" si="19"/>
        <v>R1358-2</v>
      </c>
      <c r="E280" s="14" t="str">
        <f>VLOOKUP(C280,Pin_Report!$D$3:$E$9000,2,0)</f>
        <v>3P3VD_TIVA</v>
      </c>
      <c r="F280" s="14" t="str">
        <f>VLOOKUP(D280,Pin_Report!$D$3:$E$9000,2,0)</f>
        <v>IO_EXP_INVEN_EEPROM_WP</v>
      </c>
      <c r="G280" s="30">
        <v>6.25E-2</v>
      </c>
      <c r="H280" s="30">
        <v>3.3</v>
      </c>
      <c r="I280" s="30"/>
      <c r="J280" s="30">
        <v>10000</v>
      </c>
      <c r="K280" s="39">
        <f t="shared" si="20"/>
        <v>1.0889999999999999E-3</v>
      </c>
      <c r="L280" s="39">
        <f t="shared" si="17"/>
        <v>57.392102846648307</v>
      </c>
      <c r="M280" s="4" t="str">
        <f t="shared" si="21"/>
        <v>PASS</v>
      </c>
      <c r="N280" s="4"/>
      <c r="O280" s="60"/>
      <c r="P280" s="37"/>
      <c r="Q280" s="37"/>
    </row>
    <row r="281" spans="1:17" s="17" customFormat="1" x14ac:dyDescent="0.3">
      <c r="A281" s="39" t="s">
        <v>1968</v>
      </c>
      <c r="B281" s="39" t="s">
        <v>2881</v>
      </c>
      <c r="C281" s="39" t="str">
        <f t="shared" si="18"/>
        <v>R1850-1</v>
      </c>
      <c r="D281" s="39" t="str">
        <f t="shared" si="19"/>
        <v>R1850-2</v>
      </c>
      <c r="E281" s="14" t="str">
        <f>VLOOKUP(C281,Pin_Report!$D$3:$E$9000,2,0)</f>
        <v>WD_3P3V</v>
      </c>
      <c r="F281" s="14" t="str">
        <f>VLOOKUP(D281,Pin_Report!$D$3:$E$9000,2,0)</f>
        <v>+IN1</v>
      </c>
      <c r="G281" s="30">
        <v>6.25E-2</v>
      </c>
      <c r="H281" s="30">
        <v>3.3</v>
      </c>
      <c r="I281" s="30"/>
      <c r="J281" s="30">
        <v>10000</v>
      </c>
      <c r="K281" s="39">
        <f t="shared" si="20"/>
        <v>1.0889999999999999E-3</v>
      </c>
      <c r="L281" s="39">
        <f t="shared" si="17"/>
        <v>57.392102846648307</v>
      </c>
      <c r="M281" s="4" t="str">
        <f t="shared" si="21"/>
        <v>PASS</v>
      </c>
      <c r="N281" s="4"/>
      <c r="O281" s="60"/>
      <c r="P281" s="37"/>
      <c r="Q281" s="37"/>
    </row>
    <row r="282" spans="1:17" s="17" customFormat="1" x14ac:dyDescent="0.3">
      <c r="A282" s="39" t="s">
        <v>1969</v>
      </c>
      <c r="B282" s="39" t="s">
        <v>2881</v>
      </c>
      <c r="C282" s="39" t="str">
        <f t="shared" si="18"/>
        <v>R1851-1</v>
      </c>
      <c r="D282" s="39" t="str">
        <f t="shared" si="19"/>
        <v>R1851-2</v>
      </c>
      <c r="E282" s="14" t="str">
        <f>VLOOKUP(C282,Pin_Report!$D$3:$E$9000,2,0)</f>
        <v>+IN1</v>
      </c>
      <c r="F282" s="14" t="str">
        <f>VLOOKUP(D282,Pin_Report!$D$3:$E$9000,2,0)</f>
        <v>-IN1</v>
      </c>
      <c r="G282" s="30">
        <v>6.25E-2</v>
      </c>
      <c r="H282" s="30">
        <v>1.65</v>
      </c>
      <c r="I282" s="30"/>
      <c r="J282" s="30">
        <v>10000</v>
      </c>
      <c r="K282" s="39">
        <f t="shared" si="20"/>
        <v>2.7224999999999998E-4</v>
      </c>
      <c r="L282" s="39">
        <f t="shared" si="17"/>
        <v>229.56841138659323</v>
      </c>
      <c r="M282" s="4" t="str">
        <f t="shared" si="21"/>
        <v>PASS</v>
      </c>
      <c r="N282" s="4"/>
      <c r="O282" s="27"/>
      <c r="P282" s="37"/>
      <c r="Q282" s="37"/>
    </row>
    <row r="283" spans="1:17" s="17" customFormat="1" x14ac:dyDescent="0.3">
      <c r="A283" s="39" t="s">
        <v>1970</v>
      </c>
      <c r="B283" s="39" t="s">
        <v>2881</v>
      </c>
      <c r="C283" s="39" t="str">
        <f t="shared" si="18"/>
        <v>R1852-1</v>
      </c>
      <c r="D283" s="39" t="str">
        <f t="shared" si="19"/>
        <v>R1852-2</v>
      </c>
      <c r="E283" s="14" t="str">
        <f>VLOOKUP(C283,Pin_Report!$D$3:$E$9000,2,0)</f>
        <v>-IN1</v>
      </c>
      <c r="F283" s="14" t="str">
        <f>VLOOKUP(D283,Pin_Report!$D$3:$E$9000,2,0)</f>
        <v>GND</v>
      </c>
      <c r="G283" s="30">
        <v>6.25E-2</v>
      </c>
      <c r="H283" s="30">
        <v>0.82499999999999996</v>
      </c>
      <c r="I283" s="30"/>
      <c r="J283" s="30">
        <v>10000</v>
      </c>
      <c r="K283" s="39">
        <f t="shared" si="20"/>
        <v>6.8062499999999994E-5</v>
      </c>
      <c r="L283" s="39">
        <f t="shared" si="17"/>
        <v>918.2736455463729</v>
      </c>
      <c r="M283" s="4" t="str">
        <f t="shared" si="21"/>
        <v>PASS</v>
      </c>
      <c r="N283" s="4"/>
      <c r="O283" s="60"/>
      <c r="P283" s="37"/>
      <c r="Q283" s="37"/>
    </row>
    <row r="284" spans="1:17" s="17" customFormat="1" x14ac:dyDescent="0.3">
      <c r="A284" s="39" t="s">
        <v>1971</v>
      </c>
      <c r="B284" s="39" t="s">
        <v>2881</v>
      </c>
      <c r="C284" s="39" t="str">
        <f t="shared" si="18"/>
        <v>R1853-1</v>
      </c>
      <c r="D284" s="39" t="str">
        <f t="shared" si="19"/>
        <v>R1853-2</v>
      </c>
      <c r="E284" s="14" t="str">
        <f>VLOOKUP(C284,Pin_Report!$D$3:$E$9000,2,0)</f>
        <v>WD_3P3V</v>
      </c>
      <c r="F284" s="14" t="str">
        <f>VLOOKUP(D284,Pin_Report!$D$3:$E$9000,2,0)</f>
        <v>+IN2</v>
      </c>
      <c r="G284" s="30">
        <v>6.25E-2</v>
      </c>
      <c r="H284" s="30">
        <v>3.3</v>
      </c>
      <c r="I284" s="30"/>
      <c r="J284" s="30">
        <v>10000</v>
      </c>
      <c r="K284" s="39">
        <f t="shared" si="20"/>
        <v>1.0889999999999999E-3</v>
      </c>
      <c r="L284" s="39">
        <f t="shared" si="17"/>
        <v>57.392102846648307</v>
      </c>
      <c r="M284" s="4" t="str">
        <f t="shared" si="21"/>
        <v>PASS</v>
      </c>
      <c r="N284" s="4"/>
      <c r="O284" s="60"/>
      <c r="P284" s="37"/>
      <c r="Q284" s="37"/>
    </row>
    <row r="285" spans="1:17" s="17" customFormat="1" x14ac:dyDescent="0.3">
      <c r="A285" s="39" t="s">
        <v>1972</v>
      </c>
      <c r="B285" s="39" t="s">
        <v>2881</v>
      </c>
      <c r="C285" s="39" t="str">
        <f t="shared" si="18"/>
        <v>R1854-1</v>
      </c>
      <c r="D285" s="39" t="str">
        <f t="shared" si="19"/>
        <v>R1854-2</v>
      </c>
      <c r="E285" s="14" t="str">
        <f>VLOOKUP(C285,Pin_Report!$D$3:$E$9000,2,0)</f>
        <v>+IN2</v>
      </c>
      <c r="F285" s="14" t="str">
        <f>VLOOKUP(D285,Pin_Report!$D$3:$E$9000,2,0)</f>
        <v>-IN2</v>
      </c>
      <c r="G285" s="30">
        <v>6.25E-2</v>
      </c>
      <c r="H285" s="30">
        <v>1.65</v>
      </c>
      <c r="I285" s="30"/>
      <c r="J285" s="30">
        <v>10000</v>
      </c>
      <c r="K285" s="39">
        <f t="shared" si="20"/>
        <v>2.7224999999999998E-4</v>
      </c>
      <c r="L285" s="39">
        <f t="shared" si="17"/>
        <v>229.56841138659323</v>
      </c>
      <c r="M285" s="4" t="str">
        <f t="shared" si="21"/>
        <v>PASS</v>
      </c>
      <c r="N285" s="4"/>
      <c r="O285" s="60"/>
      <c r="P285" s="37"/>
      <c r="Q285" s="37"/>
    </row>
    <row r="286" spans="1:17" s="17" customFormat="1" x14ac:dyDescent="0.3">
      <c r="A286" s="39" t="s">
        <v>1973</v>
      </c>
      <c r="B286" s="39" t="s">
        <v>2881</v>
      </c>
      <c r="C286" s="39" t="str">
        <f t="shared" si="18"/>
        <v>R1855-1</v>
      </c>
      <c r="D286" s="39" t="str">
        <f t="shared" si="19"/>
        <v>R1855-2</v>
      </c>
      <c r="E286" s="14" t="str">
        <f>VLOOKUP(C286,Pin_Report!$D$3:$E$9000,2,0)</f>
        <v>-IN2</v>
      </c>
      <c r="F286" s="14" t="str">
        <f>VLOOKUP(D286,Pin_Report!$D$3:$E$9000,2,0)</f>
        <v>GND</v>
      </c>
      <c r="G286" s="30">
        <v>6.25E-2</v>
      </c>
      <c r="H286" s="30">
        <v>0.82499999999999996</v>
      </c>
      <c r="I286" s="30"/>
      <c r="J286" s="30">
        <v>10000</v>
      </c>
      <c r="K286" s="39">
        <f t="shared" si="20"/>
        <v>6.8062499999999994E-5</v>
      </c>
      <c r="L286" s="39">
        <f t="shared" si="17"/>
        <v>918.2736455463729</v>
      </c>
      <c r="M286" s="4" t="str">
        <f t="shared" si="21"/>
        <v>PASS</v>
      </c>
      <c r="N286" s="4"/>
      <c r="O286" s="60"/>
      <c r="P286" s="37"/>
      <c r="Q286" s="37"/>
    </row>
    <row r="287" spans="1:17" s="17" customFormat="1" x14ac:dyDescent="0.3">
      <c r="A287" s="39" t="s">
        <v>2259</v>
      </c>
      <c r="B287" s="39" t="s">
        <v>2881</v>
      </c>
      <c r="C287" s="39" t="str">
        <f t="shared" si="18"/>
        <v>R2851-1</v>
      </c>
      <c r="D287" s="39" t="str">
        <f t="shared" si="19"/>
        <v>R2851-2</v>
      </c>
      <c r="E287" s="14" t="str">
        <f>VLOOKUP(C287,Pin_Report!$D$3:$E$9000,2,0)</f>
        <v>CH2_TX_NC_1</v>
      </c>
      <c r="F287" s="14" t="str">
        <f>VLOOKUP(D287,Pin_Report!$D$3:$E$9000,2,0)</f>
        <v>GND</v>
      </c>
      <c r="G287" s="30">
        <v>6.25E-2</v>
      </c>
      <c r="H287" s="30">
        <v>3.6</v>
      </c>
      <c r="I287" s="30"/>
      <c r="J287" s="30">
        <v>10000</v>
      </c>
      <c r="K287" s="39">
        <f t="shared" si="20"/>
        <v>1.2960000000000001E-3</v>
      </c>
      <c r="L287" s="39">
        <f t="shared" si="17"/>
        <v>48.225308641975303</v>
      </c>
      <c r="M287" s="4" t="str">
        <f t="shared" si="21"/>
        <v>PASS</v>
      </c>
      <c r="N287" s="4"/>
      <c r="O287" s="60"/>
      <c r="P287" s="37"/>
      <c r="Q287" s="37"/>
    </row>
    <row r="288" spans="1:17" x14ac:dyDescent="0.3">
      <c r="A288" s="39" t="s">
        <v>2407</v>
      </c>
      <c r="B288" s="39" t="s">
        <v>2881</v>
      </c>
      <c r="C288" s="39" t="str">
        <f t="shared" si="18"/>
        <v>R4102-1</v>
      </c>
      <c r="D288" s="39" t="str">
        <f t="shared" si="19"/>
        <v>R4102-2</v>
      </c>
      <c r="E288" s="14" t="str">
        <f>VLOOKUP(C288,Pin_Report!$D$3:$E$9000,2,0)</f>
        <v>N19047026</v>
      </c>
      <c r="F288" s="14" t="str">
        <f>VLOOKUP(D288,Pin_Report!$D$3:$E$9000,2,0)</f>
        <v>GND</v>
      </c>
      <c r="G288" s="30">
        <v>6.25E-2</v>
      </c>
      <c r="H288" s="30">
        <v>1.44</v>
      </c>
      <c r="I288" s="30"/>
      <c r="J288" s="30">
        <v>10000</v>
      </c>
      <c r="K288" s="39">
        <f t="shared" si="20"/>
        <v>2.0735999999999999E-4</v>
      </c>
      <c r="L288" s="39">
        <f t="shared" si="17"/>
        <v>301.40817901234567</v>
      </c>
      <c r="M288" s="4" t="str">
        <f t="shared" si="21"/>
        <v>PASS</v>
      </c>
      <c r="N288" s="4"/>
      <c r="O288" s="27"/>
    </row>
    <row r="289" spans="1:17" s="17" customFormat="1" x14ac:dyDescent="0.3">
      <c r="A289" s="39" t="s">
        <v>2474</v>
      </c>
      <c r="B289" s="39" t="s">
        <v>2881</v>
      </c>
      <c r="C289" s="39" t="str">
        <f t="shared" si="18"/>
        <v>R11115-1</v>
      </c>
      <c r="D289" s="39" t="str">
        <f t="shared" si="19"/>
        <v>R11115-2</v>
      </c>
      <c r="E289" s="14" t="str">
        <f>VLOOKUP(C289,Pin_Report!$D$3:$E$9000,2,0)</f>
        <v>GND</v>
      </c>
      <c r="F289" s="14" t="str">
        <f>VLOOKUP(D289,Pin_Report!$D$3:$E$9000,2,0)</f>
        <v>V2P5</v>
      </c>
      <c r="G289" s="30">
        <v>6.25E-2</v>
      </c>
      <c r="H289" s="30">
        <v>2.48</v>
      </c>
      <c r="I289" s="30"/>
      <c r="J289" s="30">
        <v>10000</v>
      </c>
      <c r="K289" s="39">
        <f t="shared" si="20"/>
        <v>6.1504000000000007E-4</v>
      </c>
      <c r="L289" s="39">
        <f t="shared" si="17"/>
        <v>101.61940686784598</v>
      </c>
      <c r="M289" s="4" t="str">
        <f t="shared" si="21"/>
        <v>PASS</v>
      </c>
      <c r="N289" s="4"/>
      <c r="O289" s="60"/>
      <c r="P289" s="37"/>
      <c r="Q289" s="37"/>
    </row>
    <row r="290" spans="1:17" s="17" customFormat="1" x14ac:dyDescent="0.3">
      <c r="A290" s="39" t="s">
        <v>2557</v>
      </c>
      <c r="B290" s="39" t="s">
        <v>2881</v>
      </c>
      <c r="C290" s="39" t="str">
        <f t="shared" si="18"/>
        <v>R11254-1</v>
      </c>
      <c r="D290" s="39" t="str">
        <f t="shared" si="19"/>
        <v>R11254-2</v>
      </c>
      <c r="E290" s="14" t="str">
        <f>VLOOKUP(C290,Pin_Report!$D$3:$E$9000,2,0)</f>
        <v>VCC_3P3V_TEMP</v>
      </c>
      <c r="F290" s="14" t="str">
        <f>VLOOKUP(D290,Pin_Report!$D$3:$E$9000,2,0)</f>
        <v>ADT_THERM_N</v>
      </c>
      <c r="G290" s="30">
        <v>6.25E-2</v>
      </c>
      <c r="H290" s="30">
        <v>3.3</v>
      </c>
      <c r="I290" s="30"/>
      <c r="J290" s="30">
        <v>10000</v>
      </c>
      <c r="K290" s="39">
        <f t="shared" si="20"/>
        <v>1.0889999999999999E-3</v>
      </c>
      <c r="L290" s="39">
        <f t="shared" si="17"/>
        <v>57.392102846648307</v>
      </c>
      <c r="M290" s="4" t="str">
        <f t="shared" si="21"/>
        <v>PASS</v>
      </c>
      <c r="N290" s="4"/>
      <c r="O290" s="60"/>
      <c r="P290" s="37"/>
      <c r="Q290" s="37"/>
    </row>
    <row r="291" spans="1:17" s="17" customFormat="1" x14ac:dyDescent="0.3">
      <c r="A291" s="39" t="s">
        <v>2558</v>
      </c>
      <c r="B291" s="39" t="s">
        <v>2881</v>
      </c>
      <c r="C291" s="39" t="str">
        <f t="shared" si="18"/>
        <v>R11255-1</v>
      </c>
      <c r="D291" s="39" t="str">
        <f t="shared" si="19"/>
        <v>R11255-2</v>
      </c>
      <c r="E291" s="14" t="str">
        <f>VLOOKUP(C291,Pin_Report!$D$3:$E$9000,2,0)</f>
        <v>VCC_3P3V_TEMP_1</v>
      </c>
      <c r="F291" s="14" t="str">
        <f>VLOOKUP(D291,Pin_Report!$D$3:$E$9000,2,0)</f>
        <v>ADT_1_THERM_N_1</v>
      </c>
      <c r="G291" s="30">
        <v>6.25E-2</v>
      </c>
      <c r="H291" s="30">
        <v>3.3</v>
      </c>
      <c r="I291" s="30"/>
      <c r="J291" s="30">
        <v>10000</v>
      </c>
      <c r="K291" s="39">
        <f t="shared" si="20"/>
        <v>1.0889999999999999E-3</v>
      </c>
      <c r="L291" s="39">
        <f t="shared" si="17"/>
        <v>57.392102846648307</v>
      </c>
      <c r="M291" s="4" t="str">
        <f t="shared" si="21"/>
        <v>PASS</v>
      </c>
      <c r="N291" s="4"/>
      <c r="O291" s="60"/>
      <c r="P291" s="37"/>
      <c r="Q291" s="37"/>
    </row>
    <row r="292" spans="1:17" s="17" customFormat="1" x14ac:dyDescent="0.3">
      <c r="A292" s="39" t="s">
        <v>2688</v>
      </c>
      <c r="B292" s="39" t="s">
        <v>2881</v>
      </c>
      <c r="C292" s="39" t="str">
        <f t="shared" si="18"/>
        <v>R11260-1</v>
      </c>
      <c r="D292" s="39" t="str">
        <f t="shared" si="19"/>
        <v>R11260-2</v>
      </c>
      <c r="E292" s="14" t="str">
        <f>VLOOKUP(C292,Pin_Report!$D$3:$E$9000,2,0)</f>
        <v>VCC_3P3V_TEMP_1</v>
      </c>
      <c r="F292" s="14" t="str">
        <f>VLOOKUP(D292,Pin_Report!$D$3:$E$9000,2,0)</f>
        <v>TEMP_ALERT_1</v>
      </c>
      <c r="G292" s="30">
        <v>6.25E-2</v>
      </c>
      <c r="H292" s="30">
        <v>3.3</v>
      </c>
      <c r="I292" s="30"/>
      <c r="J292" s="30">
        <v>10000</v>
      </c>
      <c r="K292" s="39">
        <f t="shared" si="20"/>
        <v>1.0889999999999999E-3</v>
      </c>
      <c r="L292" s="39">
        <f t="shared" si="17"/>
        <v>57.392102846648307</v>
      </c>
      <c r="M292" s="4" t="str">
        <f t="shared" si="21"/>
        <v>PASS</v>
      </c>
      <c r="N292" s="4"/>
      <c r="O292" s="60"/>
      <c r="P292" s="37"/>
      <c r="Q292" s="37"/>
    </row>
    <row r="293" spans="1:17" s="17" customFormat="1" x14ac:dyDescent="0.3">
      <c r="A293" s="39" t="s">
        <v>2689</v>
      </c>
      <c r="B293" s="39" t="s">
        <v>2881</v>
      </c>
      <c r="C293" s="39" t="str">
        <f t="shared" si="18"/>
        <v>R11261-1</v>
      </c>
      <c r="D293" s="39" t="str">
        <f t="shared" si="19"/>
        <v>R11261-2</v>
      </c>
      <c r="E293" s="14" t="str">
        <f>VLOOKUP(C293,Pin_Report!$D$3:$E$9000,2,0)</f>
        <v>VCC_3P3V_TEMP</v>
      </c>
      <c r="F293" s="14" t="str">
        <f>VLOOKUP(D293,Pin_Report!$D$3:$E$9000,2,0)</f>
        <v>TEMP_ALERT_2</v>
      </c>
      <c r="G293" s="30">
        <v>6.25E-2</v>
      </c>
      <c r="H293" s="30">
        <v>3.3</v>
      </c>
      <c r="I293" s="30"/>
      <c r="J293" s="30">
        <v>10000</v>
      </c>
      <c r="K293" s="39">
        <f t="shared" si="20"/>
        <v>1.0889999999999999E-3</v>
      </c>
      <c r="L293" s="39">
        <f t="shared" si="17"/>
        <v>57.392102846648307</v>
      </c>
      <c r="M293" s="4" t="str">
        <f t="shared" si="21"/>
        <v>PASS</v>
      </c>
      <c r="N293" s="4"/>
      <c r="O293" s="60"/>
      <c r="P293" s="37"/>
      <c r="Q293" s="37"/>
    </row>
    <row r="294" spans="1:17" s="17" customFormat="1" x14ac:dyDescent="0.3">
      <c r="A294" s="39" t="s">
        <v>206</v>
      </c>
      <c r="B294" s="39" t="s">
        <v>298</v>
      </c>
      <c r="C294" s="39" t="str">
        <f t="shared" si="18"/>
        <v>R760-1</v>
      </c>
      <c r="D294" s="39" t="str">
        <f t="shared" si="19"/>
        <v>R760-2</v>
      </c>
      <c r="E294" s="14" t="str">
        <f>VLOOKUP(C294,Pin_Report!$D$3:$E$9000,2,0)</f>
        <v>N19580328</v>
      </c>
      <c r="F294" s="14" t="str">
        <f>VLOOKUP(D294,Pin_Report!$D$3:$E$9000,2,0)</f>
        <v>GND</v>
      </c>
      <c r="G294" s="30">
        <v>6.25E-2</v>
      </c>
      <c r="H294" s="30">
        <v>4</v>
      </c>
      <c r="I294" s="30"/>
      <c r="J294" s="30">
        <v>127000</v>
      </c>
      <c r="K294" s="39">
        <f t="shared" si="20"/>
        <v>1.2598425196850394E-4</v>
      </c>
      <c r="L294" s="39">
        <f t="shared" si="17"/>
        <v>496.09375</v>
      </c>
      <c r="M294" s="4" t="str">
        <f t="shared" si="21"/>
        <v>PASS</v>
      </c>
      <c r="N294" s="4"/>
      <c r="O294" s="60"/>
      <c r="P294" s="37"/>
      <c r="Q294" s="37"/>
    </row>
    <row r="295" spans="1:17" s="17" customFormat="1" x14ac:dyDescent="0.3">
      <c r="A295" s="39" t="s">
        <v>208</v>
      </c>
      <c r="B295" s="39" t="s">
        <v>299</v>
      </c>
      <c r="C295" s="39" t="str">
        <f t="shared" si="18"/>
        <v>R761-1</v>
      </c>
      <c r="D295" s="39" t="str">
        <f t="shared" si="19"/>
        <v>R761-2</v>
      </c>
      <c r="E295" s="14" t="str">
        <f>VLOOKUP(C295,Pin_Report!$D$3:$E$9000,2,0)</f>
        <v>N19580328</v>
      </c>
      <c r="F295" s="14" t="str">
        <f>VLOOKUP(D295,Pin_Report!$D$3:$E$9000,2,0)</f>
        <v>N19579948</v>
      </c>
      <c r="G295" s="30">
        <v>6.25E-2</v>
      </c>
      <c r="H295" s="30">
        <v>4</v>
      </c>
      <c r="I295" s="30"/>
      <c r="J295" s="30">
        <v>402000</v>
      </c>
      <c r="K295" s="39">
        <f t="shared" si="20"/>
        <v>3.9800995024875623E-5</v>
      </c>
      <c r="L295" s="39">
        <f t="shared" si="17"/>
        <v>1570.3125</v>
      </c>
      <c r="M295" s="4" t="str">
        <f t="shared" si="21"/>
        <v>PASS</v>
      </c>
      <c r="N295" s="4"/>
      <c r="O295" s="60"/>
      <c r="P295" s="37"/>
      <c r="Q295" s="37"/>
    </row>
    <row r="296" spans="1:17" s="17" customFormat="1" x14ac:dyDescent="0.3">
      <c r="A296" s="39" t="s">
        <v>224</v>
      </c>
      <c r="B296" s="39" t="s">
        <v>302</v>
      </c>
      <c r="C296" s="39" t="str">
        <f t="shared" si="18"/>
        <v>R824-1</v>
      </c>
      <c r="D296" s="39" t="str">
        <f t="shared" si="19"/>
        <v>R824-2</v>
      </c>
      <c r="E296" s="14" t="str">
        <f>VLOOKUP(C296,Pin_Report!$D$3:$E$9000,2,0)</f>
        <v>N19579866</v>
      </c>
      <c r="F296" s="14" t="str">
        <f>VLOOKUP(D296,Pin_Report!$D$3:$E$9000,2,0)</f>
        <v>P12V</v>
      </c>
      <c r="G296" s="30">
        <v>6.25E-2</v>
      </c>
      <c r="H296" s="30">
        <v>12</v>
      </c>
      <c r="I296" s="30"/>
      <c r="J296" s="30">
        <v>100000</v>
      </c>
      <c r="K296" s="39">
        <f t="shared" si="20"/>
        <v>1.4400000000000001E-3</v>
      </c>
      <c r="L296" s="39">
        <f t="shared" si="17"/>
        <v>43.402777777777779</v>
      </c>
      <c r="M296" s="4" t="str">
        <f t="shared" si="21"/>
        <v>PASS</v>
      </c>
      <c r="N296" s="4"/>
      <c r="O296" s="60"/>
      <c r="P296" s="37"/>
      <c r="Q296" s="37"/>
    </row>
    <row r="297" spans="1:17" s="17" customFormat="1" x14ac:dyDescent="0.3">
      <c r="A297" s="39" t="s">
        <v>226</v>
      </c>
      <c r="B297" s="39" t="s">
        <v>303</v>
      </c>
      <c r="C297" s="39" t="str">
        <f t="shared" si="18"/>
        <v>R830-1</v>
      </c>
      <c r="D297" s="39" t="str">
        <f t="shared" si="19"/>
        <v>R830-2</v>
      </c>
      <c r="E297" s="14" t="str">
        <f>VLOOKUP(C297,Pin_Report!$D$3:$E$9000,2,0)</f>
        <v>GND</v>
      </c>
      <c r="F297" s="14" t="str">
        <f>VLOOKUP(D297,Pin_Report!$D$3:$E$9000,2,0)</f>
        <v>N19579866</v>
      </c>
      <c r="G297" s="30">
        <v>6.25E-2</v>
      </c>
      <c r="H297" s="30">
        <v>1.2849999999999999</v>
      </c>
      <c r="I297" s="30"/>
      <c r="J297" s="30">
        <v>12000</v>
      </c>
      <c r="K297" s="39">
        <f t="shared" si="20"/>
        <v>1.376020833333333E-4</v>
      </c>
      <c r="L297" s="39">
        <f t="shared" si="17"/>
        <v>454.20823933746169</v>
      </c>
      <c r="M297" s="4" t="str">
        <f t="shared" si="21"/>
        <v>PASS</v>
      </c>
      <c r="N297" s="4"/>
      <c r="O297" s="60"/>
      <c r="P297" s="37"/>
      <c r="Q297" s="37"/>
    </row>
    <row r="298" spans="1:17" s="17" customFormat="1" x14ac:dyDescent="0.3">
      <c r="A298" s="39" t="s">
        <v>222</v>
      </c>
      <c r="B298" s="39" t="s">
        <v>301</v>
      </c>
      <c r="C298" s="39" t="str">
        <f t="shared" si="18"/>
        <v>R831-1</v>
      </c>
      <c r="D298" s="39" t="str">
        <f t="shared" si="19"/>
        <v>R831-2</v>
      </c>
      <c r="E298" s="14" t="str">
        <f>VLOOKUP(C298,Pin_Report!$D$3:$E$9000,2,0)</f>
        <v>N19580324</v>
      </c>
      <c r="F298" s="14" t="str">
        <f>VLOOKUP(D298,Pin_Report!$D$3:$E$9000,2,0)</f>
        <v>GND</v>
      </c>
      <c r="G298" s="30"/>
      <c r="H298" s="30"/>
      <c r="I298" s="30"/>
      <c r="J298" s="30"/>
      <c r="K298" s="39"/>
      <c r="L298" s="39"/>
      <c r="M298" s="4"/>
      <c r="N298" s="4" t="s">
        <v>506</v>
      </c>
      <c r="O298" s="60"/>
      <c r="P298" s="37"/>
      <c r="Q298" s="37"/>
    </row>
    <row r="299" spans="1:17" s="17" customFormat="1" x14ac:dyDescent="0.3">
      <c r="A299" s="39" t="s">
        <v>1797</v>
      </c>
      <c r="B299" s="39" t="s">
        <v>2882</v>
      </c>
      <c r="C299" s="39" t="str">
        <f t="shared" si="18"/>
        <v>R841-1</v>
      </c>
      <c r="D299" s="39" t="str">
        <f t="shared" si="19"/>
        <v>R841-2</v>
      </c>
      <c r="E299" s="14" t="str">
        <f>VLOOKUP(C299,Pin_Report!$D$3:$E$9000,2,0)</f>
        <v>FGA_CH2_TX_ATTN_P16DB_R</v>
      </c>
      <c r="F299" s="14" t="str">
        <f>VLOOKUP(D299,Pin_Report!$D$3:$E$9000,2,0)</f>
        <v>GND</v>
      </c>
      <c r="G299" s="30"/>
      <c r="H299" s="30"/>
      <c r="I299" s="30"/>
      <c r="J299" s="30"/>
      <c r="K299" s="39"/>
      <c r="L299" s="39"/>
      <c r="M299" s="4"/>
      <c r="N299" s="4" t="s">
        <v>506</v>
      </c>
      <c r="O299" s="60"/>
      <c r="P299" s="37"/>
      <c r="Q299" s="37"/>
    </row>
    <row r="300" spans="1:17" s="17" customFormat="1" x14ac:dyDescent="0.3">
      <c r="A300" s="39" t="s">
        <v>1860</v>
      </c>
      <c r="B300" s="39" t="s">
        <v>2882</v>
      </c>
      <c r="C300" s="39" t="str">
        <f t="shared" si="18"/>
        <v>R942-1</v>
      </c>
      <c r="D300" s="39" t="str">
        <f t="shared" si="19"/>
        <v>R942-2</v>
      </c>
      <c r="E300" s="14" t="str">
        <f>VLOOKUP(C300,Pin_Report!$D$3:$E$9000,2,0)</f>
        <v>FGA_CH1_TX_ATTN_P16DB_R</v>
      </c>
      <c r="F300" s="14" t="str">
        <f>VLOOKUP(D300,Pin_Report!$D$3:$E$9000,2,0)</f>
        <v>GND</v>
      </c>
      <c r="G300" s="30"/>
      <c r="H300" s="30"/>
      <c r="I300" s="30"/>
      <c r="J300" s="30"/>
      <c r="K300" s="39"/>
      <c r="L300" s="39"/>
      <c r="M300" s="4"/>
      <c r="N300" s="4" t="s">
        <v>506</v>
      </c>
      <c r="O300" s="60"/>
      <c r="P300" s="37"/>
      <c r="Q300" s="37"/>
    </row>
    <row r="301" spans="1:17" s="17" customFormat="1" x14ac:dyDescent="0.3">
      <c r="A301" s="39" t="s">
        <v>2124</v>
      </c>
      <c r="B301" s="39" t="s">
        <v>2882</v>
      </c>
      <c r="C301" s="39" t="str">
        <f t="shared" si="18"/>
        <v>R2219-1</v>
      </c>
      <c r="D301" s="39" t="str">
        <f t="shared" si="19"/>
        <v>R2219-2</v>
      </c>
      <c r="E301" s="14" t="str">
        <f>VLOOKUP(C301,Pin_Report!$D$3:$E$9000,2,0)</f>
        <v>N3404767</v>
      </c>
      <c r="F301" s="14" t="str">
        <f>VLOOKUP(D301,Pin_Report!$D$3:$E$9000,2,0)</f>
        <v>GND</v>
      </c>
      <c r="G301" s="30"/>
      <c r="H301" s="30"/>
      <c r="I301" s="30"/>
      <c r="J301" s="30"/>
      <c r="K301" s="39"/>
      <c r="L301" s="39"/>
      <c r="M301" s="4"/>
      <c r="N301" s="4" t="s">
        <v>506</v>
      </c>
      <c r="O301" s="60"/>
      <c r="P301" s="37"/>
      <c r="Q301" s="37"/>
    </row>
    <row r="302" spans="1:17" s="17" customFormat="1" x14ac:dyDescent="0.3">
      <c r="A302" s="39" t="s">
        <v>2157</v>
      </c>
      <c r="B302" s="39" t="s">
        <v>2882</v>
      </c>
      <c r="C302" s="39" t="str">
        <f t="shared" si="18"/>
        <v>R2510-1</v>
      </c>
      <c r="D302" s="39" t="str">
        <f t="shared" si="19"/>
        <v>R2510-2</v>
      </c>
      <c r="E302" s="14" t="str">
        <f>VLOOKUP(C302,Pin_Report!$D$3:$E$9000,2,0)</f>
        <v>N4566981</v>
      </c>
      <c r="F302" s="14" t="str">
        <f>VLOOKUP(D302,Pin_Report!$D$3:$E$9000,2,0)</f>
        <v>GND</v>
      </c>
      <c r="G302" s="30"/>
      <c r="H302" s="30"/>
      <c r="I302" s="30"/>
      <c r="J302" s="30"/>
      <c r="K302" s="39"/>
      <c r="L302" s="39"/>
      <c r="M302" s="4"/>
      <c r="N302" s="4" t="s">
        <v>506</v>
      </c>
      <c r="O302" s="60"/>
      <c r="P302" s="37"/>
      <c r="Q302" s="37"/>
    </row>
    <row r="303" spans="1:17" s="17" customFormat="1" x14ac:dyDescent="0.3">
      <c r="A303" s="39" t="s">
        <v>2233</v>
      </c>
      <c r="B303" s="39" t="s">
        <v>2882</v>
      </c>
      <c r="C303" s="39" t="str">
        <f t="shared" si="18"/>
        <v>R2819-1</v>
      </c>
      <c r="D303" s="39" t="str">
        <f t="shared" si="19"/>
        <v>R2819-2</v>
      </c>
      <c r="E303" s="14" t="str">
        <f>VLOOKUP(C303,Pin_Report!$D$3:$E$9000,2,0)</f>
        <v>N3415497</v>
      </c>
      <c r="F303" s="14" t="str">
        <f>VLOOKUP(D303,Pin_Report!$D$3:$E$9000,2,0)</f>
        <v>GND</v>
      </c>
      <c r="G303" s="30"/>
      <c r="H303" s="30"/>
      <c r="I303" s="30"/>
      <c r="J303" s="30"/>
      <c r="K303" s="39"/>
      <c r="L303" s="39"/>
      <c r="M303" s="4"/>
      <c r="N303" s="4" t="s">
        <v>506</v>
      </c>
      <c r="O303" s="60"/>
      <c r="P303" s="37"/>
      <c r="Q303" s="37"/>
    </row>
    <row r="304" spans="1:17" s="17" customFormat="1" x14ac:dyDescent="0.3">
      <c r="A304" s="39" t="s">
        <v>2266</v>
      </c>
      <c r="B304" s="39" t="s">
        <v>2882</v>
      </c>
      <c r="C304" s="39" t="str">
        <f t="shared" si="18"/>
        <v>R3110-1</v>
      </c>
      <c r="D304" s="39" t="str">
        <f t="shared" si="19"/>
        <v>R3110-2</v>
      </c>
      <c r="E304" s="14" t="str">
        <f>VLOOKUP(C304,Pin_Report!$D$3:$E$9000,2,0)</f>
        <v>N4564602</v>
      </c>
      <c r="F304" s="14" t="str">
        <f>VLOOKUP(D304,Pin_Report!$D$3:$E$9000,2,0)</f>
        <v>GND</v>
      </c>
      <c r="G304" s="30"/>
      <c r="H304" s="30"/>
      <c r="I304" s="30"/>
      <c r="J304" s="30"/>
      <c r="K304" s="39"/>
      <c r="L304" s="39"/>
      <c r="M304" s="4"/>
      <c r="N304" s="4" t="s">
        <v>506</v>
      </c>
      <c r="O304" s="60"/>
      <c r="P304" s="37"/>
      <c r="Q304" s="37"/>
    </row>
    <row r="305" spans="1:17" s="17" customFormat="1" x14ac:dyDescent="0.3">
      <c r="A305" s="39" t="s">
        <v>2457</v>
      </c>
      <c r="B305" s="39" t="s">
        <v>2882</v>
      </c>
      <c r="C305" s="39" t="str">
        <f t="shared" si="18"/>
        <v>R10989-1</v>
      </c>
      <c r="D305" s="39" t="str">
        <f t="shared" si="19"/>
        <v>R10989-2</v>
      </c>
      <c r="E305" s="14" t="str">
        <f>VLOOKUP(C305,Pin_Report!$D$3:$E$9000,2,0)</f>
        <v>FGA_CH1_TX_ATTN_P5DB_R</v>
      </c>
      <c r="F305" s="14" t="str">
        <f>VLOOKUP(D305,Pin_Report!$D$3:$E$9000,2,0)</f>
        <v>GND</v>
      </c>
      <c r="G305" s="30">
        <v>6.25E-2</v>
      </c>
      <c r="H305" s="30">
        <v>2.4</v>
      </c>
      <c r="I305" s="30"/>
      <c r="J305" s="30">
        <v>3000</v>
      </c>
      <c r="K305" s="39">
        <f t="shared" si="20"/>
        <v>1.9199999999999998E-3</v>
      </c>
      <c r="L305" s="39">
        <f t="shared" si="17"/>
        <v>32.552083333333336</v>
      </c>
      <c r="M305" s="4" t="str">
        <f t="shared" si="21"/>
        <v>PASS</v>
      </c>
      <c r="N305" s="4"/>
      <c r="O305" s="60"/>
      <c r="P305" s="37"/>
      <c r="Q305" s="37"/>
    </row>
    <row r="306" spans="1:17" s="17" customFormat="1" x14ac:dyDescent="0.3">
      <c r="A306" s="39" t="s">
        <v>2458</v>
      </c>
      <c r="B306" s="39" t="s">
        <v>2882</v>
      </c>
      <c r="C306" s="39" t="str">
        <f t="shared" si="18"/>
        <v>R10990-1</v>
      </c>
      <c r="D306" s="39" t="str">
        <f t="shared" si="19"/>
        <v>R10990-2</v>
      </c>
      <c r="E306" s="14" t="str">
        <f>VLOOKUP(C306,Pin_Report!$D$3:$E$9000,2,0)</f>
        <v>FGA_CH1_TX_ATTN_1DB_R</v>
      </c>
      <c r="F306" s="14" t="str">
        <f>VLOOKUP(D306,Pin_Report!$D$3:$E$9000,2,0)</f>
        <v>GND</v>
      </c>
      <c r="G306" s="30">
        <v>6.25E-2</v>
      </c>
      <c r="H306" s="30">
        <v>2.4</v>
      </c>
      <c r="I306" s="30"/>
      <c r="J306" s="30">
        <v>3000</v>
      </c>
      <c r="K306" s="39">
        <f t="shared" si="20"/>
        <v>1.9199999999999998E-3</v>
      </c>
      <c r="L306" s="39">
        <f t="shared" si="17"/>
        <v>32.552083333333336</v>
      </c>
      <c r="M306" s="4" t="str">
        <f t="shared" si="21"/>
        <v>PASS</v>
      </c>
      <c r="N306" s="4"/>
      <c r="O306" s="60"/>
      <c r="P306" s="37"/>
      <c r="Q306" s="37"/>
    </row>
    <row r="307" spans="1:17" s="17" customFormat="1" x14ac:dyDescent="0.3">
      <c r="A307" s="39" t="s">
        <v>143</v>
      </c>
      <c r="B307" s="39" t="s">
        <v>2882</v>
      </c>
      <c r="C307" s="39" t="str">
        <f t="shared" si="18"/>
        <v>R10991-1</v>
      </c>
      <c r="D307" s="39" t="str">
        <f t="shared" si="19"/>
        <v>R10991-2</v>
      </c>
      <c r="E307" s="14" t="str">
        <f>VLOOKUP(C307,Pin_Report!$D$3:$E$9000,2,0)</f>
        <v>FGA_CH1_TX_ATTN_8DB_R</v>
      </c>
      <c r="F307" s="14" t="str">
        <f>VLOOKUP(D307,Pin_Report!$D$3:$E$9000,2,0)</f>
        <v>GND</v>
      </c>
      <c r="G307" s="30">
        <v>6.25E-2</v>
      </c>
      <c r="H307" s="30">
        <v>2.4</v>
      </c>
      <c r="I307" s="30"/>
      <c r="J307" s="30">
        <v>3000</v>
      </c>
      <c r="K307" s="39">
        <f t="shared" si="20"/>
        <v>1.9199999999999998E-3</v>
      </c>
      <c r="L307" s="39">
        <f t="shared" si="17"/>
        <v>32.552083333333336</v>
      </c>
      <c r="M307" s="4" t="str">
        <f t="shared" si="21"/>
        <v>PASS</v>
      </c>
      <c r="N307" s="4"/>
      <c r="O307" s="60"/>
      <c r="P307" s="37"/>
      <c r="Q307" s="37"/>
    </row>
    <row r="308" spans="1:17" s="17" customFormat="1" x14ac:dyDescent="0.3">
      <c r="A308" s="39" t="s">
        <v>144</v>
      </c>
      <c r="B308" s="39" t="s">
        <v>2882</v>
      </c>
      <c r="C308" s="39" t="str">
        <f t="shared" si="18"/>
        <v>R10992-1</v>
      </c>
      <c r="D308" s="39" t="str">
        <f t="shared" si="19"/>
        <v>R10992-2</v>
      </c>
      <c r="E308" s="14" t="str">
        <f>VLOOKUP(C308,Pin_Report!$D$3:$E$9000,2,0)</f>
        <v>FGA_CH1_TX_ATTN_4DB_R</v>
      </c>
      <c r="F308" s="14" t="str">
        <f>VLOOKUP(D308,Pin_Report!$D$3:$E$9000,2,0)</f>
        <v>GND</v>
      </c>
      <c r="G308" s="30">
        <v>6.25E-2</v>
      </c>
      <c r="H308" s="30">
        <v>2.4</v>
      </c>
      <c r="I308" s="30"/>
      <c r="J308" s="30">
        <v>3000</v>
      </c>
      <c r="K308" s="39">
        <f t="shared" si="20"/>
        <v>1.9199999999999998E-3</v>
      </c>
      <c r="L308" s="39">
        <f t="shared" si="17"/>
        <v>32.552083333333336</v>
      </c>
      <c r="M308" s="4" t="str">
        <f t="shared" si="21"/>
        <v>PASS</v>
      </c>
      <c r="N308" s="4"/>
      <c r="O308" s="60"/>
      <c r="P308" s="37"/>
      <c r="Q308" s="37"/>
    </row>
    <row r="309" spans="1:17" s="17" customFormat="1" x14ac:dyDescent="0.3">
      <c r="A309" s="39" t="s">
        <v>190</v>
      </c>
      <c r="B309" s="39" t="s">
        <v>2882</v>
      </c>
      <c r="C309" s="39" t="str">
        <f t="shared" si="18"/>
        <v>R10993-1</v>
      </c>
      <c r="D309" s="39" t="str">
        <f t="shared" si="19"/>
        <v>R10993-2</v>
      </c>
      <c r="E309" s="14" t="str">
        <f>VLOOKUP(C309,Pin_Report!$D$3:$E$9000,2,0)</f>
        <v>FGA_CH1_TX_ATTN_2DB_R</v>
      </c>
      <c r="F309" s="14" t="str">
        <f>VLOOKUP(D309,Pin_Report!$D$3:$E$9000,2,0)</f>
        <v>GND</v>
      </c>
      <c r="G309" s="30">
        <v>6.25E-2</v>
      </c>
      <c r="H309" s="30">
        <v>2.4</v>
      </c>
      <c r="I309" s="30"/>
      <c r="J309" s="30">
        <v>3000</v>
      </c>
      <c r="K309" s="39">
        <f t="shared" si="20"/>
        <v>1.9199999999999998E-3</v>
      </c>
      <c r="L309" s="39">
        <f t="shared" si="17"/>
        <v>32.552083333333336</v>
      </c>
      <c r="M309" s="4" t="str">
        <f t="shared" si="21"/>
        <v>PASS</v>
      </c>
      <c r="N309" s="4"/>
      <c r="O309" s="60"/>
      <c r="P309" s="37"/>
      <c r="Q309" s="37"/>
    </row>
    <row r="310" spans="1:17" s="17" customFormat="1" x14ac:dyDescent="0.3">
      <c r="A310" s="39" t="s">
        <v>192</v>
      </c>
      <c r="B310" s="39" t="s">
        <v>2882</v>
      </c>
      <c r="C310" s="39" t="str">
        <f t="shared" si="18"/>
        <v>R10995-1</v>
      </c>
      <c r="D310" s="39" t="str">
        <f t="shared" si="19"/>
        <v>R10995-2</v>
      </c>
      <c r="E310" s="14" t="str">
        <f>VLOOKUP(C310,Pin_Report!$D$3:$E$9000,2,0)</f>
        <v>FGA_CH1_RX_ATTN_8DB_R</v>
      </c>
      <c r="F310" s="14" t="str">
        <f>VLOOKUP(D310,Pin_Report!$D$3:$E$9000,2,0)</f>
        <v>GND</v>
      </c>
      <c r="G310" s="30">
        <v>6.25E-2</v>
      </c>
      <c r="H310" s="30">
        <v>3.3</v>
      </c>
      <c r="I310" s="30"/>
      <c r="J310" s="30">
        <v>3000</v>
      </c>
      <c r="K310" s="39">
        <f t="shared" si="20"/>
        <v>3.6299999999999995E-3</v>
      </c>
      <c r="L310" s="39">
        <f t="shared" si="17"/>
        <v>17.217630853994493</v>
      </c>
      <c r="M310" s="4" t="str">
        <f t="shared" si="21"/>
        <v>PASS</v>
      </c>
      <c r="N310" s="4"/>
      <c r="O310" s="60"/>
      <c r="P310" s="37"/>
      <c r="Q310" s="37"/>
    </row>
    <row r="311" spans="1:17" s="17" customFormat="1" x14ac:dyDescent="0.3">
      <c r="A311" s="39" t="s">
        <v>145</v>
      </c>
      <c r="B311" s="39" t="s">
        <v>2882</v>
      </c>
      <c r="C311" s="39" t="str">
        <f t="shared" si="18"/>
        <v>R10996-1</v>
      </c>
      <c r="D311" s="39" t="str">
        <f t="shared" si="19"/>
        <v>R10996-2</v>
      </c>
      <c r="E311" s="14" t="str">
        <f>VLOOKUP(C311,Pin_Report!$D$3:$E$9000,2,0)</f>
        <v>FGA_CH1_RX_ATTN_4DB_R</v>
      </c>
      <c r="F311" s="14" t="str">
        <f>VLOOKUP(D311,Pin_Report!$D$3:$E$9000,2,0)</f>
        <v>GND</v>
      </c>
      <c r="G311" s="30">
        <v>6.25E-2</v>
      </c>
      <c r="H311" s="30">
        <v>3.3</v>
      </c>
      <c r="I311" s="30"/>
      <c r="J311" s="30">
        <v>3000</v>
      </c>
      <c r="K311" s="39">
        <f t="shared" si="20"/>
        <v>3.6299999999999995E-3</v>
      </c>
      <c r="L311" s="39">
        <f t="shared" si="17"/>
        <v>17.217630853994493</v>
      </c>
      <c r="M311" s="4" t="str">
        <f t="shared" si="21"/>
        <v>PASS</v>
      </c>
      <c r="N311" s="4"/>
      <c r="O311" s="60"/>
      <c r="P311" s="37"/>
      <c r="Q311" s="37"/>
    </row>
    <row r="312" spans="1:17" s="17" customFormat="1" x14ac:dyDescent="0.3">
      <c r="A312" s="39" t="s">
        <v>193</v>
      </c>
      <c r="B312" s="39" t="s">
        <v>2882</v>
      </c>
      <c r="C312" s="39" t="str">
        <f t="shared" si="18"/>
        <v>R10997-1</v>
      </c>
      <c r="D312" s="39" t="str">
        <f t="shared" si="19"/>
        <v>R10997-2</v>
      </c>
      <c r="E312" s="14" t="str">
        <f>VLOOKUP(C312,Pin_Report!$D$3:$E$9000,2,0)</f>
        <v>FGA_CH1_RX_ATTN_2DB_R</v>
      </c>
      <c r="F312" s="14" t="str">
        <f>VLOOKUP(D312,Pin_Report!$D$3:$E$9000,2,0)</f>
        <v>GND</v>
      </c>
      <c r="G312" s="30">
        <v>6.25E-2</v>
      </c>
      <c r="H312" s="30">
        <v>3.3</v>
      </c>
      <c r="I312" s="30"/>
      <c r="J312" s="30">
        <v>3000</v>
      </c>
      <c r="K312" s="39">
        <f t="shared" si="20"/>
        <v>3.6299999999999995E-3</v>
      </c>
      <c r="L312" s="39">
        <f t="shared" si="17"/>
        <v>17.217630853994493</v>
      </c>
      <c r="M312" s="4" t="str">
        <f t="shared" si="21"/>
        <v>PASS</v>
      </c>
      <c r="N312" s="4"/>
      <c r="O312" s="27"/>
      <c r="P312" s="37"/>
      <c r="Q312" s="37"/>
    </row>
    <row r="313" spans="1:17" s="17" customFormat="1" x14ac:dyDescent="0.3">
      <c r="A313" s="39" t="s">
        <v>194</v>
      </c>
      <c r="B313" s="39" t="s">
        <v>2882</v>
      </c>
      <c r="C313" s="39" t="str">
        <f t="shared" si="18"/>
        <v>R10998-1</v>
      </c>
      <c r="D313" s="39" t="str">
        <f t="shared" si="19"/>
        <v>R10998-2</v>
      </c>
      <c r="E313" s="14" t="str">
        <f>VLOOKUP(C313,Pin_Report!$D$3:$E$9000,2,0)</f>
        <v>FGA_CH1_RX_ATTN_1DB_R</v>
      </c>
      <c r="F313" s="14" t="str">
        <f>VLOOKUP(D313,Pin_Report!$D$3:$E$9000,2,0)</f>
        <v>GND</v>
      </c>
      <c r="G313" s="30">
        <v>6.25E-2</v>
      </c>
      <c r="H313" s="30">
        <v>3.3</v>
      </c>
      <c r="I313" s="30"/>
      <c r="J313" s="30">
        <v>3000</v>
      </c>
      <c r="K313" s="39">
        <f t="shared" si="20"/>
        <v>3.6299999999999995E-3</v>
      </c>
      <c r="L313" s="39">
        <f t="shared" si="17"/>
        <v>17.217630853994493</v>
      </c>
      <c r="M313" s="4" t="str">
        <f t="shared" si="21"/>
        <v>PASS</v>
      </c>
      <c r="N313" s="4"/>
      <c r="O313" s="60"/>
      <c r="P313" s="37"/>
      <c r="Q313" s="37"/>
    </row>
    <row r="314" spans="1:17" s="17" customFormat="1" x14ac:dyDescent="0.3">
      <c r="A314" s="39" t="s">
        <v>195</v>
      </c>
      <c r="B314" s="39" t="s">
        <v>2882</v>
      </c>
      <c r="C314" s="39" t="str">
        <f t="shared" si="18"/>
        <v>R10999-1</v>
      </c>
      <c r="D314" s="39" t="str">
        <f t="shared" si="19"/>
        <v>R10999-2</v>
      </c>
      <c r="E314" s="14" t="str">
        <f>VLOOKUP(C314,Pin_Report!$D$3:$E$9000,2,0)</f>
        <v>N3492846</v>
      </c>
      <c r="F314" s="14" t="str">
        <f>VLOOKUP(D314,Pin_Report!$D$3:$E$9000,2,0)</f>
        <v>GND</v>
      </c>
      <c r="G314" s="30">
        <v>6.25E-2</v>
      </c>
      <c r="H314" s="30">
        <v>3.3</v>
      </c>
      <c r="I314" s="30"/>
      <c r="J314" s="30">
        <v>3000</v>
      </c>
      <c r="K314" s="39">
        <f t="shared" si="20"/>
        <v>3.6299999999999995E-3</v>
      </c>
      <c r="L314" s="39">
        <f t="shared" si="17"/>
        <v>17.217630853994493</v>
      </c>
      <c r="M314" s="4" t="str">
        <f t="shared" si="21"/>
        <v>PASS</v>
      </c>
      <c r="N314" s="4"/>
      <c r="O314" s="60"/>
      <c r="P314" s="37"/>
      <c r="Q314" s="37"/>
    </row>
    <row r="315" spans="1:17" s="17" customFormat="1" x14ac:dyDescent="0.3">
      <c r="A315" s="39" t="s">
        <v>233</v>
      </c>
      <c r="B315" s="39" t="s">
        <v>2882</v>
      </c>
      <c r="C315" s="39" t="str">
        <f t="shared" si="18"/>
        <v>R11001-1</v>
      </c>
      <c r="D315" s="39" t="str">
        <f t="shared" si="19"/>
        <v>R11001-2</v>
      </c>
      <c r="E315" s="14" t="str">
        <f>VLOOKUP(C315,Pin_Report!$D$3:$E$9000,2,0)</f>
        <v>FGA_CH2_TX_ATTN_8DB_R</v>
      </c>
      <c r="F315" s="14" t="str">
        <f>VLOOKUP(D315,Pin_Report!$D$3:$E$9000,2,0)</f>
        <v>GND</v>
      </c>
      <c r="G315" s="30">
        <v>6.25E-2</v>
      </c>
      <c r="H315" s="30">
        <v>2.4</v>
      </c>
      <c r="I315" s="30"/>
      <c r="J315" s="30">
        <v>3000</v>
      </c>
      <c r="K315" s="39">
        <f t="shared" si="20"/>
        <v>1.9199999999999998E-3</v>
      </c>
      <c r="L315" s="39">
        <f t="shared" si="17"/>
        <v>32.552083333333336</v>
      </c>
      <c r="M315" s="4" t="str">
        <f t="shared" si="21"/>
        <v>PASS</v>
      </c>
      <c r="N315" s="4"/>
      <c r="O315" s="60"/>
      <c r="P315" s="37"/>
      <c r="Q315" s="37"/>
    </row>
    <row r="316" spans="1:17" s="17" customFormat="1" x14ac:dyDescent="0.3">
      <c r="A316" s="39" t="s">
        <v>234</v>
      </c>
      <c r="B316" s="39" t="s">
        <v>2882</v>
      </c>
      <c r="C316" s="39" t="str">
        <f t="shared" si="18"/>
        <v>R11002-1</v>
      </c>
      <c r="D316" s="39" t="str">
        <f t="shared" si="19"/>
        <v>R11002-2</v>
      </c>
      <c r="E316" s="14" t="str">
        <f>VLOOKUP(C316,Pin_Report!$D$3:$E$9000,2,0)</f>
        <v>FGA_CH2_TX_ATTN_4DB_R</v>
      </c>
      <c r="F316" s="14" t="str">
        <f>VLOOKUP(D316,Pin_Report!$D$3:$E$9000,2,0)</f>
        <v>GND</v>
      </c>
      <c r="G316" s="30">
        <v>6.25E-2</v>
      </c>
      <c r="H316" s="30">
        <v>2.4</v>
      </c>
      <c r="I316" s="30"/>
      <c r="J316" s="30">
        <v>3000</v>
      </c>
      <c r="K316" s="39">
        <f t="shared" si="20"/>
        <v>1.9199999999999998E-3</v>
      </c>
      <c r="L316" s="39">
        <f t="shared" si="17"/>
        <v>32.552083333333336</v>
      </c>
      <c r="M316" s="4" t="str">
        <f t="shared" si="21"/>
        <v>PASS</v>
      </c>
      <c r="N316" s="4"/>
      <c r="O316" s="60"/>
      <c r="P316" s="37"/>
      <c r="Q316" s="37"/>
    </row>
    <row r="317" spans="1:17" s="17" customFormat="1" x14ac:dyDescent="0.3">
      <c r="A317" s="39" t="s">
        <v>117</v>
      </c>
      <c r="B317" s="39" t="s">
        <v>2882</v>
      </c>
      <c r="C317" s="39" t="str">
        <f t="shared" si="18"/>
        <v>R11003-1</v>
      </c>
      <c r="D317" s="39" t="str">
        <f t="shared" si="19"/>
        <v>R11003-2</v>
      </c>
      <c r="E317" s="14" t="str">
        <f>VLOOKUP(C317,Pin_Report!$D$3:$E$9000,2,0)</f>
        <v>FGA_CH2_TX_ATTN_2DB_R</v>
      </c>
      <c r="F317" s="14" t="str">
        <f>VLOOKUP(D317,Pin_Report!$D$3:$E$9000,2,0)</f>
        <v>GND</v>
      </c>
      <c r="G317" s="30">
        <v>6.25E-2</v>
      </c>
      <c r="H317" s="30">
        <v>2.4</v>
      </c>
      <c r="I317" s="30"/>
      <c r="J317" s="30">
        <v>3000</v>
      </c>
      <c r="K317" s="39">
        <f t="shared" si="20"/>
        <v>1.9199999999999998E-3</v>
      </c>
      <c r="L317" s="39">
        <f t="shared" si="17"/>
        <v>32.552083333333336</v>
      </c>
      <c r="M317" s="4" t="str">
        <f t="shared" si="21"/>
        <v>PASS</v>
      </c>
      <c r="N317" s="4"/>
      <c r="O317" s="60"/>
      <c r="P317" s="37"/>
      <c r="Q317" s="37"/>
    </row>
    <row r="318" spans="1:17" s="17" customFormat="1" x14ac:dyDescent="0.3">
      <c r="A318" s="39" t="s">
        <v>118</v>
      </c>
      <c r="B318" s="39" t="s">
        <v>2882</v>
      </c>
      <c r="C318" s="39" t="str">
        <f t="shared" si="18"/>
        <v>R11004-1</v>
      </c>
      <c r="D318" s="39" t="str">
        <f t="shared" si="19"/>
        <v>R11004-2</v>
      </c>
      <c r="E318" s="14" t="str">
        <f>VLOOKUP(C318,Pin_Report!$D$3:$E$9000,2,0)</f>
        <v>FGA_CH2_TX_ATTN_1DB_R</v>
      </c>
      <c r="F318" s="14" t="str">
        <f>VLOOKUP(D318,Pin_Report!$D$3:$E$9000,2,0)</f>
        <v>GND</v>
      </c>
      <c r="G318" s="30">
        <v>6.25E-2</v>
      </c>
      <c r="H318" s="30">
        <v>2.4</v>
      </c>
      <c r="I318" s="30"/>
      <c r="J318" s="30">
        <v>3000</v>
      </c>
      <c r="K318" s="39">
        <f t="shared" si="20"/>
        <v>1.9199999999999998E-3</v>
      </c>
      <c r="L318" s="39">
        <f t="shared" ref="L318:L372" si="22">G318/K318</f>
        <v>32.552083333333336</v>
      </c>
      <c r="M318" s="4" t="str">
        <f t="shared" si="21"/>
        <v>PASS</v>
      </c>
      <c r="N318" s="4"/>
      <c r="O318" s="60"/>
      <c r="P318" s="37"/>
      <c r="Q318" s="37"/>
    </row>
    <row r="319" spans="1:17" s="17" customFormat="1" x14ac:dyDescent="0.3">
      <c r="A319" s="39" t="s">
        <v>147</v>
      </c>
      <c r="B319" s="39" t="s">
        <v>2882</v>
      </c>
      <c r="C319" s="39" t="str">
        <f t="shared" ref="C319:C382" si="23">CONCATENATE(A319,"-",1)</f>
        <v>R11005-1</v>
      </c>
      <c r="D319" s="39" t="str">
        <f t="shared" ref="D319:D382" si="24">CONCATENATE(A319,"-",2)</f>
        <v>R11005-2</v>
      </c>
      <c r="E319" s="14" t="str">
        <f>VLOOKUP(C319,Pin_Report!$D$3:$E$9000,2,0)</f>
        <v>FGA_CH2_TX_ATTN_P5DB_R</v>
      </c>
      <c r="F319" s="14" t="str">
        <f>VLOOKUP(D319,Pin_Report!$D$3:$E$9000,2,0)</f>
        <v>GND</v>
      </c>
      <c r="G319" s="30">
        <v>6.25E-2</v>
      </c>
      <c r="H319" s="30">
        <v>2.4</v>
      </c>
      <c r="I319" s="30"/>
      <c r="J319" s="30">
        <v>3000</v>
      </c>
      <c r="K319" s="39">
        <f t="shared" ref="K319:K372" si="25">IF(ISBLANK(I319),H319*H319/J319,(I319*I319*J319))</f>
        <v>1.9199999999999998E-3</v>
      </c>
      <c r="L319" s="39">
        <f t="shared" si="22"/>
        <v>32.552083333333336</v>
      </c>
      <c r="M319" s="4" t="str">
        <f t="shared" ref="M319:M372" si="26">IF(L319&gt;=1.66,"PASS","FAIL")</f>
        <v>PASS</v>
      </c>
      <c r="N319" s="4"/>
      <c r="O319" s="60"/>
      <c r="P319" s="37"/>
      <c r="Q319" s="37"/>
    </row>
    <row r="320" spans="1:17" s="17" customFormat="1" x14ac:dyDescent="0.3">
      <c r="A320" s="39" t="s">
        <v>2459</v>
      </c>
      <c r="B320" s="39" t="s">
        <v>2882</v>
      </c>
      <c r="C320" s="39" t="str">
        <f t="shared" si="23"/>
        <v>R11007-1</v>
      </c>
      <c r="D320" s="39" t="str">
        <f t="shared" si="24"/>
        <v>R11007-2</v>
      </c>
      <c r="E320" s="14" t="str">
        <f>VLOOKUP(C320,Pin_Report!$D$3:$E$9000,2,0)</f>
        <v>FGA_CH2_RX_ATTN_8DB_R</v>
      </c>
      <c r="F320" s="14" t="str">
        <f>VLOOKUP(D320,Pin_Report!$D$3:$E$9000,2,0)</f>
        <v>GND</v>
      </c>
      <c r="G320" s="30">
        <v>6.25E-2</v>
      </c>
      <c r="H320" s="30">
        <v>3.3</v>
      </c>
      <c r="I320" s="30"/>
      <c r="J320" s="30">
        <v>3000</v>
      </c>
      <c r="K320" s="39">
        <f t="shared" si="25"/>
        <v>3.6299999999999995E-3</v>
      </c>
      <c r="L320" s="39">
        <f t="shared" si="22"/>
        <v>17.217630853994493</v>
      </c>
      <c r="M320" s="4" t="str">
        <f t="shared" si="26"/>
        <v>PASS</v>
      </c>
      <c r="N320" s="4"/>
      <c r="O320" s="60"/>
      <c r="P320" s="37"/>
      <c r="Q320" s="37"/>
    </row>
    <row r="321" spans="1:17" s="17" customFormat="1" x14ac:dyDescent="0.3">
      <c r="A321" s="39" t="s">
        <v>2460</v>
      </c>
      <c r="B321" s="39" t="s">
        <v>2882</v>
      </c>
      <c r="C321" s="39" t="str">
        <f t="shared" si="23"/>
        <v>R11008-1</v>
      </c>
      <c r="D321" s="39" t="str">
        <f t="shared" si="24"/>
        <v>R11008-2</v>
      </c>
      <c r="E321" s="14" t="str">
        <f>VLOOKUP(C321,Pin_Report!$D$3:$E$9000,2,0)</f>
        <v>FGA_CH2_RX_ATTN_4DB_R</v>
      </c>
      <c r="F321" s="14" t="str">
        <f>VLOOKUP(D321,Pin_Report!$D$3:$E$9000,2,0)</f>
        <v>GND</v>
      </c>
      <c r="G321" s="30">
        <v>6.25E-2</v>
      </c>
      <c r="H321" s="30">
        <v>3.3</v>
      </c>
      <c r="I321" s="30"/>
      <c r="J321" s="30">
        <v>3000</v>
      </c>
      <c r="K321" s="39">
        <f t="shared" si="25"/>
        <v>3.6299999999999995E-3</v>
      </c>
      <c r="L321" s="39">
        <f t="shared" si="22"/>
        <v>17.217630853994493</v>
      </c>
      <c r="M321" s="4" t="str">
        <f t="shared" si="26"/>
        <v>PASS</v>
      </c>
      <c r="N321" s="4"/>
      <c r="O321" s="60"/>
      <c r="P321" s="37"/>
      <c r="Q321" s="37"/>
    </row>
    <row r="322" spans="1:17" s="17" customFormat="1" x14ac:dyDescent="0.3">
      <c r="A322" s="39" t="s">
        <v>235</v>
      </c>
      <c r="B322" s="39" t="s">
        <v>2882</v>
      </c>
      <c r="C322" s="39" t="str">
        <f t="shared" si="23"/>
        <v>R11009-1</v>
      </c>
      <c r="D322" s="39" t="str">
        <f t="shared" si="24"/>
        <v>R11009-2</v>
      </c>
      <c r="E322" s="14" t="str">
        <f>VLOOKUP(C322,Pin_Report!$D$3:$E$9000,2,0)</f>
        <v>FGA_CH2_RX_ATTN_2DB_R</v>
      </c>
      <c r="F322" s="14" t="str">
        <f>VLOOKUP(D322,Pin_Report!$D$3:$E$9000,2,0)</f>
        <v>GND</v>
      </c>
      <c r="G322" s="30">
        <v>6.25E-2</v>
      </c>
      <c r="H322" s="30">
        <v>3.3</v>
      </c>
      <c r="I322" s="30"/>
      <c r="J322" s="30">
        <v>3000</v>
      </c>
      <c r="K322" s="39">
        <f t="shared" si="25"/>
        <v>3.6299999999999995E-3</v>
      </c>
      <c r="L322" s="39">
        <f t="shared" si="22"/>
        <v>17.217630853994493</v>
      </c>
      <c r="M322" s="4" t="str">
        <f t="shared" si="26"/>
        <v>PASS</v>
      </c>
      <c r="N322" s="4"/>
      <c r="O322" s="60"/>
      <c r="P322" s="37"/>
      <c r="Q322" s="37"/>
    </row>
    <row r="323" spans="1:17" s="17" customFormat="1" x14ac:dyDescent="0.3">
      <c r="A323" s="39" t="s">
        <v>236</v>
      </c>
      <c r="B323" s="39" t="s">
        <v>2882</v>
      </c>
      <c r="C323" s="39" t="str">
        <f t="shared" si="23"/>
        <v>R11010-1</v>
      </c>
      <c r="D323" s="39" t="str">
        <f t="shared" si="24"/>
        <v>R11010-2</v>
      </c>
      <c r="E323" s="14" t="str">
        <f>VLOOKUP(C323,Pin_Report!$D$3:$E$9000,2,0)</f>
        <v>FGA_CH2_RX_ATTN_1DB_R</v>
      </c>
      <c r="F323" s="14" t="str">
        <f>VLOOKUP(D323,Pin_Report!$D$3:$E$9000,2,0)</f>
        <v>GND</v>
      </c>
      <c r="G323" s="30">
        <v>6.25E-2</v>
      </c>
      <c r="H323" s="30">
        <v>3.3</v>
      </c>
      <c r="I323" s="30"/>
      <c r="J323" s="30">
        <v>3000</v>
      </c>
      <c r="K323" s="39">
        <f t="shared" si="25"/>
        <v>3.6299999999999995E-3</v>
      </c>
      <c r="L323" s="39">
        <f t="shared" si="22"/>
        <v>17.217630853994493</v>
      </c>
      <c r="M323" s="4" t="str">
        <f t="shared" si="26"/>
        <v>PASS</v>
      </c>
      <c r="N323" s="4"/>
      <c r="O323" s="60"/>
      <c r="P323" s="37"/>
      <c r="Q323" s="37"/>
    </row>
    <row r="324" spans="1:17" s="17" customFormat="1" x14ac:dyDescent="0.3">
      <c r="A324" s="39" t="s">
        <v>119</v>
      </c>
      <c r="B324" s="39" t="s">
        <v>2882</v>
      </c>
      <c r="C324" s="39" t="str">
        <f t="shared" si="23"/>
        <v>R11011-1</v>
      </c>
      <c r="D324" s="39" t="str">
        <f t="shared" si="24"/>
        <v>R11011-2</v>
      </c>
      <c r="E324" s="14" t="str">
        <f>VLOOKUP(C324,Pin_Report!$D$3:$E$9000,2,0)</f>
        <v>N3527570</v>
      </c>
      <c r="F324" s="14" t="str">
        <f>VLOOKUP(D324,Pin_Report!$D$3:$E$9000,2,0)</f>
        <v>GND</v>
      </c>
      <c r="G324" s="30">
        <v>6.25E-2</v>
      </c>
      <c r="H324" s="30">
        <v>3.3</v>
      </c>
      <c r="I324" s="30"/>
      <c r="J324" s="30">
        <v>3000</v>
      </c>
      <c r="K324" s="39">
        <f t="shared" si="25"/>
        <v>3.6299999999999995E-3</v>
      </c>
      <c r="L324" s="39">
        <f t="shared" si="22"/>
        <v>17.217630853994493</v>
      </c>
      <c r="M324" s="4" t="str">
        <f t="shared" si="26"/>
        <v>PASS</v>
      </c>
      <c r="N324" s="4"/>
      <c r="O324" s="60"/>
      <c r="P324" s="37"/>
      <c r="Q324" s="37"/>
    </row>
    <row r="325" spans="1:17" s="17" customFormat="1" x14ac:dyDescent="0.3">
      <c r="A325" s="39" t="s">
        <v>1826</v>
      </c>
      <c r="B325" s="39" t="s">
        <v>2883</v>
      </c>
      <c r="C325" s="39" t="str">
        <f t="shared" si="23"/>
        <v>R874-1</v>
      </c>
      <c r="D325" s="39" t="str">
        <f t="shared" si="24"/>
        <v>R874-2</v>
      </c>
      <c r="E325" s="14" t="str">
        <f>VLOOKUP(C325,Pin_Report!$D$3:$E$9000,2,0)</f>
        <v>CH1_RF_DET_LB_REV_IN</v>
      </c>
      <c r="F325" s="14" t="str">
        <f>VLOOKUP(D325,Pin_Report!$D$3:$E$9000,2,0)</f>
        <v>N19638038</v>
      </c>
      <c r="G325" s="30"/>
      <c r="H325" s="30"/>
      <c r="I325" s="30"/>
      <c r="J325" s="30"/>
      <c r="K325" s="39"/>
      <c r="L325" s="39"/>
      <c r="M325" s="4"/>
      <c r="N325" s="4" t="s">
        <v>506</v>
      </c>
      <c r="O325" s="60"/>
      <c r="P325" s="37"/>
      <c r="Q325" s="37"/>
    </row>
    <row r="326" spans="1:17" s="17" customFormat="1" x14ac:dyDescent="0.3">
      <c r="A326" s="39" t="s">
        <v>1834</v>
      </c>
      <c r="B326" s="39" t="s">
        <v>2883</v>
      </c>
      <c r="C326" s="39" t="str">
        <f t="shared" si="23"/>
        <v>R880-1</v>
      </c>
      <c r="D326" s="39" t="str">
        <f t="shared" si="24"/>
        <v>R880-2</v>
      </c>
      <c r="E326" s="14" t="str">
        <f>VLOOKUP(C326,Pin_Report!$D$3:$E$9000,2,0)</f>
        <v>CH1_RF_DET_HB_REV_IN</v>
      </c>
      <c r="F326" s="14" t="str">
        <f>VLOOKUP(D326,Pin_Report!$D$3:$E$9000,2,0)</f>
        <v>N3590789</v>
      </c>
      <c r="G326" s="30"/>
      <c r="H326" s="30"/>
      <c r="I326" s="30"/>
      <c r="J326" s="30"/>
      <c r="K326" s="39"/>
      <c r="L326" s="39"/>
      <c r="M326" s="4"/>
      <c r="N326" s="4" t="s">
        <v>506</v>
      </c>
      <c r="O326" s="60"/>
      <c r="P326" s="37"/>
      <c r="Q326" s="37"/>
    </row>
    <row r="327" spans="1:17" s="17" customFormat="1" x14ac:dyDescent="0.3">
      <c r="A327" s="39" t="s">
        <v>1842</v>
      </c>
      <c r="B327" s="39" t="s">
        <v>2883</v>
      </c>
      <c r="C327" s="39" t="str">
        <f t="shared" si="23"/>
        <v>R886-1</v>
      </c>
      <c r="D327" s="39" t="str">
        <f t="shared" si="24"/>
        <v>R886-2</v>
      </c>
      <c r="E327" s="14" t="str">
        <f>VLOOKUP(C327,Pin_Report!$D$3:$E$9000,2,0)</f>
        <v>CH2_RF_DET_LB_REV_IN</v>
      </c>
      <c r="F327" s="14" t="str">
        <f>VLOOKUP(D327,Pin_Report!$D$3:$E$9000,2,0)</f>
        <v>N19639876</v>
      </c>
      <c r="G327" s="30"/>
      <c r="H327" s="30"/>
      <c r="I327" s="30"/>
      <c r="J327" s="30"/>
      <c r="K327" s="39"/>
      <c r="L327" s="39"/>
      <c r="M327" s="4"/>
      <c r="N327" s="4" t="s">
        <v>506</v>
      </c>
      <c r="O327" s="60"/>
      <c r="P327" s="37"/>
      <c r="Q327" s="37"/>
    </row>
    <row r="328" spans="1:17" s="17" customFormat="1" x14ac:dyDescent="0.3">
      <c r="A328" s="39" t="s">
        <v>1850</v>
      </c>
      <c r="B328" s="39" t="s">
        <v>2883</v>
      </c>
      <c r="C328" s="39" t="str">
        <f t="shared" si="23"/>
        <v>R892-1</v>
      </c>
      <c r="D328" s="39" t="str">
        <f t="shared" si="24"/>
        <v>R892-2</v>
      </c>
      <c r="E328" s="14" t="str">
        <f>VLOOKUP(C328,Pin_Report!$D$3:$E$9000,2,0)</f>
        <v>CH2_RF_DET_HB_REV_IN</v>
      </c>
      <c r="F328" s="14" t="str">
        <f>VLOOKUP(D328,Pin_Report!$D$3:$E$9000,2,0)</f>
        <v>N18794636</v>
      </c>
      <c r="G328" s="30"/>
      <c r="H328" s="30"/>
      <c r="I328" s="30"/>
      <c r="J328" s="30"/>
      <c r="K328" s="39"/>
      <c r="L328" s="39"/>
      <c r="M328" s="4"/>
      <c r="N328" s="4" t="s">
        <v>506</v>
      </c>
      <c r="O328" s="60"/>
      <c r="P328" s="37"/>
      <c r="Q328" s="37"/>
    </row>
    <row r="329" spans="1:17" s="17" customFormat="1" x14ac:dyDescent="0.3">
      <c r="A329" s="39" t="s">
        <v>2479</v>
      </c>
      <c r="B329" s="39" t="s">
        <v>2883</v>
      </c>
      <c r="C329" s="39" t="str">
        <f t="shared" si="23"/>
        <v>R11159-1</v>
      </c>
      <c r="D329" s="39" t="str">
        <f t="shared" si="24"/>
        <v>R11159-2</v>
      </c>
      <c r="E329" s="14" t="str">
        <f>VLOOKUP(C329,Pin_Report!$D$3:$E$9000,2,0)</f>
        <v>CH1_LBPA_RF_PATH1_IN</v>
      </c>
      <c r="F329" s="14" t="str">
        <f>VLOOKUP(D329,Pin_Report!$D$3:$E$9000,2,0)</f>
        <v>N19122168</v>
      </c>
      <c r="G329" s="30"/>
      <c r="H329" s="30"/>
      <c r="I329" s="30"/>
      <c r="J329" s="30"/>
      <c r="K329" s="39"/>
      <c r="L329" s="39"/>
      <c r="M329" s="4"/>
      <c r="N329" s="4" t="s">
        <v>506</v>
      </c>
      <c r="O329" s="60"/>
      <c r="P329" s="37"/>
      <c r="Q329" s="37"/>
    </row>
    <row r="330" spans="1:17" s="17" customFormat="1" x14ac:dyDescent="0.3">
      <c r="A330" s="39" t="s">
        <v>2484</v>
      </c>
      <c r="B330" s="39" t="s">
        <v>2883</v>
      </c>
      <c r="C330" s="39" t="str">
        <f t="shared" si="23"/>
        <v>R11163-1</v>
      </c>
      <c r="D330" s="39" t="str">
        <f t="shared" si="24"/>
        <v>R11163-2</v>
      </c>
      <c r="E330" s="14" t="str">
        <f>VLOOKUP(C330,Pin_Report!$D$3:$E$9000,2,0)</f>
        <v>CH1_LBPA_RF_PATH2_IN</v>
      </c>
      <c r="F330" s="14" t="str">
        <f>VLOOKUP(D330,Pin_Report!$D$3:$E$9000,2,0)</f>
        <v>N19122434</v>
      </c>
      <c r="G330" s="30"/>
      <c r="H330" s="30"/>
      <c r="I330" s="30"/>
      <c r="J330" s="30"/>
      <c r="K330" s="39"/>
      <c r="L330" s="39"/>
      <c r="M330" s="4"/>
      <c r="N330" s="4" t="s">
        <v>506</v>
      </c>
      <c r="O330" s="60"/>
      <c r="P330" s="37"/>
      <c r="Q330" s="37"/>
    </row>
    <row r="331" spans="1:17" s="17" customFormat="1" x14ac:dyDescent="0.3">
      <c r="A331" s="39" t="s">
        <v>2491</v>
      </c>
      <c r="B331" s="39" t="s">
        <v>2883</v>
      </c>
      <c r="C331" s="39" t="str">
        <f t="shared" si="23"/>
        <v>R11168-1</v>
      </c>
      <c r="D331" s="39" t="str">
        <f t="shared" si="24"/>
        <v>R11168-2</v>
      </c>
      <c r="E331" s="14" t="str">
        <f>VLOOKUP(C331,Pin_Report!$D$3:$E$9000,2,0)</f>
        <v>CH1_HBPA_RF_PATH1_IN</v>
      </c>
      <c r="F331" s="14" t="str">
        <f>VLOOKUP(D331,Pin_Report!$D$3:$E$9000,2,0)</f>
        <v>N19121408</v>
      </c>
      <c r="G331" s="30"/>
      <c r="H331" s="30"/>
      <c r="I331" s="30"/>
      <c r="J331" s="30"/>
      <c r="K331" s="39"/>
      <c r="L331" s="39"/>
      <c r="M331" s="4"/>
      <c r="N331" s="4" t="s">
        <v>506</v>
      </c>
      <c r="O331" s="60"/>
      <c r="P331" s="37"/>
      <c r="Q331" s="37"/>
    </row>
    <row r="332" spans="1:17" s="17" customFormat="1" x14ac:dyDescent="0.3">
      <c r="A332" s="39" t="s">
        <v>2492</v>
      </c>
      <c r="B332" s="39" t="s">
        <v>2883</v>
      </c>
      <c r="C332" s="39" t="str">
        <f t="shared" si="23"/>
        <v>R11169-1</v>
      </c>
      <c r="D332" s="39" t="str">
        <f t="shared" si="24"/>
        <v>R11169-2</v>
      </c>
      <c r="E332" s="14" t="str">
        <f>VLOOKUP(C332,Pin_Report!$D$3:$E$9000,2,0)</f>
        <v>CH1_HBPA_RF_PATH2_IN</v>
      </c>
      <c r="F332" s="14" t="str">
        <f>VLOOKUP(D332,Pin_Report!$D$3:$E$9000,2,0)</f>
        <v>N19121856</v>
      </c>
      <c r="G332" s="30"/>
      <c r="H332" s="30"/>
      <c r="I332" s="30"/>
      <c r="J332" s="30"/>
      <c r="K332" s="39"/>
      <c r="L332" s="39"/>
      <c r="M332" s="4"/>
      <c r="N332" s="4" t="s">
        <v>506</v>
      </c>
      <c r="O332" s="60"/>
      <c r="P332" s="37"/>
      <c r="Q332" s="37"/>
    </row>
    <row r="333" spans="1:17" s="17" customFormat="1" x14ac:dyDescent="0.3">
      <c r="A333" s="39" t="s">
        <v>2493</v>
      </c>
      <c r="B333" s="39" t="s">
        <v>2883</v>
      </c>
      <c r="C333" s="39" t="str">
        <f t="shared" si="23"/>
        <v>R11170-1</v>
      </c>
      <c r="D333" s="39" t="str">
        <f t="shared" si="24"/>
        <v>R11170-2</v>
      </c>
      <c r="E333" s="14" t="str">
        <f>VLOOKUP(C333,Pin_Report!$D$3:$E$9000,2,0)</f>
        <v>CH2_LBPA_RF_PATH2_IN</v>
      </c>
      <c r="F333" s="14" t="str">
        <f>VLOOKUP(D333,Pin_Report!$D$3:$E$9000,2,0)</f>
        <v>N19123805</v>
      </c>
      <c r="G333" s="30"/>
      <c r="H333" s="30"/>
      <c r="I333" s="30"/>
      <c r="J333" s="30"/>
      <c r="K333" s="39"/>
      <c r="L333" s="39"/>
      <c r="M333" s="4"/>
      <c r="N333" s="4" t="s">
        <v>506</v>
      </c>
      <c r="O333" s="60"/>
      <c r="P333" s="37"/>
      <c r="Q333" s="37"/>
    </row>
    <row r="334" spans="1:17" s="17" customFormat="1" x14ac:dyDescent="0.3">
      <c r="A334" s="39" t="s">
        <v>2495</v>
      </c>
      <c r="B334" s="39" t="s">
        <v>2883</v>
      </c>
      <c r="C334" s="39" t="str">
        <f t="shared" si="23"/>
        <v>R11171-1</v>
      </c>
      <c r="D334" s="39" t="str">
        <f t="shared" si="24"/>
        <v>R11171-2</v>
      </c>
      <c r="E334" s="14" t="str">
        <f>VLOOKUP(C334,Pin_Report!$D$3:$E$9000,2,0)</f>
        <v>CH2_LBPA_RF_PATH1_IN</v>
      </c>
      <c r="F334" s="14" t="str">
        <f>VLOOKUP(D334,Pin_Report!$D$3:$E$9000,2,0)</f>
        <v>N19124252</v>
      </c>
      <c r="G334" s="30"/>
      <c r="H334" s="30"/>
      <c r="I334" s="30"/>
      <c r="J334" s="30"/>
      <c r="K334" s="39"/>
      <c r="L334" s="39"/>
      <c r="M334" s="4"/>
      <c r="N334" s="4" t="s">
        <v>506</v>
      </c>
      <c r="O334" s="60"/>
      <c r="P334" s="37"/>
      <c r="Q334" s="37"/>
    </row>
    <row r="335" spans="1:17" s="17" customFormat="1" x14ac:dyDescent="0.3">
      <c r="A335" s="39" t="s">
        <v>2497</v>
      </c>
      <c r="B335" s="39" t="s">
        <v>2883</v>
      </c>
      <c r="C335" s="39" t="str">
        <f t="shared" si="23"/>
        <v>R11172-1</v>
      </c>
      <c r="D335" s="39" t="str">
        <f t="shared" si="24"/>
        <v>R11172-2</v>
      </c>
      <c r="E335" s="14" t="str">
        <f>VLOOKUP(C335,Pin_Report!$D$3:$E$9000,2,0)</f>
        <v>CH2_HBPA_RF_PATH2_IN</v>
      </c>
      <c r="F335" s="14" t="str">
        <f>VLOOKUP(D335,Pin_Report!$D$3:$E$9000,2,0)</f>
        <v>N19125667</v>
      </c>
      <c r="G335" s="30"/>
      <c r="H335" s="30"/>
      <c r="I335" s="30"/>
      <c r="J335" s="30"/>
      <c r="K335" s="39"/>
      <c r="L335" s="39"/>
      <c r="M335" s="4"/>
      <c r="N335" s="4" t="s">
        <v>506</v>
      </c>
      <c r="O335" s="60"/>
      <c r="P335" s="37"/>
      <c r="Q335" s="37"/>
    </row>
    <row r="336" spans="1:17" s="17" customFormat="1" x14ac:dyDescent="0.3">
      <c r="A336" s="39" t="s">
        <v>2499</v>
      </c>
      <c r="B336" s="39" t="s">
        <v>2883</v>
      </c>
      <c r="C336" s="39" t="str">
        <f t="shared" si="23"/>
        <v>R11173-1</v>
      </c>
      <c r="D336" s="39" t="str">
        <f t="shared" si="24"/>
        <v>R11173-2</v>
      </c>
      <c r="E336" s="14" t="str">
        <f>VLOOKUP(C336,Pin_Report!$D$3:$E$9000,2,0)</f>
        <v>CH2_HBPA_RF_PATH1_IN</v>
      </c>
      <c r="F336" s="14" t="str">
        <f>VLOOKUP(D336,Pin_Report!$D$3:$E$9000,2,0)</f>
        <v>N19125045</v>
      </c>
      <c r="G336" s="30"/>
      <c r="H336" s="30"/>
      <c r="I336" s="30"/>
      <c r="J336" s="30"/>
      <c r="K336" s="39"/>
      <c r="L336" s="39"/>
      <c r="M336" s="4"/>
      <c r="N336" s="4" t="s">
        <v>506</v>
      </c>
      <c r="O336" s="27"/>
      <c r="P336" s="37"/>
      <c r="Q336" s="37"/>
    </row>
    <row r="337" spans="1:17" s="17" customFormat="1" x14ac:dyDescent="0.3">
      <c r="A337" s="39" t="s">
        <v>1828</v>
      </c>
      <c r="B337" s="39" t="s">
        <v>2884</v>
      </c>
      <c r="C337" s="39" t="str">
        <f t="shared" si="23"/>
        <v>R875-1</v>
      </c>
      <c r="D337" s="39" t="str">
        <f t="shared" si="24"/>
        <v>R875-2</v>
      </c>
      <c r="E337" s="14" t="str">
        <f>VLOOKUP(C337,Pin_Report!$D$3:$E$9000,2,0)</f>
        <v>CH1_RF_DET_LB_REV_IN</v>
      </c>
      <c r="F337" s="14" t="str">
        <f>VLOOKUP(D337,Pin_Report!$D$3:$E$9000,2,0)</f>
        <v>GND</v>
      </c>
      <c r="G337" s="30">
        <v>6.25E-2</v>
      </c>
      <c r="H337" s="30"/>
      <c r="I337" s="30">
        <v>9.9999999999999995E-7</v>
      </c>
      <c r="J337" s="30">
        <v>442</v>
      </c>
      <c r="K337" s="39">
        <f t="shared" si="25"/>
        <v>4.4199999999999997E-10</v>
      </c>
      <c r="L337" s="39">
        <f t="shared" si="22"/>
        <v>141402714.9321267</v>
      </c>
      <c r="M337" s="4" t="str">
        <f t="shared" si="26"/>
        <v>PASS</v>
      </c>
      <c r="N337" s="4"/>
      <c r="O337" s="60"/>
      <c r="P337" s="37"/>
      <c r="Q337" s="37"/>
    </row>
    <row r="338" spans="1:17" s="17" customFormat="1" x14ac:dyDescent="0.3">
      <c r="A338" s="39" t="s">
        <v>1829</v>
      </c>
      <c r="B338" s="39" t="s">
        <v>2884</v>
      </c>
      <c r="C338" s="39" t="str">
        <f t="shared" si="23"/>
        <v>R876-1</v>
      </c>
      <c r="D338" s="39" t="str">
        <f t="shared" si="24"/>
        <v>R876-2</v>
      </c>
      <c r="E338" s="14" t="str">
        <f>VLOOKUP(C338,Pin_Report!$D$3:$E$9000,2,0)</f>
        <v>N19638038</v>
      </c>
      <c r="F338" s="14" t="str">
        <f>VLOOKUP(D338,Pin_Report!$D$3:$E$9000,2,0)</f>
        <v>GND</v>
      </c>
      <c r="G338" s="30">
        <v>6.25E-2</v>
      </c>
      <c r="H338" s="30"/>
      <c r="I338" s="30">
        <v>9.9999999999999995E-7</v>
      </c>
      <c r="J338" s="30">
        <v>442</v>
      </c>
      <c r="K338" s="39">
        <f t="shared" si="25"/>
        <v>4.4199999999999997E-10</v>
      </c>
      <c r="L338" s="39">
        <f t="shared" si="22"/>
        <v>141402714.9321267</v>
      </c>
      <c r="M338" s="4" t="str">
        <f t="shared" si="26"/>
        <v>PASS</v>
      </c>
      <c r="N338" s="4"/>
      <c r="O338" s="60"/>
      <c r="P338" s="37"/>
      <c r="Q338" s="37"/>
    </row>
    <row r="339" spans="1:17" s="17" customFormat="1" x14ac:dyDescent="0.3">
      <c r="A339" s="39" t="s">
        <v>1836</v>
      </c>
      <c r="B339" s="39" t="s">
        <v>2884</v>
      </c>
      <c r="C339" s="39" t="str">
        <f t="shared" si="23"/>
        <v>R881-1</v>
      </c>
      <c r="D339" s="39" t="str">
        <f t="shared" si="24"/>
        <v>R881-2</v>
      </c>
      <c r="E339" s="14" t="str">
        <f>VLOOKUP(C339,Pin_Report!$D$3:$E$9000,2,0)</f>
        <v>CH1_RF_DET_HB_REV_IN</v>
      </c>
      <c r="F339" s="14" t="str">
        <f>VLOOKUP(D339,Pin_Report!$D$3:$E$9000,2,0)</f>
        <v>GND</v>
      </c>
      <c r="G339" s="30">
        <v>6.25E-2</v>
      </c>
      <c r="H339" s="30"/>
      <c r="I339" s="30">
        <v>9.9999999999999995E-7</v>
      </c>
      <c r="J339" s="30">
        <v>442</v>
      </c>
      <c r="K339" s="39">
        <f t="shared" si="25"/>
        <v>4.4199999999999997E-10</v>
      </c>
      <c r="L339" s="39">
        <f t="shared" si="22"/>
        <v>141402714.9321267</v>
      </c>
      <c r="M339" s="4" t="str">
        <f t="shared" si="26"/>
        <v>PASS</v>
      </c>
      <c r="N339" s="4"/>
      <c r="O339" s="60"/>
      <c r="P339" s="37"/>
      <c r="Q339" s="37"/>
    </row>
    <row r="340" spans="1:17" s="17" customFormat="1" x14ac:dyDescent="0.3">
      <c r="A340" s="39" t="s">
        <v>1837</v>
      </c>
      <c r="B340" s="39" t="s">
        <v>2884</v>
      </c>
      <c r="C340" s="39" t="str">
        <f t="shared" si="23"/>
        <v>R882-1</v>
      </c>
      <c r="D340" s="39" t="str">
        <f t="shared" si="24"/>
        <v>R882-2</v>
      </c>
      <c r="E340" s="14" t="str">
        <f>VLOOKUP(C340,Pin_Report!$D$3:$E$9000,2,0)</f>
        <v>N3590789</v>
      </c>
      <c r="F340" s="14" t="str">
        <f>VLOOKUP(D340,Pin_Report!$D$3:$E$9000,2,0)</f>
        <v>GND</v>
      </c>
      <c r="G340" s="30">
        <v>6.25E-2</v>
      </c>
      <c r="H340" s="30"/>
      <c r="I340" s="30">
        <v>9.9999999999999995E-7</v>
      </c>
      <c r="J340" s="30">
        <v>442</v>
      </c>
      <c r="K340" s="39">
        <f t="shared" si="25"/>
        <v>4.4199999999999997E-10</v>
      </c>
      <c r="L340" s="39">
        <f t="shared" si="22"/>
        <v>141402714.9321267</v>
      </c>
      <c r="M340" s="4" t="str">
        <f t="shared" si="26"/>
        <v>PASS</v>
      </c>
      <c r="N340" s="4"/>
      <c r="O340" s="60"/>
      <c r="P340" s="37"/>
      <c r="Q340" s="37"/>
    </row>
    <row r="341" spans="1:17" s="17" customFormat="1" x14ac:dyDescent="0.3">
      <c r="A341" s="39" t="s">
        <v>1844</v>
      </c>
      <c r="B341" s="39" t="s">
        <v>2884</v>
      </c>
      <c r="C341" s="39" t="str">
        <f t="shared" si="23"/>
        <v>R887-1</v>
      </c>
      <c r="D341" s="39" t="str">
        <f t="shared" si="24"/>
        <v>R887-2</v>
      </c>
      <c r="E341" s="14" t="str">
        <f>VLOOKUP(C341,Pin_Report!$D$3:$E$9000,2,0)</f>
        <v>CH2_RF_DET_LB_REV_IN</v>
      </c>
      <c r="F341" s="14" t="str">
        <f>VLOOKUP(D341,Pin_Report!$D$3:$E$9000,2,0)</f>
        <v>GND</v>
      </c>
      <c r="G341" s="30">
        <v>6.25E-2</v>
      </c>
      <c r="H341" s="30"/>
      <c r="I341" s="30">
        <v>9.9999999999999995E-7</v>
      </c>
      <c r="J341" s="30">
        <v>442</v>
      </c>
      <c r="K341" s="39">
        <f t="shared" si="25"/>
        <v>4.4199999999999997E-10</v>
      </c>
      <c r="L341" s="39">
        <f t="shared" si="22"/>
        <v>141402714.9321267</v>
      </c>
      <c r="M341" s="4" t="str">
        <f t="shared" si="26"/>
        <v>PASS</v>
      </c>
      <c r="N341" s="4"/>
      <c r="O341" s="60"/>
      <c r="P341" s="37"/>
      <c r="Q341" s="37"/>
    </row>
    <row r="342" spans="1:17" s="17" customFormat="1" x14ac:dyDescent="0.3">
      <c r="A342" s="39" t="s">
        <v>1845</v>
      </c>
      <c r="B342" s="39" t="s">
        <v>2884</v>
      </c>
      <c r="C342" s="39" t="str">
        <f t="shared" si="23"/>
        <v>R888-1</v>
      </c>
      <c r="D342" s="39" t="str">
        <f t="shared" si="24"/>
        <v>R888-2</v>
      </c>
      <c r="E342" s="14" t="str">
        <f>VLOOKUP(C342,Pin_Report!$D$3:$E$9000,2,0)</f>
        <v>N19639876</v>
      </c>
      <c r="F342" s="14" t="str">
        <f>VLOOKUP(D342,Pin_Report!$D$3:$E$9000,2,0)</f>
        <v>GND</v>
      </c>
      <c r="G342" s="30">
        <v>6.25E-2</v>
      </c>
      <c r="H342" s="30"/>
      <c r="I342" s="30">
        <v>9.9999999999999995E-7</v>
      </c>
      <c r="J342" s="30">
        <v>442</v>
      </c>
      <c r="K342" s="39">
        <f t="shared" si="25"/>
        <v>4.4199999999999997E-10</v>
      </c>
      <c r="L342" s="39">
        <f t="shared" si="22"/>
        <v>141402714.9321267</v>
      </c>
      <c r="M342" s="4" t="str">
        <f t="shared" si="26"/>
        <v>PASS</v>
      </c>
      <c r="N342" s="4"/>
      <c r="O342" s="60"/>
      <c r="P342" s="37"/>
      <c r="Q342" s="37"/>
    </row>
    <row r="343" spans="1:17" s="17" customFormat="1" x14ac:dyDescent="0.3">
      <c r="A343" s="39" t="s">
        <v>1852</v>
      </c>
      <c r="B343" s="39" t="s">
        <v>2884</v>
      </c>
      <c r="C343" s="39" t="str">
        <f t="shared" si="23"/>
        <v>R893-1</v>
      </c>
      <c r="D343" s="39" t="str">
        <f t="shared" si="24"/>
        <v>R893-2</v>
      </c>
      <c r="E343" s="14" t="str">
        <f>VLOOKUP(C343,Pin_Report!$D$3:$E$9000,2,0)</f>
        <v>CH2_RF_DET_HB_REV_IN</v>
      </c>
      <c r="F343" s="14" t="str">
        <f>VLOOKUP(D343,Pin_Report!$D$3:$E$9000,2,0)</f>
        <v>GND</v>
      </c>
      <c r="G343" s="30">
        <v>6.25E-2</v>
      </c>
      <c r="H343" s="30"/>
      <c r="I343" s="30">
        <v>9.9999999999999995E-7</v>
      </c>
      <c r="J343" s="30">
        <v>442</v>
      </c>
      <c r="K343" s="39">
        <f t="shared" si="25"/>
        <v>4.4199999999999997E-10</v>
      </c>
      <c r="L343" s="39">
        <f t="shared" si="22"/>
        <v>141402714.9321267</v>
      </c>
      <c r="M343" s="4" t="str">
        <f t="shared" si="26"/>
        <v>PASS</v>
      </c>
      <c r="N343" s="4"/>
      <c r="O343" s="60"/>
      <c r="P343" s="37"/>
      <c r="Q343" s="37"/>
    </row>
    <row r="344" spans="1:17" s="17" customFormat="1" x14ac:dyDescent="0.3">
      <c r="A344" s="39" t="s">
        <v>1853</v>
      </c>
      <c r="B344" s="39" t="s">
        <v>2884</v>
      </c>
      <c r="C344" s="39" t="str">
        <f t="shared" si="23"/>
        <v>R894-1</v>
      </c>
      <c r="D344" s="39" t="str">
        <f t="shared" si="24"/>
        <v>R894-2</v>
      </c>
      <c r="E344" s="14" t="str">
        <f>VLOOKUP(C344,Pin_Report!$D$3:$E$9000,2,0)</f>
        <v>N18794636</v>
      </c>
      <c r="F344" s="14" t="str">
        <f>VLOOKUP(D344,Pin_Report!$D$3:$E$9000,2,0)</f>
        <v>GND</v>
      </c>
      <c r="G344" s="30">
        <v>6.25E-2</v>
      </c>
      <c r="H344" s="30"/>
      <c r="I344" s="30">
        <v>9.9999999999999995E-7</v>
      </c>
      <c r="J344" s="30">
        <v>442</v>
      </c>
      <c r="K344" s="39">
        <f t="shared" si="25"/>
        <v>4.4199999999999997E-10</v>
      </c>
      <c r="L344" s="39">
        <f t="shared" si="22"/>
        <v>141402714.9321267</v>
      </c>
      <c r="M344" s="4" t="str">
        <f t="shared" si="26"/>
        <v>PASS</v>
      </c>
      <c r="N344" s="4"/>
      <c r="O344" s="60"/>
      <c r="P344" s="37"/>
      <c r="Q344" s="37"/>
    </row>
    <row r="345" spans="1:17" s="17" customFormat="1" x14ac:dyDescent="0.3">
      <c r="A345" s="39" t="s">
        <v>2477</v>
      </c>
      <c r="B345" s="39" t="s">
        <v>2884</v>
      </c>
      <c r="C345" s="39" t="str">
        <f t="shared" si="23"/>
        <v>R11158-1</v>
      </c>
      <c r="D345" s="39" t="str">
        <f t="shared" si="24"/>
        <v>R11158-2</v>
      </c>
      <c r="E345" s="14" t="str">
        <f>VLOOKUP(C345,Pin_Report!$D$3:$E$9000,2,0)</f>
        <v>CH1_LBPA_RF_PATH1_IN</v>
      </c>
      <c r="F345" s="14" t="str">
        <f>VLOOKUP(D345,Pin_Report!$D$3:$E$9000,2,0)</f>
        <v>GND</v>
      </c>
      <c r="G345" s="30"/>
      <c r="H345" s="30"/>
      <c r="I345" s="30"/>
      <c r="J345" s="30"/>
      <c r="K345" s="39"/>
      <c r="L345" s="39"/>
      <c r="M345" s="4"/>
      <c r="N345" s="4" t="s">
        <v>506</v>
      </c>
      <c r="O345" s="60"/>
      <c r="P345" s="37"/>
      <c r="Q345" s="37"/>
    </row>
    <row r="346" spans="1:17" s="17" customFormat="1" x14ac:dyDescent="0.3">
      <c r="A346" s="39" t="s">
        <v>2480</v>
      </c>
      <c r="B346" s="39" t="s">
        <v>2884</v>
      </c>
      <c r="C346" s="39" t="str">
        <f t="shared" si="23"/>
        <v>R11160-1</v>
      </c>
      <c r="D346" s="39" t="str">
        <f t="shared" si="24"/>
        <v>R11160-2</v>
      </c>
      <c r="E346" s="14" t="str">
        <f>VLOOKUP(C346,Pin_Report!$D$3:$E$9000,2,0)</f>
        <v>N19122168</v>
      </c>
      <c r="F346" s="14" t="str">
        <f>VLOOKUP(D346,Pin_Report!$D$3:$E$9000,2,0)</f>
        <v>GND</v>
      </c>
      <c r="G346" s="30"/>
      <c r="H346" s="30"/>
      <c r="I346" s="30"/>
      <c r="J346" s="30"/>
      <c r="K346" s="39"/>
      <c r="L346" s="39"/>
      <c r="M346" s="4"/>
      <c r="N346" s="4" t="s">
        <v>506</v>
      </c>
      <c r="O346" s="60"/>
      <c r="P346" s="37"/>
      <c r="Q346" s="37"/>
    </row>
    <row r="347" spans="1:17" s="17" customFormat="1" x14ac:dyDescent="0.3">
      <c r="A347" s="39" t="s">
        <v>2481</v>
      </c>
      <c r="B347" s="39" t="s">
        <v>2884</v>
      </c>
      <c r="C347" s="39" t="str">
        <f t="shared" si="23"/>
        <v>R11161-1</v>
      </c>
      <c r="D347" s="39" t="str">
        <f t="shared" si="24"/>
        <v>R11161-2</v>
      </c>
      <c r="E347" s="14" t="str">
        <f>VLOOKUP(C347,Pin_Report!$D$3:$E$9000,2,0)</f>
        <v>CH1_LBPA_RF_PATH2_IN</v>
      </c>
      <c r="F347" s="14" t="str">
        <f>VLOOKUP(D347,Pin_Report!$D$3:$E$9000,2,0)</f>
        <v>GND</v>
      </c>
      <c r="G347" s="30"/>
      <c r="H347" s="30"/>
      <c r="I347" s="30"/>
      <c r="J347" s="30"/>
      <c r="K347" s="39"/>
      <c r="L347" s="39"/>
      <c r="M347" s="4"/>
      <c r="N347" s="4" t="s">
        <v>506</v>
      </c>
      <c r="O347" s="60"/>
      <c r="P347" s="37"/>
      <c r="Q347" s="37"/>
    </row>
    <row r="348" spans="1:17" s="17" customFormat="1" x14ac:dyDescent="0.3">
      <c r="A348" s="39" t="s">
        <v>2483</v>
      </c>
      <c r="B348" s="39" t="s">
        <v>2884</v>
      </c>
      <c r="C348" s="39" t="str">
        <f t="shared" si="23"/>
        <v>R11162-1</v>
      </c>
      <c r="D348" s="39" t="str">
        <f t="shared" si="24"/>
        <v>R11162-2</v>
      </c>
      <c r="E348" s="14" t="str">
        <f>VLOOKUP(C348,Pin_Report!$D$3:$E$9000,2,0)</f>
        <v>N19122434</v>
      </c>
      <c r="F348" s="14" t="str">
        <f>VLOOKUP(D348,Pin_Report!$D$3:$E$9000,2,0)</f>
        <v>GND</v>
      </c>
      <c r="G348" s="30"/>
      <c r="H348" s="30"/>
      <c r="I348" s="30"/>
      <c r="J348" s="30"/>
      <c r="K348" s="39"/>
      <c r="L348" s="39"/>
      <c r="M348" s="4"/>
      <c r="N348" s="4" t="s">
        <v>506</v>
      </c>
      <c r="O348" s="60"/>
      <c r="P348" s="37"/>
      <c r="Q348" s="37"/>
    </row>
    <row r="349" spans="1:17" s="17" customFormat="1" x14ac:dyDescent="0.3">
      <c r="A349" s="39" t="s">
        <v>2485</v>
      </c>
      <c r="B349" s="39" t="s">
        <v>2884</v>
      </c>
      <c r="C349" s="39" t="str">
        <f t="shared" si="23"/>
        <v>R11164-1</v>
      </c>
      <c r="D349" s="39" t="str">
        <f t="shared" si="24"/>
        <v>R11164-2</v>
      </c>
      <c r="E349" s="14" t="str">
        <f>VLOOKUP(C349,Pin_Report!$D$3:$E$9000,2,0)</f>
        <v>CH1_HBPA_RF_PATH2_IN</v>
      </c>
      <c r="F349" s="14" t="str">
        <f>VLOOKUP(D349,Pin_Report!$D$3:$E$9000,2,0)</f>
        <v>GND</v>
      </c>
      <c r="G349" s="30"/>
      <c r="H349" s="30"/>
      <c r="I349" s="30"/>
      <c r="J349" s="30"/>
      <c r="K349" s="39"/>
      <c r="L349" s="39"/>
      <c r="M349" s="4"/>
      <c r="N349" s="4" t="s">
        <v>506</v>
      </c>
      <c r="O349" s="60"/>
      <c r="P349" s="37"/>
      <c r="Q349" s="37"/>
    </row>
    <row r="350" spans="1:17" s="17" customFormat="1" x14ac:dyDescent="0.3">
      <c r="A350" s="39" t="s">
        <v>2487</v>
      </c>
      <c r="B350" s="39" t="s">
        <v>2884</v>
      </c>
      <c r="C350" s="39" t="str">
        <f t="shared" si="23"/>
        <v>R11165-1</v>
      </c>
      <c r="D350" s="39" t="str">
        <f t="shared" si="24"/>
        <v>R11165-2</v>
      </c>
      <c r="E350" s="14" t="str">
        <f>VLOOKUP(C350,Pin_Report!$D$3:$E$9000,2,0)</f>
        <v>N19121856</v>
      </c>
      <c r="F350" s="14" t="str">
        <f>VLOOKUP(D350,Pin_Report!$D$3:$E$9000,2,0)</f>
        <v>GND</v>
      </c>
      <c r="G350" s="30"/>
      <c r="H350" s="30"/>
      <c r="I350" s="30"/>
      <c r="J350" s="30"/>
      <c r="K350" s="39"/>
      <c r="L350" s="39"/>
      <c r="M350" s="4"/>
      <c r="N350" s="4" t="s">
        <v>506</v>
      </c>
      <c r="O350" s="60"/>
      <c r="P350" s="37"/>
      <c r="Q350" s="37"/>
    </row>
    <row r="351" spans="1:17" s="17" customFormat="1" x14ac:dyDescent="0.3">
      <c r="A351" s="39" t="s">
        <v>2488</v>
      </c>
      <c r="B351" s="39" t="s">
        <v>2884</v>
      </c>
      <c r="C351" s="39" t="str">
        <f t="shared" si="23"/>
        <v>R11166-1</v>
      </c>
      <c r="D351" s="39" t="str">
        <f t="shared" si="24"/>
        <v>R11166-2</v>
      </c>
      <c r="E351" s="14" t="str">
        <f>VLOOKUP(C351,Pin_Report!$D$3:$E$9000,2,0)</f>
        <v>CH1_HBPA_RF_PATH1_IN</v>
      </c>
      <c r="F351" s="14" t="str">
        <f>VLOOKUP(D351,Pin_Report!$D$3:$E$9000,2,0)</f>
        <v>GND</v>
      </c>
      <c r="G351" s="30"/>
      <c r="H351" s="30"/>
      <c r="I351" s="30"/>
      <c r="J351" s="30"/>
      <c r="K351" s="39"/>
      <c r="L351" s="39"/>
      <c r="M351" s="4"/>
      <c r="N351" s="4" t="s">
        <v>506</v>
      </c>
      <c r="O351" s="60"/>
      <c r="P351" s="37"/>
      <c r="Q351" s="37"/>
    </row>
    <row r="352" spans="1:17" s="17" customFormat="1" x14ac:dyDescent="0.3">
      <c r="A352" s="39" t="s">
        <v>2490</v>
      </c>
      <c r="B352" s="39" t="s">
        <v>2884</v>
      </c>
      <c r="C352" s="39" t="str">
        <f t="shared" si="23"/>
        <v>R11167-1</v>
      </c>
      <c r="D352" s="39" t="str">
        <f t="shared" si="24"/>
        <v>R11167-2</v>
      </c>
      <c r="E352" s="14" t="str">
        <f>VLOOKUP(C352,Pin_Report!$D$3:$E$9000,2,0)</f>
        <v>N19121408</v>
      </c>
      <c r="F352" s="14" t="str">
        <f>VLOOKUP(D352,Pin_Report!$D$3:$E$9000,2,0)</f>
        <v>GND</v>
      </c>
      <c r="G352" s="30"/>
      <c r="H352" s="30"/>
      <c r="I352" s="30"/>
      <c r="J352" s="30"/>
      <c r="K352" s="39"/>
      <c r="L352" s="39"/>
      <c r="M352" s="4"/>
      <c r="N352" s="4" t="s">
        <v>506</v>
      </c>
      <c r="O352" s="60"/>
      <c r="P352" s="37"/>
      <c r="Q352" s="37"/>
    </row>
    <row r="353" spans="1:17" s="17" customFormat="1" x14ac:dyDescent="0.3">
      <c r="A353" s="39" t="s">
        <v>2501</v>
      </c>
      <c r="B353" s="39" t="s">
        <v>2884</v>
      </c>
      <c r="C353" s="39" t="str">
        <f t="shared" si="23"/>
        <v>R11174-1</v>
      </c>
      <c r="D353" s="39" t="str">
        <f t="shared" si="24"/>
        <v>R11174-2</v>
      </c>
      <c r="E353" s="14" t="str">
        <f>VLOOKUP(C353,Pin_Report!$D$3:$E$9000,2,0)</f>
        <v>CH2_LBPA_RF_PATH1_IN</v>
      </c>
      <c r="F353" s="14" t="str">
        <f>VLOOKUP(D353,Pin_Report!$D$3:$E$9000,2,0)</f>
        <v>GND</v>
      </c>
      <c r="G353" s="30"/>
      <c r="H353" s="30"/>
      <c r="I353" s="30"/>
      <c r="J353" s="30"/>
      <c r="K353" s="39"/>
      <c r="L353" s="39"/>
      <c r="M353" s="4"/>
      <c r="N353" s="4" t="s">
        <v>506</v>
      </c>
      <c r="O353" s="60"/>
      <c r="P353" s="37"/>
      <c r="Q353" s="37"/>
    </row>
    <row r="354" spans="1:17" s="17" customFormat="1" x14ac:dyDescent="0.3">
      <c r="A354" s="39" t="s">
        <v>2502</v>
      </c>
      <c r="B354" s="39" t="s">
        <v>2884</v>
      </c>
      <c r="C354" s="39" t="str">
        <f t="shared" si="23"/>
        <v>R11175-1</v>
      </c>
      <c r="D354" s="39" t="str">
        <f t="shared" si="24"/>
        <v>R11175-2</v>
      </c>
      <c r="E354" s="14" t="str">
        <f>VLOOKUP(C354,Pin_Report!$D$3:$E$9000,2,0)</f>
        <v>N19124252</v>
      </c>
      <c r="F354" s="14" t="str">
        <f>VLOOKUP(D354,Pin_Report!$D$3:$E$9000,2,0)</f>
        <v>GND</v>
      </c>
      <c r="G354" s="30"/>
      <c r="H354" s="30"/>
      <c r="I354" s="30"/>
      <c r="J354" s="30"/>
      <c r="K354" s="39"/>
      <c r="L354" s="39"/>
      <c r="M354" s="4"/>
      <c r="N354" s="4" t="s">
        <v>506</v>
      </c>
      <c r="O354" s="60"/>
      <c r="P354" s="37"/>
      <c r="Q354" s="37"/>
    </row>
    <row r="355" spans="1:17" s="17" customFormat="1" x14ac:dyDescent="0.3">
      <c r="A355" s="39" t="s">
        <v>2503</v>
      </c>
      <c r="B355" s="39" t="s">
        <v>2884</v>
      </c>
      <c r="C355" s="39" t="str">
        <f t="shared" si="23"/>
        <v>R11176-1</v>
      </c>
      <c r="D355" s="39" t="str">
        <f t="shared" si="24"/>
        <v>R11176-2</v>
      </c>
      <c r="E355" s="14" t="str">
        <f>VLOOKUP(C355,Pin_Report!$D$3:$E$9000,2,0)</f>
        <v>CH2_LBPA_RF_PATH2_IN</v>
      </c>
      <c r="F355" s="14" t="str">
        <f>VLOOKUP(D355,Pin_Report!$D$3:$E$9000,2,0)</f>
        <v>GND</v>
      </c>
      <c r="G355" s="30"/>
      <c r="H355" s="30"/>
      <c r="I355" s="30"/>
      <c r="J355" s="30"/>
      <c r="K355" s="39"/>
      <c r="L355" s="39"/>
      <c r="M355" s="4"/>
      <c r="N355" s="4" t="s">
        <v>506</v>
      </c>
      <c r="O355" s="60"/>
      <c r="P355" s="37"/>
      <c r="Q355" s="37"/>
    </row>
    <row r="356" spans="1:17" s="17" customFormat="1" x14ac:dyDescent="0.3">
      <c r="A356" s="39" t="s">
        <v>2504</v>
      </c>
      <c r="B356" s="39" t="s">
        <v>2884</v>
      </c>
      <c r="C356" s="39" t="str">
        <f t="shared" si="23"/>
        <v>R11177-1</v>
      </c>
      <c r="D356" s="39" t="str">
        <f t="shared" si="24"/>
        <v>R11177-2</v>
      </c>
      <c r="E356" s="14" t="str">
        <f>VLOOKUP(C356,Pin_Report!$D$3:$E$9000,2,0)</f>
        <v>N19123805</v>
      </c>
      <c r="F356" s="14" t="str">
        <f>VLOOKUP(D356,Pin_Report!$D$3:$E$9000,2,0)</f>
        <v>GND</v>
      </c>
      <c r="G356" s="30"/>
      <c r="H356" s="30"/>
      <c r="I356" s="30"/>
      <c r="J356" s="30"/>
      <c r="K356" s="39"/>
      <c r="L356" s="39"/>
      <c r="M356" s="4"/>
      <c r="N356" s="4" t="s">
        <v>506</v>
      </c>
      <c r="O356" s="27"/>
      <c r="P356" s="37"/>
      <c r="Q356" s="37"/>
    </row>
    <row r="357" spans="1:17" s="17" customFormat="1" x14ac:dyDescent="0.3">
      <c r="A357" s="39" t="s">
        <v>2505</v>
      </c>
      <c r="B357" s="39" t="s">
        <v>2884</v>
      </c>
      <c r="C357" s="39" t="str">
        <f t="shared" si="23"/>
        <v>R11178-1</v>
      </c>
      <c r="D357" s="39" t="str">
        <f t="shared" si="24"/>
        <v>R11178-2</v>
      </c>
      <c r="E357" s="14" t="str">
        <f>VLOOKUP(C357,Pin_Report!$D$3:$E$9000,2,0)</f>
        <v>CH2_HBPA_RF_PATH1_IN</v>
      </c>
      <c r="F357" s="14" t="str">
        <f>VLOOKUP(D357,Pin_Report!$D$3:$E$9000,2,0)</f>
        <v>GND</v>
      </c>
      <c r="G357" s="30"/>
      <c r="H357" s="30"/>
      <c r="I357" s="30"/>
      <c r="J357" s="30"/>
      <c r="K357" s="39"/>
      <c r="L357" s="39"/>
      <c r="M357" s="4"/>
      <c r="N357" s="4" t="s">
        <v>506</v>
      </c>
      <c r="O357" s="60"/>
      <c r="P357" s="37"/>
      <c r="Q357" s="37"/>
    </row>
    <row r="358" spans="1:17" s="17" customFormat="1" x14ac:dyDescent="0.3">
      <c r="A358" s="39" t="s">
        <v>2506</v>
      </c>
      <c r="B358" s="39" t="s">
        <v>2884</v>
      </c>
      <c r="C358" s="39" t="str">
        <f t="shared" si="23"/>
        <v>R11179-1</v>
      </c>
      <c r="D358" s="39" t="str">
        <f t="shared" si="24"/>
        <v>R11179-2</v>
      </c>
      <c r="E358" s="14" t="str">
        <f>VLOOKUP(C358,Pin_Report!$D$3:$E$9000,2,0)</f>
        <v>N19125045</v>
      </c>
      <c r="F358" s="14" t="str">
        <f>VLOOKUP(D358,Pin_Report!$D$3:$E$9000,2,0)</f>
        <v>GND</v>
      </c>
      <c r="G358" s="30"/>
      <c r="H358" s="30"/>
      <c r="I358" s="30"/>
      <c r="J358" s="30"/>
      <c r="K358" s="39"/>
      <c r="L358" s="39"/>
      <c r="M358" s="4"/>
      <c r="N358" s="4" t="s">
        <v>506</v>
      </c>
      <c r="O358" s="60"/>
      <c r="P358" s="37"/>
      <c r="Q358" s="37"/>
    </row>
    <row r="359" spans="1:17" s="17" customFormat="1" x14ac:dyDescent="0.3">
      <c r="A359" s="39" t="s">
        <v>2507</v>
      </c>
      <c r="B359" s="39" t="s">
        <v>2884</v>
      </c>
      <c r="C359" s="39" t="str">
        <f t="shared" si="23"/>
        <v>R11180-1</v>
      </c>
      <c r="D359" s="39" t="str">
        <f t="shared" si="24"/>
        <v>R11180-2</v>
      </c>
      <c r="E359" s="14" t="str">
        <f>VLOOKUP(C359,Pin_Report!$D$3:$E$9000,2,0)</f>
        <v>CH2_HBPA_RF_PATH2_IN</v>
      </c>
      <c r="F359" s="14" t="str">
        <f>VLOOKUP(D359,Pin_Report!$D$3:$E$9000,2,0)</f>
        <v>GND</v>
      </c>
      <c r="G359" s="30"/>
      <c r="H359" s="30"/>
      <c r="I359" s="30"/>
      <c r="J359" s="30"/>
      <c r="K359" s="39"/>
      <c r="L359" s="39"/>
      <c r="M359" s="4"/>
      <c r="N359" s="4" t="s">
        <v>506</v>
      </c>
      <c r="O359" s="60"/>
      <c r="P359" s="37"/>
      <c r="Q359" s="37"/>
    </row>
    <row r="360" spans="1:17" s="17" customFormat="1" x14ac:dyDescent="0.3">
      <c r="A360" s="39" t="s">
        <v>2508</v>
      </c>
      <c r="B360" s="39" t="s">
        <v>2884</v>
      </c>
      <c r="C360" s="39" t="str">
        <f t="shared" si="23"/>
        <v>R11181-1</v>
      </c>
      <c r="D360" s="39" t="str">
        <f t="shared" si="24"/>
        <v>R11181-2</v>
      </c>
      <c r="E360" s="14" t="str">
        <f>VLOOKUP(C360,Pin_Report!$D$3:$E$9000,2,0)</f>
        <v>N19125667</v>
      </c>
      <c r="F360" s="14" t="str">
        <f>VLOOKUP(D360,Pin_Report!$D$3:$E$9000,2,0)</f>
        <v>GND</v>
      </c>
      <c r="G360" s="30"/>
      <c r="H360" s="30"/>
      <c r="I360" s="30"/>
      <c r="J360" s="30"/>
      <c r="K360" s="39"/>
      <c r="L360" s="39"/>
      <c r="M360" s="4"/>
      <c r="N360" s="4" t="s">
        <v>506</v>
      </c>
      <c r="O360" s="60"/>
      <c r="P360" s="37"/>
      <c r="Q360" s="37"/>
    </row>
    <row r="361" spans="1:17" s="17" customFormat="1" x14ac:dyDescent="0.3">
      <c r="A361" s="39" t="s">
        <v>1830</v>
      </c>
      <c r="B361" s="39" t="s">
        <v>2885</v>
      </c>
      <c r="C361" s="39" t="str">
        <f t="shared" si="23"/>
        <v>R877-1</v>
      </c>
      <c r="D361" s="39" t="str">
        <f t="shared" si="24"/>
        <v>R877-2</v>
      </c>
      <c r="E361" s="14" t="str">
        <f>VLOOKUP(C361,Pin_Report!$D$3:$E$9000,2,0)</f>
        <v>CH1_RF_DET_LB_FWR_IN</v>
      </c>
      <c r="F361" s="14" t="str">
        <f>VLOOKUP(D361,Pin_Report!$D$3:$E$9000,2,0)</f>
        <v>N19640647</v>
      </c>
      <c r="G361" s="30">
        <v>6.25E-2</v>
      </c>
      <c r="H361" s="30"/>
      <c r="I361" s="30">
        <v>9.9999999999999995E-7</v>
      </c>
      <c r="J361" s="30">
        <v>71.5</v>
      </c>
      <c r="K361" s="39">
        <f t="shared" si="25"/>
        <v>7.1499999999999999E-11</v>
      </c>
      <c r="L361" s="39">
        <f t="shared" si="22"/>
        <v>874125874.12587416</v>
      </c>
      <c r="M361" s="4" t="str">
        <f t="shared" si="26"/>
        <v>PASS</v>
      </c>
      <c r="N361" s="4"/>
      <c r="O361" s="60"/>
      <c r="P361" s="37"/>
      <c r="Q361" s="37"/>
    </row>
    <row r="362" spans="1:17" s="17" customFormat="1" x14ac:dyDescent="0.3">
      <c r="A362" s="39" t="s">
        <v>1838</v>
      </c>
      <c r="B362" s="39" t="s">
        <v>2885</v>
      </c>
      <c r="C362" s="39" t="str">
        <f t="shared" si="23"/>
        <v>R883-1</v>
      </c>
      <c r="D362" s="39" t="str">
        <f t="shared" si="24"/>
        <v>R883-2</v>
      </c>
      <c r="E362" s="14" t="str">
        <f>VLOOKUP(C362,Pin_Report!$D$3:$E$9000,2,0)</f>
        <v>CH1_RF_DET_HB_FWR_IN</v>
      </c>
      <c r="F362" s="14" t="str">
        <f>VLOOKUP(D362,Pin_Report!$D$3:$E$9000,2,0)</f>
        <v>N3590891</v>
      </c>
      <c r="G362" s="30">
        <v>6.25E-2</v>
      </c>
      <c r="H362" s="30"/>
      <c r="I362" s="30">
        <v>9.9999999999999995E-7</v>
      </c>
      <c r="J362" s="30">
        <v>71.5</v>
      </c>
      <c r="K362" s="39">
        <f t="shared" si="25"/>
        <v>7.1499999999999999E-11</v>
      </c>
      <c r="L362" s="39">
        <f t="shared" si="22"/>
        <v>874125874.12587416</v>
      </c>
      <c r="M362" s="4" t="str">
        <f t="shared" si="26"/>
        <v>PASS</v>
      </c>
      <c r="N362" s="4"/>
      <c r="O362" s="60"/>
      <c r="P362" s="37"/>
      <c r="Q362" s="37"/>
    </row>
    <row r="363" spans="1:17" s="17" customFormat="1" x14ac:dyDescent="0.3">
      <c r="A363" s="39" t="s">
        <v>1846</v>
      </c>
      <c r="B363" s="39" t="s">
        <v>2885</v>
      </c>
      <c r="C363" s="39" t="str">
        <f t="shared" si="23"/>
        <v>R889-1</v>
      </c>
      <c r="D363" s="39" t="str">
        <f t="shared" si="24"/>
        <v>R889-2</v>
      </c>
      <c r="E363" s="14" t="str">
        <f>VLOOKUP(C363,Pin_Report!$D$3:$E$9000,2,0)</f>
        <v>CH2_RF_DET_LB_FWR_IN</v>
      </c>
      <c r="F363" s="14" t="str">
        <f>VLOOKUP(D363,Pin_Report!$D$3:$E$9000,2,0)</f>
        <v>N18796030</v>
      </c>
      <c r="G363" s="30">
        <v>6.25E-2</v>
      </c>
      <c r="H363" s="30"/>
      <c r="I363" s="30">
        <v>9.9999999999999995E-7</v>
      </c>
      <c r="J363" s="30">
        <v>71.5</v>
      </c>
      <c r="K363" s="39">
        <f t="shared" si="25"/>
        <v>7.1499999999999999E-11</v>
      </c>
      <c r="L363" s="39">
        <f t="shared" si="22"/>
        <v>874125874.12587416</v>
      </c>
      <c r="M363" s="4" t="str">
        <f t="shared" si="26"/>
        <v>PASS</v>
      </c>
      <c r="N363" s="4"/>
      <c r="O363" s="60"/>
      <c r="P363" s="37"/>
      <c r="Q363" s="37"/>
    </row>
    <row r="364" spans="1:17" s="17" customFormat="1" x14ac:dyDescent="0.3">
      <c r="A364" s="39" t="s">
        <v>1854</v>
      </c>
      <c r="B364" s="39" t="s">
        <v>2885</v>
      </c>
      <c r="C364" s="39" t="str">
        <f t="shared" si="23"/>
        <v>R895-1</v>
      </c>
      <c r="D364" s="39" t="str">
        <f t="shared" si="24"/>
        <v>R895-2</v>
      </c>
      <c r="E364" s="14" t="str">
        <f>VLOOKUP(C364,Pin_Report!$D$3:$E$9000,2,0)</f>
        <v>CH2_RF_DET_HB_FWR_IN</v>
      </c>
      <c r="F364" s="14" t="str">
        <f>VLOOKUP(D364,Pin_Report!$D$3:$E$9000,2,0)</f>
        <v>N3605211</v>
      </c>
      <c r="G364" s="30">
        <v>6.25E-2</v>
      </c>
      <c r="H364" s="30"/>
      <c r="I364" s="30">
        <v>9.9999999999999995E-7</v>
      </c>
      <c r="J364" s="30">
        <v>71.5</v>
      </c>
      <c r="K364" s="39">
        <f t="shared" si="25"/>
        <v>7.1499999999999999E-11</v>
      </c>
      <c r="L364" s="39">
        <f t="shared" si="22"/>
        <v>874125874.12587416</v>
      </c>
      <c r="M364" s="4" t="str">
        <f t="shared" si="26"/>
        <v>PASS</v>
      </c>
      <c r="N364" s="4"/>
      <c r="O364" s="60"/>
      <c r="P364" s="37"/>
      <c r="Q364" s="37"/>
    </row>
    <row r="365" spans="1:17" s="17" customFormat="1" x14ac:dyDescent="0.3">
      <c r="A365" s="39" t="s">
        <v>1832</v>
      </c>
      <c r="B365" s="39" t="s">
        <v>2886</v>
      </c>
      <c r="C365" s="39" t="str">
        <f t="shared" si="23"/>
        <v>R878-1</v>
      </c>
      <c r="D365" s="39" t="str">
        <f t="shared" si="24"/>
        <v>R878-2</v>
      </c>
      <c r="E365" s="14" t="str">
        <f>VLOOKUP(C365,Pin_Report!$D$3:$E$9000,2,0)</f>
        <v>CH1_RF_DET_LB_FWR_IN</v>
      </c>
      <c r="F365" s="14" t="str">
        <f>VLOOKUP(D365,Pin_Report!$D$3:$E$9000,2,0)</f>
        <v>GND</v>
      </c>
      <c r="G365" s="30">
        <v>6.25E-2</v>
      </c>
      <c r="H365" s="30"/>
      <c r="I365" s="30">
        <v>9.9999999999999995E-7</v>
      </c>
      <c r="J365" s="30">
        <v>97.6</v>
      </c>
      <c r="K365" s="39">
        <f t="shared" si="25"/>
        <v>9.7599999999999991E-11</v>
      </c>
      <c r="L365" s="39">
        <f t="shared" si="22"/>
        <v>640368852.45901644</v>
      </c>
      <c r="M365" s="4" t="str">
        <f t="shared" si="26"/>
        <v>PASS</v>
      </c>
      <c r="N365" s="4"/>
      <c r="O365" s="60"/>
      <c r="P365" s="37"/>
      <c r="Q365" s="37"/>
    </row>
    <row r="366" spans="1:17" s="17" customFormat="1" x14ac:dyDescent="0.3">
      <c r="A366" s="39" t="s">
        <v>1833</v>
      </c>
      <c r="B366" s="39" t="s">
        <v>2886</v>
      </c>
      <c r="C366" s="39" t="str">
        <f t="shared" si="23"/>
        <v>R879-1</v>
      </c>
      <c r="D366" s="39" t="str">
        <f t="shared" si="24"/>
        <v>R879-2</v>
      </c>
      <c r="E366" s="14" t="str">
        <f>VLOOKUP(C366,Pin_Report!$D$3:$E$9000,2,0)</f>
        <v>N19640647</v>
      </c>
      <c r="F366" s="14" t="str">
        <f>VLOOKUP(D366,Pin_Report!$D$3:$E$9000,2,0)</f>
        <v>GND</v>
      </c>
      <c r="G366" s="30">
        <v>6.25E-2</v>
      </c>
      <c r="H366" s="30"/>
      <c r="I366" s="30">
        <v>9.9999999999999995E-7</v>
      </c>
      <c r="J366" s="30">
        <v>97.6</v>
      </c>
      <c r="K366" s="39">
        <f t="shared" si="25"/>
        <v>9.7599999999999991E-11</v>
      </c>
      <c r="L366" s="39">
        <f t="shared" si="22"/>
        <v>640368852.45901644</v>
      </c>
      <c r="M366" s="4" t="str">
        <f t="shared" si="26"/>
        <v>PASS</v>
      </c>
      <c r="N366" s="4"/>
      <c r="O366" s="60"/>
      <c r="P366" s="37"/>
      <c r="Q366" s="37"/>
    </row>
    <row r="367" spans="1:17" s="17" customFormat="1" x14ac:dyDescent="0.3">
      <c r="A367" s="39" t="s">
        <v>1840</v>
      </c>
      <c r="B367" s="39" t="s">
        <v>2886</v>
      </c>
      <c r="C367" s="39" t="str">
        <f t="shared" si="23"/>
        <v>R884-1</v>
      </c>
      <c r="D367" s="39" t="str">
        <f t="shared" si="24"/>
        <v>R884-2</v>
      </c>
      <c r="E367" s="14" t="str">
        <f>VLOOKUP(C367,Pin_Report!$D$3:$E$9000,2,0)</f>
        <v>CH1_RF_DET_HB_FWR_IN</v>
      </c>
      <c r="F367" s="14" t="str">
        <f>VLOOKUP(D367,Pin_Report!$D$3:$E$9000,2,0)</f>
        <v>GND</v>
      </c>
      <c r="G367" s="30">
        <v>6.25E-2</v>
      </c>
      <c r="H367" s="30"/>
      <c r="I367" s="30">
        <v>9.9999999999999995E-7</v>
      </c>
      <c r="J367" s="30">
        <v>97.6</v>
      </c>
      <c r="K367" s="39">
        <f t="shared" si="25"/>
        <v>9.7599999999999991E-11</v>
      </c>
      <c r="L367" s="39">
        <f t="shared" si="22"/>
        <v>640368852.45901644</v>
      </c>
      <c r="M367" s="4" t="str">
        <f t="shared" si="26"/>
        <v>PASS</v>
      </c>
      <c r="N367" s="4"/>
      <c r="O367" s="60"/>
      <c r="P367" s="37"/>
      <c r="Q367" s="37"/>
    </row>
    <row r="368" spans="1:17" s="17" customFormat="1" x14ac:dyDescent="0.3">
      <c r="A368" s="39" t="s">
        <v>1841</v>
      </c>
      <c r="B368" s="39" t="s">
        <v>2886</v>
      </c>
      <c r="C368" s="39" t="str">
        <f t="shared" si="23"/>
        <v>R885-1</v>
      </c>
      <c r="D368" s="39" t="str">
        <f t="shared" si="24"/>
        <v>R885-2</v>
      </c>
      <c r="E368" s="14" t="str">
        <f>VLOOKUP(C368,Pin_Report!$D$3:$E$9000,2,0)</f>
        <v>N3590891</v>
      </c>
      <c r="F368" s="14" t="str">
        <f>VLOOKUP(D368,Pin_Report!$D$3:$E$9000,2,0)</f>
        <v>GND</v>
      </c>
      <c r="G368" s="30">
        <v>6.25E-2</v>
      </c>
      <c r="H368" s="30"/>
      <c r="I368" s="30">
        <v>9.9999999999999995E-7</v>
      </c>
      <c r="J368" s="30">
        <v>97.6</v>
      </c>
      <c r="K368" s="39">
        <f t="shared" si="25"/>
        <v>9.7599999999999991E-11</v>
      </c>
      <c r="L368" s="39">
        <f t="shared" si="22"/>
        <v>640368852.45901644</v>
      </c>
      <c r="M368" s="4" t="str">
        <f t="shared" si="26"/>
        <v>PASS</v>
      </c>
      <c r="N368" s="4"/>
      <c r="O368" s="60"/>
      <c r="P368" s="37"/>
      <c r="Q368" s="37"/>
    </row>
    <row r="369" spans="1:17" s="17" customFormat="1" x14ac:dyDescent="0.3">
      <c r="A369" s="39" t="s">
        <v>1848</v>
      </c>
      <c r="B369" s="39" t="s">
        <v>2886</v>
      </c>
      <c r="C369" s="39" t="str">
        <f t="shared" si="23"/>
        <v>R890-1</v>
      </c>
      <c r="D369" s="39" t="str">
        <f t="shared" si="24"/>
        <v>R890-2</v>
      </c>
      <c r="E369" s="14" t="str">
        <f>VLOOKUP(C369,Pin_Report!$D$3:$E$9000,2,0)</f>
        <v>CH2_RF_DET_LB_FWR_IN</v>
      </c>
      <c r="F369" s="14" t="str">
        <f>VLOOKUP(D369,Pin_Report!$D$3:$E$9000,2,0)</f>
        <v>GND</v>
      </c>
      <c r="G369" s="30">
        <v>6.25E-2</v>
      </c>
      <c r="H369" s="30"/>
      <c r="I369" s="30">
        <v>9.9999999999999995E-7</v>
      </c>
      <c r="J369" s="30">
        <v>97.6</v>
      </c>
      <c r="K369" s="39">
        <f t="shared" si="25"/>
        <v>9.7599999999999991E-11</v>
      </c>
      <c r="L369" s="39">
        <f t="shared" si="22"/>
        <v>640368852.45901644</v>
      </c>
      <c r="M369" s="4" t="str">
        <f t="shared" si="26"/>
        <v>PASS</v>
      </c>
      <c r="N369" s="4"/>
      <c r="O369" s="60"/>
      <c r="P369" s="37"/>
      <c r="Q369" s="37"/>
    </row>
    <row r="370" spans="1:17" s="17" customFormat="1" x14ac:dyDescent="0.3">
      <c r="A370" s="39" t="s">
        <v>1849</v>
      </c>
      <c r="B370" s="39" t="s">
        <v>2886</v>
      </c>
      <c r="C370" s="39" t="str">
        <f t="shared" si="23"/>
        <v>R891-1</v>
      </c>
      <c r="D370" s="39" t="str">
        <f t="shared" si="24"/>
        <v>R891-2</v>
      </c>
      <c r="E370" s="14" t="str">
        <f>VLOOKUP(C370,Pin_Report!$D$3:$E$9000,2,0)</f>
        <v>N18796030</v>
      </c>
      <c r="F370" s="14" t="str">
        <f>VLOOKUP(D370,Pin_Report!$D$3:$E$9000,2,0)</f>
        <v>GND</v>
      </c>
      <c r="G370" s="30">
        <v>6.25E-2</v>
      </c>
      <c r="H370" s="30"/>
      <c r="I370" s="30">
        <v>9.9999999999999995E-7</v>
      </c>
      <c r="J370" s="30">
        <v>97.6</v>
      </c>
      <c r="K370" s="39">
        <f t="shared" si="25"/>
        <v>9.7599999999999991E-11</v>
      </c>
      <c r="L370" s="39">
        <f t="shared" si="22"/>
        <v>640368852.45901644</v>
      </c>
      <c r="M370" s="4" t="str">
        <f t="shared" si="26"/>
        <v>PASS</v>
      </c>
      <c r="N370" s="4"/>
      <c r="O370" s="60"/>
      <c r="P370" s="37"/>
      <c r="Q370" s="37"/>
    </row>
    <row r="371" spans="1:17" s="17" customFormat="1" x14ac:dyDescent="0.3">
      <c r="A371" s="39" t="s">
        <v>1856</v>
      </c>
      <c r="B371" s="39" t="s">
        <v>2886</v>
      </c>
      <c r="C371" s="39" t="str">
        <f t="shared" si="23"/>
        <v>R896-1</v>
      </c>
      <c r="D371" s="39" t="str">
        <f t="shared" si="24"/>
        <v>R896-2</v>
      </c>
      <c r="E371" s="14" t="str">
        <f>VLOOKUP(C371,Pin_Report!$D$3:$E$9000,2,0)</f>
        <v>CH2_RF_DET_HB_FWR_IN</v>
      </c>
      <c r="F371" s="14" t="str">
        <f>VLOOKUP(D371,Pin_Report!$D$3:$E$9000,2,0)</f>
        <v>GND</v>
      </c>
      <c r="G371" s="30">
        <v>6.25E-2</v>
      </c>
      <c r="H371" s="30"/>
      <c r="I371" s="30">
        <v>9.9999999999999995E-7</v>
      </c>
      <c r="J371" s="30">
        <v>97.6</v>
      </c>
      <c r="K371" s="39">
        <f t="shared" si="25"/>
        <v>9.7599999999999991E-11</v>
      </c>
      <c r="L371" s="39">
        <f t="shared" si="22"/>
        <v>640368852.45901644</v>
      </c>
      <c r="M371" s="4" t="str">
        <f t="shared" si="26"/>
        <v>PASS</v>
      </c>
      <c r="N371" s="4"/>
      <c r="O371" s="60"/>
      <c r="P371" s="37"/>
      <c r="Q371" s="37"/>
    </row>
    <row r="372" spans="1:17" s="17" customFormat="1" x14ac:dyDescent="0.3">
      <c r="A372" s="39" t="s">
        <v>1857</v>
      </c>
      <c r="B372" s="39" t="s">
        <v>2886</v>
      </c>
      <c r="C372" s="39" t="str">
        <f t="shared" si="23"/>
        <v>R897-1</v>
      </c>
      <c r="D372" s="39" t="str">
        <f t="shared" si="24"/>
        <v>R897-2</v>
      </c>
      <c r="E372" s="14" t="str">
        <f>VLOOKUP(C372,Pin_Report!$D$3:$E$9000,2,0)</f>
        <v>N3605211</v>
      </c>
      <c r="F372" s="14" t="str">
        <f>VLOOKUP(D372,Pin_Report!$D$3:$E$9000,2,0)</f>
        <v>GND</v>
      </c>
      <c r="G372" s="30">
        <v>6.25E-2</v>
      </c>
      <c r="H372" s="30"/>
      <c r="I372" s="30">
        <v>9.9999999999999995E-7</v>
      </c>
      <c r="J372" s="30">
        <v>97.6</v>
      </c>
      <c r="K372" s="39">
        <f t="shared" si="25"/>
        <v>9.7599999999999991E-11</v>
      </c>
      <c r="L372" s="39">
        <f t="shared" si="22"/>
        <v>640368852.45901644</v>
      </c>
      <c r="M372" s="4" t="str">
        <f t="shared" si="26"/>
        <v>PASS</v>
      </c>
      <c r="N372" s="4"/>
      <c r="O372" s="60"/>
      <c r="P372" s="37"/>
      <c r="Q372" s="37"/>
    </row>
    <row r="373" spans="1:17" s="17" customFormat="1" x14ac:dyDescent="0.3">
      <c r="A373" s="39" t="s">
        <v>1861</v>
      </c>
      <c r="B373" s="39" t="s">
        <v>2887</v>
      </c>
      <c r="C373" s="39" t="str">
        <f t="shared" si="23"/>
        <v>R1040-1</v>
      </c>
      <c r="D373" s="39" t="str">
        <f t="shared" si="24"/>
        <v>R1040-2</v>
      </c>
      <c r="E373" s="14" t="str">
        <f>VLOOKUP(C373,Pin_Report!$D$3:$E$9000,2,0)</f>
        <v>GND</v>
      </c>
      <c r="F373" s="14" t="str">
        <f>VLOOKUP(D373,Pin_Report!$D$3:$E$9000,2,0)</f>
        <v>N3141586</v>
      </c>
      <c r="G373" s="30"/>
      <c r="H373" s="30"/>
      <c r="I373" s="30"/>
      <c r="J373" s="30"/>
      <c r="K373" s="39"/>
      <c r="L373" s="39"/>
      <c r="M373" s="4"/>
      <c r="N373" s="4" t="s">
        <v>506</v>
      </c>
      <c r="O373" s="60"/>
      <c r="P373" s="37"/>
      <c r="Q373" s="37"/>
    </row>
    <row r="374" spans="1:17" s="17" customFormat="1" x14ac:dyDescent="0.3">
      <c r="A374" s="39" t="s">
        <v>2431</v>
      </c>
      <c r="B374" s="39" t="s">
        <v>2887</v>
      </c>
      <c r="C374" s="39" t="str">
        <f t="shared" si="23"/>
        <v>R5526-1</v>
      </c>
      <c r="D374" s="39" t="str">
        <f t="shared" si="24"/>
        <v>R5526-2</v>
      </c>
      <c r="E374" s="14" t="str">
        <f>VLOOKUP(C374,Pin_Report!$D$3:$E$9000,2,0)</f>
        <v>GND</v>
      </c>
      <c r="F374" s="14" t="str">
        <f>VLOOKUP(D374,Pin_Report!$D$3:$E$9000,2,0)</f>
        <v>N17646328</v>
      </c>
      <c r="G374" s="30"/>
      <c r="H374" s="30"/>
      <c r="I374" s="30"/>
      <c r="J374" s="30"/>
      <c r="K374" s="39"/>
      <c r="L374" s="39"/>
      <c r="M374" s="4"/>
      <c r="N374" s="4" t="s">
        <v>506</v>
      </c>
      <c r="O374" s="60"/>
      <c r="P374" s="37"/>
      <c r="Q374" s="37"/>
    </row>
    <row r="375" spans="1:17" s="17" customFormat="1" x14ac:dyDescent="0.3">
      <c r="A375" s="39" t="s">
        <v>196</v>
      </c>
      <c r="B375" s="39" t="s">
        <v>2887</v>
      </c>
      <c r="C375" s="39" t="str">
        <f t="shared" si="23"/>
        <v>R11038-1</v>
      </c>
      <c r="D375" s="39" t="str">
        <f t="shared" si="24"/>
        <v>R11038-2</v>
      </c>
      <c r="E375" s="14" t="str">
        <f>VLOOKUP(C375,Pin_Report!$D$3:$E$9000,2,0)</f>
        <v>GND</v>
      </c>
      <c r="F375" s="14" t="str">
        <f>VLOOKUP(D375,Pin_Report!$D$3:$E$9000,2,0)</f>
        <v>N2442885</v>
      </c>
      <c r="G375" s="30"/>
      <c r="H375" s="30"/>
      <c r="I375" s="30"/>
      <c r="J375" s="30"/>
      <c r="K375" s="39"/>
      <c r="L375" s="39"/>
      <c r="M375" s="4"/>
      <c r="N375" s="4" t="s">
        <v>506</v>
      </c>
      <c r="O375" s="60"/>
      <c r="P375" s="37"/>
      <c r="Q375" s="37"/>
    </row>
    <row r="376" spans="1:17" s="17" customFormat="1" x14ac:dyDescent="0.3">
      <c r="A376" s="39" t="s">
        <v>2461</v>
      </c>
      <c r="B376" s="39" t="s">
        <v>2887</v>
      </c>
      <c r="C376" s="39" t="str">
        <f t="shared" si="23"/>
        <v>R11039-1</v>
      </c>
      <c r="D376" s="39" t="str">
        <f t="shared" si="24"/>
        <v>R11039-2</v>
      </c>
      <c r="E376" s="14" t="str">
        <f>VLOOKUP(C376,Pin_Report!$D$3:$E$9000,2,0)</f>
        <v>GND</v>
      </c>
      <c r="F376" s="14" t="str">
        <f>VLOOKUP(D376,Pin_Report!$D$3:$E$9000,2,0)</f>
        <v>N17645285</v>
      </c>
      <c r="G376" s="30"/>
      <c r="H376" s="30"/>
      <c r="I376" s="30"/>
      <c r="J376" s="30"/>
      <c r="K376" s="39"/>
      <c r="L376" s="39"/>
      <c r="M376" s="4"/>
      <c r="N376" s="4" t="s">
        <v>506</v>
      </c>
      <c r="O376" s="60"/>
      <c r="P376" s="37"/>
      <c r="Q376" s="37"/>
    </row>
    <row r="377" spans="1:17" s="17" customFormat="1" x14ac:dyDescent="0.3">
      <c r="A377" s="39" t="s">
        <v>197</v>
      </c>
      <c r="B377" s="39" t="s">
        <v>2887</v>
      </c>
      <c r="C377" s="39" t="str">
        <f t="shared" si="23"/>
        <v>R11041-1</v>
      </c>
      <c r="D377" s="39" t="str">
        <f t="shared" si="24"/>
        <v>R11041-2</v>
      </c>
      <c r="E377" s="14" t="str">
        <f>VLOOKUP(C377,Pin_Report!$D$3:$E$9000,2,0)</f>
        <v>GND</v>
      </c>
      <c r="F377" s="14" t="str">
        <f>VLOOKUP(D377,Pin_Report!$D$3:$E$9000,2,0)</f>
        <v>N17649352</v>
      </c>
      <c r="G377" s="30"/>
      <c r="H377" s="30"/>
      <c r="I377" s="30"/>
      <c r="J377" s="30"/>
      <c r="K377" s="39"/>
      <c r="L377" s="39"/>
      <c r="M377" s="4"/>
      <c r="N377" s="4" t="s">
        <v>506</v>
      </c>
      <c r="O377" s="60"/>
      <c r="P377" s="37"/>
      <c r="Q377" s="37"/>
    </row>
    <row r="378" spans="1:17" s="17" customFormat="1" x14ac:dyDescent="0.3">
      <c r="A378" s="39" t="s">
        <v>237</v>
      </c>
      <c r="B378" s="39" t="s">
        <v>2887</v>
      </c>
      <c r="C378" s="39" t="str">
        <f t="shared" si="23"/>
        <v>R11042-1</v>
      </c>
      <c r="D378" s="39" t="str">
        <f t="shared" si="24"/>
        <v>R11042-2</v>
      </c>
      <c r="E378" s="14" t="str">
        <f>VLOOKUP(C378,Pin_Report!$D$3:$E$9000,2,0)</f>
        <v>GND</v>
      </c>
      <c r="F378" s="14" t="str">
        <f>VLOOKUP(D378,Pin_Report!$D$3:$E$9000,2,0)</f>
        <v>N08320</v>
      </c>
      <c r="G378" s="30"/>
      <c r="H378" s="30"/>
      <c r="I378" s="30"/>
      <c r="J378" s="30"/>
      <c r="K378" s="39"/>
      <c r="L378" s="39"/>
      <c r="M378" s="4"/>
      <c r="N378" s="4" t="s">
        <v>506</v>
      </c>
      <c r="O378" s="60"/>
      <c r="P378" s="37"/>
      <c r="Q378" s="37"/>
    </row>
    <row r="379" spans="1:17" s="17" customFormat="1" x14ac:dyDescent="0.3">
      <c r="A379" s="39" t="s">
        <v>2462</v>
      </c>
      <c r="B379" s="39" t="s">
        <v>2887</v>
      </c>
      <c r="C379" s="39" t="str">
        <f t="shared" si="23"/>
        <v>R11043-1</v>
      </c>
      <c r="D379" s="39" t="str">
        <f t="shared" si="24"/>
        <v>R11043-2</v>
      </c>
      <c r="E379" s="14" t="str">
        <f>VLOOKUP(C379,Pin_Report!$D$3:$E$9000,2,0)</f>
        <v>GND</v>
      </c>
      <c r="F379" s="14" t="str">
        <f>VLOOKUP(D379,Pin_Report!$D$3:$E$9000,2,0)</f>
        <v>N17647866</v>
      </c>
      <c r="G379" s="30"/>
      <c r="H379" s="30"/>
      <c r="I379" s="30"/>
      <c r="J379" s="30"/>
      <c r="K379" s="39"/>
      <c r="L379" s="39"/>
      <c r="M379" s="4"/>
      <c r="N379" s="4" t="s">
        <v>506</v>
      </c>
      <c r="O379" s="60"/>
      <c r="P379" s="37"/>
      <c r="Q379" s="37"/>
    </row>
    <row r="380" spans="1:17" s="17" customFormat="1" x14ac:dyDescent="0.3">
      <c r="A380" s="39" t="s">
        <v>2463</v>
      </c>
      <c r="B380" s="39" t="s">
        <v>2887</v>
      </c>
      <c r="C380" s="39" t="str">
        <f t="shared" si="23"/>
        <v>R11044-1</v>
      </c>
      <c r="D380" s="39" t="str">
        <f t="shared" si="24"/>
        <v>R11044-2</v>
      </c>
      <c r="E380" s="14" t="str">
        <f>VLOOKUP(C380,Pin_Report!$D$3:$E$9000,2,0)</f>
        <v>GND</v>
      </c>
      <c r="F380" s="14" t="str">
        <f>VLOOKUP(D380,Pin_Report!$D$3:$E$9000,2,0)</f>
        <v>N96998</v>
      </c>
      <c r="G380" s="30"/>
      <c r="H380" s="30"/>
      <c r="I380" s="30"/>
      <c r="J380" s="30"/>
      <c r="K380" s="39"/>
      <c r="L380" s="39"/>
      <c r="M380" s="4"/>
      <c r="N380" s="4" t="s">
        <v>506</v>
      </c>
      <c r="O380" s="27"/>
      <c r="P380" s="37"/>
      <c r="Q380" s="37"/>
    </row>
    <row r="381" spans="1:17" s="17" customFormat="1" x14ac:dyDescent="0.3">
      <c r="A381" s="39" t="s">
        <v>1866</v>
      </c>
      <c r="B381" s="39" t="s">
        <v>2879</v>
      </c>
      <c r="C381" s="39" t="str">
        <f t="shared" si="23"/>
        <v>R1152-1</v>
      </c>
      <c r="D381" s="39" t="str">
        <f t="shared" si="24"/>
        <v>R1152-2</v>
      </c>
      <c r="E381" s="14" t="str">
        <f>VLOOKUP(C381,Pin_Report!$D$3:$E$9000,2,0)</f>
        <v>VCC_3P3V_IO</v>
      </c>
      <c r="F381" s="14" t="str">
        <f>VLOOKUP(D381,Pin_Report!$D$3:$E$9000,2,0)</f>
        <v>CNRL_A2_CPU</v>
      </c>
      <c r="G381" s="30"/>
      <c r="H381" s="30"/>
      <c r="I381" s="30"/>
      <c r="J381" s="30"/>
      <c r="K381" s="39"/>
      <c r="L381" s="39"/>
      <c r="M381" s="4"/>
      <c r="N381" s="4" t="s">
        <v>506</v>
      </c>
      <c r="O381" s="60"/>
      <c r="P381" s="37"/>
      <c r="Q381" s="37"/>
    </row>
    <row r="382" spans="1:17" s="17" customFormat="1" x14ac:dyDescent="0.3">
      <c r="A382" s="39" t="s">
        <v>105</v>
      </c>
      <c r="B382" s="39" t="s">
        <v>2879</v>
      </c>
      <c r="C382" s="39" t="str">
        <f t="shared" si="23"/>
        <v>R1153-1</v>
      </c>
      <c r="D382" s="39" t="str">
        <f t="shared" si="24"/>
        <v>R1153-2</v>
      </c>
      <c r="E382" s="14" t="str">
        <f>VLOOKUP(C382,Pin_Report!$D$3:$E$9000,2,0)</f>
        <v>CNRL_A0_CPU</v>
      </c>
      <c r="F382" s="14" t="str">
        <f>VLOOKUP(D382,Pin_Report!$D$3:$E$9000,2,0)</f>
        <v>GND</v>
      </c>
      <c r="G382" s="30"/>
      <c r="H382" s="30"/>
      <c r="I382" s="30"/>
      <c r="J382" s="30"/>
      <c r="K382" s="39"/>
      <c r="L382" s="39"/>
      <c r="M382" s="4"/>
      <c r="N382" s="4" t="s">
        <v>506</v>
      </c>
      <c r="O382" s="60"/>
      <c r="P382" s="37"/>
      <c r="Q382" s="37"/>
    </row>
    <row r="383" spans="1:17" s="17" customFormat="1" x14ac:dyDescent="0.3">
      <c r="A383" s="39" t="s">
        <v>1886</v>
      </c>
      <c r="B383" s="39" t="s">
        <v>300</v>
      </c>
      <c r="C383" s="39" t="str">
        <f t="shared" ref="C383:C446" si="27">CONCATENATE(A383,"-",1)</f>
        <v>R1352-1</v>
      </c>
      <c r="D383" s="39" t="str">
        <f t="shared" ref="D383:D446" si="28">CONCATENATE(A383,"-",2)</f>
        <v>R1352-2</v>
      </c>
      <c r="E383" s="14" t="str">
        <f>VLOOKUP(C383,Pin_Report!$D$3:$E$9000,2,0)</f>
        <v>3P3VD_TIVA</v>
      </c>
      <c r="F383" s="14" t="str">
        <f>VLOOKUP(D383,Pin_Report!$D$3:$E$9000,2,0)</f>
        <v>N19681409</v>
      </c>
      <c r="G383" s="30">
        <v>6.25E-2</v>
      </c>
      <c r="H383" s="30">
        <v>3.3</v>
      </c>
      <c r="I383" s="30"/>
      <c r="J383" s="30">
        <v>100000</v>
      </c>
      <c r="K383" s="39">
        <f t="shared" ref="K383:K416" si="29">IF(ISBLANK(I383),H383*H383/J383,(I383*I383*J383))</f>
        <v>1.0889999999999999E-4</v>
      </c>
      <c r="L383" s="39">
        <f t="shared" ref="L383:L416" si="30">G383/K383</f>
        <v>573.92102846648311</v>
      </c>
      <c r="M383" s="4" t="str">
        <f t="shared" ref="M383:M416" si="31">IF(L383&gt;=1.66,"PASS","FAIL")</f>
        <v>PASS</v>
      </c>
      <c r="N383" s="4"/>
      <c r="O383" s="60"/>
      <c r="P383" s="37"/>
      <c r="Q383" s="37"/>
    </row>
    <row r="384" spans="1:17" s="17" customFormat="1" x14ac:dyDescent="0.3">
      <c r="A384" s="39" t="s">
        <v>1888</v>
      </c>
      <c r="B384" s="39" t="s">
        <v>300</v>
      </c>
      <c r="C384" s="39" t="str">
        <f t="shared" si="27"/>
        <v>R1353-1</v>
      </c>
      <c r="D384" s="39" t="str">
        <f t="shared" si="28"/>
        <v>R1353-2</v>
      </c>
      <c r="E384" s="14" t="str">
        <f>VLOOKUP(C384,Pin_Report!$D$3:$E$9000,2,0)</f>
        <v>3P3VD_TIVA</v>
      </c>
      <c r="F384" s="14" t="str">
        <f>VLOOKUP(D384,Pin_Report!$D$3:$E$9000,2,0)</f>
        <v>N19681437</v>
      </c>
      <c r="G384" s="30">
        <v>6.25E-2</v>
      </c>
      <c r="H384" s="30">
        <v>3.3</v>
      </c>
      <c r="I384" s="30"/>
      <c r="J384" s="30">
        <v>100000</v>
      </c>
      <c r="K384" s="39">
        <f t="shared" si="29"/>
        <v>1.0889999999999999E-4</v>
      </c>
      <c r="L384" s="39">
        <f t="shared" si="30"/>
        <v>573.92102846648311</v>
      </c>
      <c r="M384" s="4" t="str">
        <f t="shared" si="31"/>
        <v>PASS</v>
      </c>
      <c r="N384" s="4"/>
      <c r="O384" s="60"/>
      <c r="P384" s="37"/>
      <c r="Q384" s="37"/>
    </row>
    <row r="385" spans="1:17" s="17" customFormat="1" x14ac:dyDescent="0.3">
      <c r="A385" s="39" t="s">
        <v>1890</v>
      </c>
      <c r="B385" s="39" t="s">
        <v>300</v>
      </c>
      <c r="C385" s="39" t="str">
        <f t="shared" si="27"/>
        <v>R1354-1</v>
      </c>
      <c r="D385" s="39" t="str">
        <f t="shared" si="28"/>
        <v>R1354-2</v>
      </c>
      <c r="E385" s="14" t="str">
        <f>VLOOKUP(C385,Pin_Report!$D$3:$E$9000,2,0)</f>
        <v>3P3VD_TIVA</v>
      </c>
      <c r="F385" s="14" t="str">
        <f>VLOOKUP(D385,Pin_Report!$D$3:$E$9000,2,0)</f>
        <v>N19681423</v>
      </c>
      <c r="G385" s="30">
        <v>6.25E-2</v>
      </c>
      <c r="H385" s="30">
        <v>3.3</v>
      </c>
      <c r="I385" s="30"/>
      <c r="J385" s="30">
        <v>100000</v>
      </c>
      <c r="K385" s="39">
        <f t="shared" si="29"/>
        <v>1.0889999999999999E-4</v>
      </c>
      <c r="L385" s="39">
        <f t="shared" si="30"/>
        <v>573.92102846648311</v>
      </c>
      <c r="M385" s="4" t="str">
        <f t="shared" si="31"/>
        <v>PASS</v>
      </c>
      <c r="N385" s="4"/>
      <c r="O385" s="60"/>
      <c r="P385" s="37"/>
      <c r="Q385" s="37"/>
    </row>
    <row r="386" spans="1:17" s="17" customFormat="1" x14ac:dyDescent="0.3">
      <c r="A386" s="39" t="s">
        <v>1896</v>
      </c>
      <c r="B386" s="39" t="s">
        <v>300</v>
      </c>
      <c r="C386" s="39" t="str">
        <f t="shared" si="27"/>
        <v>R1359-1</v>
      </c>
      <c r="D386" s="39" t="str">
        <f t="shared" si="28"/>
        <v>R1359-2</v>
      </c>
      <c r="E386" s="14" t="str">
        <f>VLOOKUP(C386,Pin_Report!$D$3:$E$9000,2,0)</f>
        <v>IO_EXP_INVEN_EEPROM_WP</v>
      </c>
      <c r="F386" s="14" t="str">
        <f>VLOOKUP(D386,Pin_Report!$D$3:$E$9000,2,0)</f>
        <v>GND</v>
      </c>
      <c r="G386" s="30">
        <v>6.25E-2</v>
      </c>
      <c r="H386" s="30">
        <v>3.3</v>
      </c>
      <c r="I386" s="30"/>
      <c r="J386" s="30">
        <v>100000</v>
      </c>
      <c r="K386" s="39">
        <f t="shared" si="29"/>
        <v>1.0889999999999999E-4</v>
      </c>
      <c r="L386" s="39">
        <f t="shared" si="30"/>
        <v>573.92102846648311</v>
      </c>
      <c r="M386" s="4" t="str">
        <f t="shared" si="31"/>
        <v>PASS</v>
      </c>
      <c r="N386" s="4"/>
      <c r="O386" s="60"/>
      <c r="P386" s="37"/>
      <c r="Q386" s="37"/>
    </row>
    <row r="387" spans="1:17" s="17" customFormat="1" x14ac:dyDescent="0.3">
      <c r="A387" s="39" t="s">
        <v>2516</v>
      </c>
      <c r="B387" s="39" t="s">
        <v>300</v>
      </c>
      <c r="C387" s="39" t="str">
        <f t="shared" si="27"/>
        <v>R11192-1</v>
      </c>
      <c r="D387" s="39" t="str">
        <f t="shared" si="28"/>
        <v>R11192-2</v>
      </c>
      <c r="E387" s="14" t="str">
        <f>VLOOKUP(C387,Pin_Report!$D$3:$E$9000,2,0)</f>
        <v>CH1_2G_LB_BAND_SEL_L</v>
      </c>
      <c r="F387" s="14" t="str">
        <f>VLOOKUP(D387,Pin_Report!$D$3:$E$9000,2,0)</f>
        <v>GND</v>
      </c>
      <c r="G387" s="30">
        <v>6.25E-2</v>
      </c>
      <c r="H387" s="30">
        <v>3.6</v>
      </c>
      <c r="I387" s="30"/>
      <c r="J387" s="30">
        <v>100000</v>
      </c>
      <c r="K387" s="39">
        <f t="shared" si="29"/>
        <v>1.2960000000000001E-4</v>
      </c>
      <c r="L387" s="39">
        <f t="shared" si="30"/>
        <v>482.25308641975306</v>
      </c>
      <c r="M387" s="4" t="str">
        <f t="shared" si="31"/>
        <v>PASS</v>
      </c>
      <c r="N387" s="4"/>
      <c r="O387" s="60"/>
      <c r="P387" s="37"/>
      <c r="Q387" s="37"/>
    </row>
    <row r="388" spans="1:17" s="17" customFormat="1" x14ac:dyDescent="0.3">
      <c r="A388" s="39" t="s">
        <v>2690</v>
      </c>
      <c r="B388" s="39" t="s">
        <v>2881</v>
      </c>
      <c r="C388" s="39" t="str">
        <f t="shared" si="27"/>
        <v>R11265-1</v>
      </c>
      <c r="D388" s="39" t="str">
        <f t="shared" si="28"/>
        <v>R11265-2</v>
      </c>
      <c r="E388" s="14" t="str">
        <f>VLOOKUP(C388,Pin_Report!$D$3:$E$9000,2,0)</f>
        <v>VCC_3P3V_TEMP_1</v>
      </c>
      <c r="F388" s="14" t="str">
        <f>VLOOKUP(D388,Pin_Report!$D$3:$E$9000,2,0)</f>
        <v>N19712616</v>
      </c>
      <c r="G388" s="30">
        <v>6.25E-2</v>
      </c>
      <c r="H388" s="30">
        <v>3.3</v>
      </c>
      <c r="I388" s="30"/>
      <c r="J388" s="30">
        <v>10000</v>
      </c>
      <c r="K388" s="39">
        <f t="shared" si="29"/>
        <v>1.0889999999999999E-3</v>
      </c>
      <c r="L388" s="39">
        <f t="shared" si="30"/>
        <v>57.392102846648307</v>
      </c>
      <c r="M388" s="4" t="str">
        <f t="shared" si="31"/>
        <v>PASS</v>
      </c>
      <c r="N388" s="4"/>
      <c r="O388" s="27"/>
      <c r="P388" s="37"/>
      <c r="Q388" s="37"/>
    </row>
    <row r="389" spans="1:17" x14ac:dyDescent="0.3">
      <c r="A389" s="39" t="s">
        <v>1904</v>
      </c>
      <c r="B389" s="39" t="s">
        <v>2888</v>
      </c>
      <c r="C389" s="39" t="str">
        <f t="shared" si="27"/>
        <v>R1650-1</v>
      </c>
      <c r="D389" s="39" t="str">
        <f t="shared" si="28"/>
        <v>R1650-2</v>
      </c>
      <c r="E389" s="14" t="str">
        <f>VLOOKUP(C389,Pin_Report!$D$3:$E$9000,2,0)</f>
        <v>N3490447</v>
      </c>
      <c r="F389" s="14" t="str">
        <f>VLOOKUP(D389,Pin_Report!$D$3:$E$9000,2,0)</f>
        <v>CH1_RX_LNA_OUT</v>
      </c>
      <c r="G389" s="30">
        <v>6.25E-2</v>
      </c>
      <c r="H389" s="30">
        <v>5</v>
      </c>
      <c r="I389" s="30"/>
      <c r="J389" s="30">
        <v>300</v>
      </c>
      <c r="K389" s="39">
        <f t="shared" si="29"/>
        <v>8.3333333333333329E-2</v>
      </c>
      <c r="L389" s="39">
        <f t="shared" si="30"/>
        <v>0.75</v>
      </c>
      <c r="M389" s="4" t="str">
        <f t="shared" si="31"/>
        <v>FAIL</v>
      </c>
      <c r="N389" s="4"/>
      <c r="O389" s="27"/>
    </row>
    <row r="390" spans="1:17" x14ac:dyDescent="0.3">
      <c r="A390" s="39" t="s">
        <v>1906</v>
      </c>
      <c r="B390" s="39" t="s">
        <v>2888</v>
      </c>
      <c r="C390" s="39" t="str">
        <f t="shared" si="27"/>
        <v>R1652-1</v>
      </c>
      <c r="D390" s="39" t="str">
        <f t="shared" si="28"/>
        <v>R1652-2</v>
      </c>
      <c r="E390" s="14" t="str">
        <f>VLOOKUP(C390,Pin_Report!$D$3:$E$9000,2,0)</f>
        <v>N19200579</v>
      </c>
      <c r="F390" s="14" t="str">
        <f>VLOOKUP(D390,Pin_Report!$D$3:$E$9000,2,0)</f>
        <v>N19200659</v>
      </c>
      <c r="G390" s="30">
        <v>6.25E-2</v>
      </c>
      <c r="H390" s="30">
        <v>5</v>
      </c>
      <c r="I390" s="30"/>
      <c r="J390" s="30">
        <v>300</v>
      </c>
      <c r="K390" s="39">
        <f t="shared" si="29"/>
        <v>8.3333333333333329E-2</v>
      </c>
      <c r="L390" s="39">
        <f t="shared" si="30"/>
        <v>0.75</v>
      </c>
      <c r="M390" s="4" t="str">
        <f t="shared" si="31"/>
        <v>FAIL</v>
      </c>
      <c r="N390" s="4"/>
      <c r="O390" s="27"/>
    </row>
    <row r="391" spans="1:17" s="17" customFormat="1" x14ac:dyDescent="0.3">
      <c r="A391" s="39" t="s">
        <v>1905</v>
      </c>
      <c r="B391" s="39" t="s">
        <v>2889</v>
      </c>
      <c r="C391" s="39" t="str">
        <f t="shared" si="27"/>
        <v>R1651-1</v>
      </c>
      <c r="D391" s="39" t="str">
        <f t="shared" si="28"/>
        <v>R1651-2</v>
      </c>
      <c r="E391" s="14" t="str">
        <f>VLOOKUP(C391,Pin_Report!$D$3:$E$9000,2,0)</f>
        <v>CH1_+5P0V_LNA</v>
      </c>
      <c r="F391" s="14" t="str">
        <f>VLOOKUP(D391,Pin_Report!$D$3:$E$9000,2,0)</f>
        <v>N19196613</v>
      </c>
      <c r="G391" s="30">
        <v>6.25E-2</v>
      </c>
      <c r="H391" s="30">
        <v>5</v>
      </c>
      <c r="I391" s="30"/>
      <c r="J391" s="30">
        <v>9100</v>
      </c>
      <c r="K391" s="39">
        <f t="shared" si="29"/>
        <v>2.7472527472527475E-3</v>
      </c>
      <c r="L391" s="39">
        <f t="shared" si="30"/>
        <v>22.75</v>
      </c>
      <c r="M391" s="4" t="str">
        <f t="shared" si="31"/>
        <v>PASS</v>
      </c>
      <c r="N391" s="4"/>
      <c r="O391" s="60"/>
      <c r="P391" s="37"/>
      <c r="Q391" s="37"/>
    </row>
    <row r="392" spans="1:17" s="17" customFormat="1" x14ac:dyDescent="0.3">
      <c r="A392" s="39" t="s">
        <v>1907</v>
      </c>
      <c r="B392" s="39" t="s">
        <v>2889</v>
      </c>
      <c r="C392" s="39" t="str">
        <f t="shared" si="27"/>
        <v>R1653-1</v>
      </c>
      <c r="D392" s="39" t="str">
        <f t="shared" si="28"/>
        <v>R1653-2</v>
      </c>
      <c r="E392" s="14" t="str">
        <f>VLOOKUP(C392,Pin_Report!$D$3:$E$9000,2,0)</f>
        <v>CH2_+5P0V_LNA</v>
      </c>
      <c r="F392" s="14" t="str">
        <f>VLOOKUP(D392,Pin_Report!$D$3:$E$9000,2,0)</f>
        <v>N19198869</v>
      </c>
      <c r="G392" s="30">
        <v>6.25E-2</v>
      </c>
      <c r="H392" s="30">
        <v>5</v>
      </c>
      <c r="I392" s="30"/>
      <c r="J392" s="30">
        <v>9100</v>
      </c>
      <c r="K392" s="39">
        <f t="shared" si="29"/>
        <v>2.7472527472527475E-3</v>
      </c>
      <c r="L392" s="39">
        <f t="shared" si="30"/>
        <v>22.75</v>
      </c>
      <c r="M392" s="4" t="str">
        <f t="shared" si="31"/>
        <v>PASS</v>
      </c>
      <c r="N392" s="4"/>
      <c r="O392" s="60"/>
      <c r="P392" s="37"/>
      <c r="Q392" s="37"/>
    </row>
    <row r="393" spans="1:17" x14ac:dyDescent="0.3">
      <c r="A393" s="39" t="s">
        <v>1941</v>
      </c>
      <c r="B393" s="39" t="s">
        <v>2890</v>
      </c>
      <c r="C393" s="39" t="str">
        <f t="shared" si="27"/>
        <v>R1821-1</v>
      </c>
      <c r="D393" s="39" t="str">
        <f t="shared" si="28"/>
        <v>R1821-2</v>
      </c>
      <c r="E393" s="14" t="str">
        <f>VLOOKUP(C393,Pin_Report!$D$3:$E$9000,2,0)</f>
        <v>N2429678</v>
      </c>
      <c r="F393" s="14" t="str">
        <f>VLOOKUP(D393,Pin_Report!$D$3:$E$9000,2,0)</f>
        <v>CH1_3P3V_AD_1</v>
      </c>
      <c r="G393" s="30"/>
      <c r="H393" s="30"/>
      <c r="I393" s="30"/>
      <c r="J393" s="30"/>
      <c r="K393" s="39"/>
      <c r="L393" s="39"/>
      <c r="M393" s="4"/>
      <c r="N393" s="4"/>
      <c r="O393" s="60"/>
    </row>
    <row r="394" spans="1:17" s="17" customFormat="1" x14ac:dyDescent="0.3">
      <c r="A394" s="39" t="s">
        <v>1947</v>
      </c>
      <c r="B394" s="39" t="s">
        <v>2890</v>
      </c>
      <c r="C394" s="39" t="str">
        <f t="shared" si="27"/>
        <v>R1827-1</v>
      </c>
      <c r="D394" s="39" t="str">
        <f t="shared" si="28"/>
        <v>R1827-2</v>
      </c>
      <c r="E394" s="14" t="str">
        <f>VLOOKUP(C394,Pin_Report!$D$3:$E$9000,2,0)</f>
        <v>CH1_RF_DET_HB_F_DET_OUT</v>
      </c>
      <c r="F394" s="14" t="str">
        <f>VLOOKUP(D394,Pin_Report!$D$3:$E$9000,2,0)</f>
        <v>N2429650</v>
      </c>
      <c r="G394" s="30"/>
      <c r="H394" s="30"/>
      <c r="I394" s="30"/>
      <c r="J394" s="30"/>
      <c r="K394" s="39"/>
      <c r="L394" s="39"/>
      <c r="M394" s="4"/>
      <c r="N394" s="4" t="s">
        <v>506</v>
      </c>
      <c r="O394" s="60"/>
      <c r="P394" s="37"/>
      <c r="Q394" s="37"/>
    </row>
    <row r="395" spans="1:17" s="17" customFormat="1" x14ac:dyDescent="0.3">
      <c r="A395" s="39" t="s">
        <v>1949</v>
      </c>
      <c r="B395" s="39" t="s">
        <v>2890</v>
      </c>
      <c r="C395" s="39" t="str">
        <f t="shared" si="27"/>
        <v>R1828-1</v>
      </c>
      <c r="D395" s="39" t="str">
        <f t="shared" si="28"/>
        <v>R1828-2</v>
      </c>
      <c r="E395" s="14" t="str">
        <f>VLOOKUP(C395,Pin_Report!$D$3:$E$9000,2,0)</f>
        <v>CH1_RF_DET_HB_R_DET_OUT</v>
      </c>
      <c r="F395" s="14" t="str">
        <f>VLOOKUP(D395,Pin_Report!$D$3:$E$9000,2,0)</f>
        <v>N2429652</v>
      </c>
      <c r="G395" s="30"/>
      <c r="H395" s="30"/>
      <c r="I395" s="30"/>
      <c r="J395" s="30"/>
      <c r="K395" s="39"/>
      <c r="L395" s="39"/>
      <c r="M395" s="4"/>
      <c r="N395" s="4" t="s">
        <v>506</v>
      </c>
      <c r="O395" s="60"/>
      <c r="P395" s="37"/>
      <c r="Q395" s="37"/>
    </row>
    <row r="396" spans="1:17" s="17" customFormat="1" x14ac:dyDescent="0.3">
      <c r="A396" s="39" t="s">
        <v>1951</v>
      </c>
      <c r="B396" s="39" t="s">
        <v>2890</v>
      </c>
      <c r="C396" s="39" t="str">
        <f t="shared" si="27"/>
        <v>R1829-1</v>
      </c>
      <c r="D396" s="39" t="str">
        <f t="shared" si="28"/>
        <v>R1829-2</v>
      </c>
      <c r="E396" s="14" t="str">
        <f>VLOOKUP(C396,Pin_Report!$D$3:$E$9000,2,0)</f>
        <v>CH1_RF_DET_LB_F_DET_OUT</v>
      </c>
      <c r="F396" s="14" t="str">
        <f>VLOOKUP(D396,Pin_Report!$D$3:$E$9000,2,0)</f>
        <v>N2429654</v>
      </c>
      <c r="G396" s="30"/>
      <c r="H396" s="30"/>
      <c r="I396" s="30"/>
      <c r="J396" s="30"/>
      <c r="K396" s="39"/>
      <c r="L396" s="39"/>
      <c r="M396" s="4"/>
      <c r="N396" s="4" t="s">
        <v>506</v>
      </c>
      <c r="O396" s="60"/>
      <c r="P396" s="37"/>
      <c r="Q396" s="37"/>
    </row>
    <row r="397" spans="1:17" s="17" customFormat="1" x14ac:dyDescent="0.3">
      <c r="A397" s="39" t="s">
        <v>1955</v>
      </c>
      <c r="B397" s="39" t="s">
        <v>2890</v>
      </c>
      <c r="C397" s="39" t="str">
        <f t="shared" si="27"/>
        <v>R1831-1</v>
      </c>
      <c r="D397" s="39" t="str">
        <f t="shared" si="28"/>
        <v>R1831-2</v>
      </c>
      <c r="E397" s="14" t="str">
        <f>VLOOKUP(C397,Pin_Report!$D$3:$E$9000,2,0)</f>
        <v>CH1_RF_DET_LB_R_DET_OUT</v>
      </c>
      <c r="F397" s="14" t="str">
        <f>VLOOKUP(D397,Pin_Report!$D$3:$E$9000,2,0)</f>
        <v>N2429660</v>
      </c>
      <c r="G397" s="30"/>
      <c r="H397" s="30"/>
      <c r="I397" s="30"/>
      <c r="J397" s="30"/>
      <c r="K397" s="39"/>
      <c r="L397" s="39"/>
      <c r="M397" s="4"/>
      <c r="N397" s="4" t="s">
        <v>506</v>
      </c>
      <c r="O397" s="23"/>
      <c r="P397" s="37"/>
      <c r="Q397" s="37"/>
    </row>
    <row r="398" spans="1:17" s="17" customFormat="1" x14ac:dyDescent="0.3">
      <c r="A398" s="39" t="s">
        <v>1957</v>
      </c>
      <c r="B398" s="39" t="s">
        <v>2890</v>
      </c>
      <c r="C398" s="39" t="str">
        <f t="shared" si="27"/>
        <v>R1832-1</v>
      </c>
      <c r="D398" s="39" t="str">
        <f t="shared" si="28"/>
        <v>R1832-2</v>
      </c>
      <c r="E398" s="14" t="str">
        <f>VLOOKUP(C398,Pin_Report!$D$3:$E$9000,2,0)</f>
        <v>N2429712</v>
      </c>
      <c r="F398" s="14" t="str">
        <f>VLOOKUP(D398,Pin_Report!$D$3:$E$9000,2,0)</f>
        <v>CH1_3P3V_AD_1</v>
      </c>
      <c r="G398" s="30"/>
      <c r="H398" s="30"/>
      <c r="I398" s="30"/>
      <c r="J398" s="30"/>
      <c r="K398" s="39"/>
      <c r="L398" s="39"/>
      <c r="M398" s="4"/>
      <c r="N398" s="4" t="s">
        <v>506</v>
      </c>
      <c r="O398" s="23"/>
      <c r="P398" s="37"/>
      <c r="Q398" s="37"/>
    </row>
    <row r="399" spans="1:17" s="17" customFormat="1" x14ac:dyDescent="0.3">
      <c r="A399" s="39" t="s">
        <v>2035</v>
      </c>
      <c r="B399" s="39" t="s">
        <v>2890</v>
      </c>
      <c r="C399" s="39" t="str">
        <f t="shared" si="27"/>
        <v>R2021-1</v>
      </c>
      <c r="D399" s="39" t="str">
        <f t="shared" si="28"/>
        <v>R2021-2</v>
      </c>
      <c r="E399" s="14" t="str">
        <f>VLOOKUP(C399,Pin_Report!$D$3:$E$9000,2,0)</f>
        <v>N04661</v>
      </c>
      <c r="F399" s="14" t="str">
        <f>VLOOKUP(D399,Pin_Report!$D$3:$E$9000,2,0)</f>
        <v>CH2_3P3V_AD_1</v>
      </c>
      <c r="G399" s="30"/>
      <c r="H399" s="30"/>
      <c r="I399" s="30"/>
      <c r="J399" s="30"/>
      <c r="K399" s="39"/>
      <c r="L399" s="39"/>
      <c r="M399" s="4"/>
      <c r="N399" s="4" t="s">
        <v>506</v>
      </c>
      <c r="O399" s="23"/>
      <c r="P399" s="37"/>
      <c r="Q399" s="37"/>
    </row>
    <row r="400" spans="1:17" s="17" customFormat="1" x14ac:dyDescent="0.3">
      <c r="A400" s="39" t="s">
        <v>2041</v>
      </c>
      <c r="B400" s="39" t="s">
        <v>2890</v>
      </c>
      <c r="C400" s="39" t="str">
        <f t="shared" si="27"/>
        <v>R2027-1</v>
      </c>
      <c r="D400" s="39" t="str">
        <f t="shared" si="28"/>
        <v>R2027-2</v>
      </c>
      <c r="E400" s="14" t="str">
        <f>VLOOKUP(C400,Pin_Report!$D$3:$E$9000,2,0)</f>
        <v>CH2_RF_DET_HB_F_DET_OUT</v>
      </c>
      <c r="F400" s="14" t="str">
        <f>VLOOKUP(D400,Pin_Report!$D$3:$E$9000,2,0)</f>
        <v>N04312</v>
      </c>
      <c r="G400" s="30"/>
      <c r="H400" s="30"/>
      <c r="I400" s="30"/>
      <c r="J400" s="30"/>
      <c r="K400" s="39"/>
      <c r="L400" s="39"/>
      <c r="M400" s="4"/>
      <c r="N400" s="4" t="s">
        <v>506</v>
      </c>
      <c r="O400" s="23"/>
      <c r="P400" s="37"/>
      <c r="Q400" s="37"/>
    </row>
    <row r="401" spans="1:17" s="17" customFormat="1" x14ac:dyDescent="0.3">
      <c r="A401" s="39" t="s">
        <v>2043</v>
      </c>
      <c r="B401" s="39" t="s">
        <v>2890</v>
      </c>
      <c r="C401" s="39" t="str">
        <f t="shared" si="27"/>
        <v>R2028-1</v>
      </c>
      <c r="D401" s="39" t="str">
        <f t="shared" si="28"/>
        <v>R2028-2</v>
      </c>
      <c r="E401" s="14" t="str">
        <f>VLOOKUP(C401,Pin_Report!$D$3:$E$9000,2,0)</f>
        <v>CH2_RF_DET_HB_R_DET_OUT</v>
      </c>
      <c r="F401" s="14" t="str">
        <f>VLOOKUP(D401,Pin_Report!$D$3:$E$9000,2,0)</f>
        <v>N04329</v>
      </c>
      <c r="G401" s="30"/>
      <c r="H401" s="30"/>
      <c r="I401" s="30"/>
      <c r="J401" s="30"/>
      <c r="K401" s="39"/>
      <c r="L401" s="39"/>
      <c r="M401" s="4"/>
      <c r="N401" s="4" t="s">
        <v>506</v>
      </c>
      <c r="O401" s="23"/>
      <c r="P401" s="37"/>
      <c r="Q401" s="37"/>
    </row>
    <row r="402" spans="1:17" s="17" customFormat="1" x14ac:dyDescent="0.3">
      <c r="A402" s="39" t="s">
        <v>2045</v>
      </c>
      <c r="B402" s="39" t="s">
        <v>2890</v>
      </c>
      <c r="C402" s="39" t="str">
        <f t="shared" si="27"/>
        <v>R2029-1</v>
      </c>
      <c r="D402" s="39" t="str">
        <f t="shared" si="28"/>
        <v>R2029-2</v>
      </c>
      <c r="E402" s="14" t="str">
        <f>VLOOKUP(C402,Pin_Report!$D$3:$E$9000,2,0)</f>
        <v>CH2_RF_DET_LB_F_DET_OUT</v>
      </c>
      <c r="F402" s="14" t="str">
        <f>VLOOKUP(D402,Pin_Report!$D$3:$E$9000,2,0)</f>
        <v>N04350</v>
      </c>
      <c r="G402" s="30"/>
      <c r="H402" s="30"/>
      <c r="I402" s="30"/>
      <c r="J402" s="30"/>
      <c r="K402" s="39"/>
      <c r="L402" s="39"/>
      <c r="M402" s="4"/>
      <c r="N402" s="4" t="s">
        <v>506</v>
      </c>
      <c r="O402" s="23"/>
      <c r="P402" s="37"/>
      <c r="Q402" s="37"/>
    </row>
    <row r="403" spans="1:17" s="17" customFormat="1" x14ac:dyDescent="0.3">
      <c r="A403" s="39" t="s">
        <v>2049</v>
      </c>
      <c r="B403" s="39" t="s">
        <v>2890</v>
      </c>
      <c r="C403" s="39" t="str">
        <f t="shared" si="27"/>
        <v>R2031-1</v>
      </c>
      <c r="D403" s="39" t="str">
        <f t="shared" si="28"/>
        <v>R2031-2</v>
      </c>
      <c r="E403" s="14" t="str">
        <f>VLOOKUP(C403,Pin_Report!$D$3:$E$9000,2,0)</f>
        <v>CH2_RF_DET_LB_R_DET_OUT</v>
      </c>
      <c r="F403" s="14" t="str">
        <f>VLOOKUP(D403,Pin_Report!$D$3:$E$9000,2,0)</f>
        <v>N4522849</v>
      </c>
      <c r="G403" s="30"/>
      <c r="H403" s="30"/>
      <c r="I403" s="30"/>
      <c r="J403" s="30"/>
      <c r="K403" s="39"/>
      <c r="L403" s="39"/>
      <c r="M403" s="4"/>
      <c r="N403" s="4" t="s">
        <v>506</v>
      </c>
      <c r="O403" s="23"/>
      <c r="P403" s="37"/>
      <c r="Q403" s="37"/>
    </row>
    <row r="404" spans="1:17" s="17" customFormat="1" x14ac:dyDescent="0.3">
      <c r="A404" s="39" t="s">
        <v>2051</v>
      </c>
      <c r="B404" s="39" t="s">
        <v>2890</v>
      </c>
      <c r="C404" s="39" t="str">
        <f t="shared" si="27"/>
        <v>R2032-1</v>
      </c>
      <c r="D404" s="39" t="str">
        <f t="shared" si="28"/>
        <v>R2032-2</v>
      </c>
      <c r="E404" s="14" t="str">
        <f>VLOOKUP(C404,Pin_Report!$D$3:$E$9000,2,0)</f>
        <v>N05085</v>
      </c>
      <c r="F404" s="14" t="str">
        <f>VLOOKUP(D404,Pin_Report!$D$3:$E$9000,2,0)</f>
        <v>CH2_3P3V_AD_1</v>
      </c>
      <c r="G404" s="30"/>
      <c r="H404" s="30"/>
      <c r="I404" s="30"/>
      <c r="J404" s="30"/>
      <c r="K404" s="39"/>
      <c r="L404" s="39"/>
      <c r="M404" s="4"/>
      <c r="N404" s="4" t="s">
        <v>506</v>
      </c>
      <c r="O404" s="23"/>
      <c r="P404" s="37"/>
      <c r="Q404" s="37"/>
    </row>
    <row r="405" spans="1:17" s="17" customFormat="1" x14ac:dyDescent="0.3">
      <c r="A405" s="39" t="s">
        <v>1943</v>
      </c>
      <c r="B405" s="39" t="s">
        <v>2891</v>
      </c>
      <c r="C405" s="39" t="str">
        <f t="shared" si="27"/>
        <v>R1823-1</v>
      </c>
      <c r="D405" s="39" t="str">
        <f t="shared" si="28"/>
        <v>R1823-2</v>
      </c>
      <c r="E405" s="14" t="str">
        <f>VLOOKUP(C405,Pin_Report!$D$3:$E$9000,2,0)</f>
        <v>CH1_3P3V_AD_1</v>
      </c>
      <c r="F405" s="14" t="str">
        <f>VLOOKUP(D405,Pin_Report!$D$3:$E$9000,2,0)</f>
        <v>CH1_RF_I2C_4_SDA</v>
      </c>
      <c r="G405" s="30">
        <v>6.25E-2</v>
      </c>
      <c r="H405" s="30">
        <v>3.3</v>
      </c>
      <c r="I405" s="30"/>
      <c r="J405" s="30">
        <v>2200</v>
      </c>
      <c r="K405" s="39">
        <f t="shared" si="29"/>
        <v>4.9499999999999995E-3</v>
      </c>
      <c r="L405" s="39">
        <f t="shared" si="30"/>
        <v>12.626262626262628</v>
      </c>
      <c r="M405" s="4" t="str">
        <f t="shared" si="31"/>
        <v>PASS</v>
      </c>
      <c r="N405" s="4"/>
      <c r="O405" s="23"/>
      <c r="P405" s="37"/>
      <c r="Q405" s="37"/>
    </row>
    <row r="406" spans="1:17" s="17" customFormat="1" x14ac:dyDescent="0.3">
      <c r="A406" s="39" t="s">
        <v>1945</v>
      </c>
      <c r="B406" s="39" t="s">
        <v>2891</v>
      </c>
      <c r="C406" s="39" t="str">
        <f t="shared" si="27"/>
        <v>R1824-1</v>
      </c>
      <c r="D406" s="39" t="str">
        <f t="shared" si="28"/>
        <v>R1824-2</v>
      </c>
      <c r="E406" s="14" t="str">
        <f>VLOOKUP(C406,Pin_Report!$D$3:$E$9000,2,0)</f>
        <v>CH1_3P3V_AD_1</v>
      </c>
      <c r="F406" s="14" t="str">
        <f>VLOOKUP(D406,Pin_Report!$D$3:$E$9000,2,0)</f>
        <v>CH1_RF_I2C_4_SCL</v>
      </c>
      <c r="G406" s="30">
        <v>6.25E-2</v>
      </c>
      <c r="H406" s="30">
        <v>3.3</v>
      </c>
      <c r="I406" s="30"/>
      <c r="J406" s="30">
        <v>2200</v>
      </c>
      <c r="K406" s="39">
        <f t="shared" si="29"/>
        <v>4.9499999999999995E-3</v>
      </c>
      <c r="L406" s="39">
        <f t="shared" si="30"/>
        <v>12.626262626262628</v>
      </c>
      <c r="M406" s="4" t="str">
        <f t="shared" si="31"/>
        <v>PASS</v>
      </c>
      <c r="N406" s="4"/>
      <c r="O406" s="23"/>
      <c r="P406" s="37"/>
      <c r="Q406" s="37"/>
    </row>
    <row r="407" spans="1:17" s="17" customFormat="1" x14ac:dyDescent="0.3">
      <c r="A407" s="39" t="s">
        <v>2037</v>
      </c>
      <c r="B407" s="39" t="s">
        <v>2891</v>
      </c>
      <c r="C407" s="39" t="str">
        <f t="shared" si="27"/>
        <v>R2023-1</v>
      </c>
      <c r="D407" s="39" t="str">
        <f t="shared" si="28"/>
        <v>R2023-2</v>
      </c>
      <c r="E407" s="14" t="str">
        <f>VLOOKUP(C407,Pin_Report!$D$3:$E$9000,2,0)</f>
        <v>CH2_3P3V_AD_1</v>
      </c>
      <c r="F407" s="14" t="str">
        <f>VLOOKUP(D407,Pin_Report!$D$3:$E$9000,2,0)</f>
        <v>CH2_RF_I2C_4_SDA</v>
      </c>
      <c r="G407" s="30">
        <v>6.25E-2</v>
      </c>
      <c r="H407" s="30">
        <v>3.3</v>
      </c>
      <c r="I407" s="30"/>
      <c r="J407" s="30">
        <v>2200</v>
      </c>
      <c r="K407" s="39">
        <f t="shared" si="29"/>
        <v>4.9499999999999995E-3</v>
      </c>
      <c r="L407" s="39">
        <f t="shared" si="30"/>
        <v>12.626262626262628</v>
      </c>
      <c r="M407" s="4" t="str">
        <f t="shared" si="31"/>
        <v>PASS</v>
      </c>
      <c r="N407" s="4"/>
      <c r="O407" s="23"/>
      <c r="P407" s="37"/>
      <c r="Q407" s="37"/>
    </row>
    <row r="408" spans="1:17" s="17" customFormat="1" x14ac:dyDescent="0.3">
      <c r="A408" s="39" t="s">
        <v>2039</v>
      </c>
      <c r="B408" s="39" t="s">
        <v>2891</v>
      </c>
      <c r="C408" s="39" t="str">
        <f t="shared" si="27"/>
        <v>R2024-1</v>
      </c>
      <c r="D408" s="39" t="str">
        <f t="shared" si="28"/>
        <v>R2024-2</v>
      </c>
      <c r="E408" s="14" t="str">
        <f>VLOOKUP(C408,Pin_Report!$D$3:$E$9000,2,0)</f>
        <v>CH2_3P3V_AD_1</v>
      </c>
      <c r="F408" s="14" t="str">
        <f>VLOOKUP(D408,Pin_Report!$D$3:$E$9000,2,0)</f>
        <v>CH2_RF_I2C_4_SCL</v>
      </c>
      <c r="G408" s="30">
        <v>6.25E-2</v>
      </c>
      <c r="H408" s="30">
        <v>3.3</v>
      </c>
      <c r="I408" s="30"/>
      <c r="J408" s="30">
        <v>2200</v>
      </c>
      <c r="K408" s="39">
        <f t="shared" si="29"/>
        <v>4.9499999999999995E-3</v>
      </c>
      <c r="L408" s="39">
        <f t="shared" si="30"/>
        <v>12.626262626262628</v>
      </c>
      <c r="M408" s="4" t="str">
        <f t="shared" si="31"/>
        <v>PASS</v>
      </c>
      <c r="N408" s="4"/>
      <c r="O408" s="23"/>
      <c r="P408" s="37"/>
      <c r="Q408" s="37"/>
    </row>
    <row r="409" spans="1:17" s="17" customFormat="1" x14ac:dyDescent="0.3">
      <c r="A409" s="39" t="s">
        <v>2136</v>
      </c>
      <c r="B409" s="39" t="s">
        <v>2891</v>
      </c>
      <c r="C409" s="39" t="str">
        <f t="shared" si="27"/>
        <v>R2230-1</v>
      </c>
      <c r="D409" s="39" t="str">
        <f t="shared" si="28"/>
        <v>R2230-2</v>
      </c>
      <c r="E409" s="14" t="str">
        <f>VLOOKUP(C409,Pin_Report!$D$3:$E$9000,2,0)</f>
        <v>CH1_3P3V_IO_1</v>
      </c>
      <c r="F409" s="14" t="str">
        <f>VLOOKUP(D409,Pin_Report!$D$3:$E$9000,2,0)</f>
        <v>CH1_PRE_I2C_2_SCL</v>
      </c>
      <c r="G409" s="30">
        <v>6.25E-2</v>
      </c>
      <c r="H409" s="30">
        <v>3.3</v>
      </c>
      <c r="I409" s="30"/>
      <c r="J409" s="30">
        <v>2200</v>
      </c>
      <c r="K409" s="39">
        <f t="shared" si="29"/>
        <v>4.9499999999999995E-3</v>
      </c>
      <c r="L409" s="39">
        <f t="shared" si="30"/>
        <v>12.626262626262628</v>
      </c>
      <c r="M409" s="4" t="str">
        <f t="shared" si="31"/>
        <v>PASS</v>
      </c>
      <c r="N409" s="4"/>
      <c r="O409" s="23"/>
      <c r="P409" s="37"/>
      <c r="Q409" s="37"/>
    </row>
    <row r="410" spans="1:17" s="17" customFormat="1" x14ac:dyDescent="0.3">
      <c r="A410" s="39" t="s">
        <v>2137</v>
      </c>
      <c r="B410" s="39" t="s">
        <v>2891</v>
      </c>
      <c r="C410" s="39" t="str">
        <f t="shared" si="27"/>
        <v>R2231-1</v>
      </c>
      <c r="D410" s="39" t="str">
        <f t="shared" si="28"/>
        <v>R2231-2</v>
      </c>
      <c r="E410" s="14" t="str">
        <f>VLOOKUP(C410,Pin_Report!$D$3:$E$9000,2,0)</f>
        <v>CH1_3P3V_IO_1</v>
      </c>
      <c r="F410" s="14" t="str">
        <f>VLOOKUP(D410,Pin_Report!$D$3:$E$9000,2,0)</f>
        <v>CH1_PRE_I2C_2_SDA</v>
      </c>
      <c r="G410" s="30">
        <v>6.25E-2</v>
      </c>
      <c r="H410" s="30">
        <v>3.3</v>
      </c>
      <c r="I410" s="30"/>
      <c r="J410" s="30">
        <v>2200</v>
      </c>
      <c r="K410" s="39">
        <f t="shared" si="29"/>
        <v>4.9499999999999995E-3</v>
      </c>
      <c r="L410" s="39">
        <f t="shared" si="30"/>
        <v>12.626262626262628</v>
      </c>
      <c r="M410" s="4" t="str">
        <f t="shared" si="31"/>
        <v>PASS</v>
      </c>
      <c r="N410" s="4"/>
      <c r="O410" s="23"/>
      <c r="P410" s="37"/>
      <c r="Q410" s="37"/>
    </row>
    <row r="411" spans="1:17" s="17" customFormat="1" x14ac:dyDescent="0.3">
      <c r="A411" s="39" t="s">
        <v>2169</v>
      </c>
      <c r="B411" s="39" t="s">
        <v>2891</v>
      </c>
      <c r="C411" s="39" t="str">
        <f t="shared" si="27"/>
        <v>R2525-1</v>
      </c>
      <c r="D411" s="39" t="str">
        <f t="shared" si="28"/>
        <v>R2525-2</v>
      </c>
      <c r="E411" s="14" t="str">
        <f>VLOOKUP(C411,Pin_Report!$D$3:$E$9000,2,0)</f>
        <v>CH1_3P3V_IO_2</v>
      </c>
      <c r="F411" s="14" t="str">
        <f>VLOOKUP(D411,Pin_Report!$D$3:$E$9000,2,0)</f>
        <v>CH1_RX_I2C_2_SCL</v>
      </c>
      <c r="G411" s="30">
        <v>6.25E-2</v>
      </c>
      <c r="H411" s="30">
        <v>3.3</v>
      </c>
      <c r="I411" s="30"/>
      <c r="J411" s="30">
        <v>2200</v>
      </c>
      <c r="K411" s="39">
        <f t="shared" si="29"/>
        <v>4.9499999999999995E-3</v>
      </c>
      <c r="L411" s="39">
        <f t="shared" si="30"/>
        <v>12.626262626262628</v>
      </c>
      <c r="M411" s="4" t="str">
        <f t="shared" si="31"/>
        <v>PASS</v>
      </c>
      <c r="N411" s="4"/>
      <c r="O411" s="23"/>
      <c r="P411" s="37"/>
      <c r="Q411" s="37"/>
    </row>
    <row r="412" spans="1:17" s="17" customFormat="1" x14ac:dyDescent="0.3">
      <c r="A412" s="39" t="s">
        <v>2170</v>
      </c>
      <c r="B412" s="39" t="s">
        <v>2891</v>
      </c>
      <c r="C412" s="39" t="str">
        <f t="shared" si="27"/>
        <v>R2526-1</v>
      </c>
      <c r="D412" s="39" t="str">
        <f t="shared" si="28"/>
        <v>R2526-2</v>
      </c>
      <c r="E412" s="14" t="str">
        <f>VLOOKUP(C412,Pin_Report!$D$3:$E$9000,2,0)</f>
        <v>CH1_3P3V_IO_2</v>
      </c>
      <c r="F412" s="14" t="str">
        <f>VLOOKUP(D412,Pin_Report!$D$3:$E$9000,2,0)</f>
        <v>CH1_RX_I2C_2_SDA</v>
      </c>
      <c r="G412" s="30">
        <v>6.25E-2</v>
      </c>
      <c r="H412" s="30">
        <v>3.3</v>
      </c>
      <c r="I412" s="30"/>
      <c r="J412" s="30">
        <v>2200</v>
      </c>
      <c r="K412" s="39">
        <f t="shared" si="29"/>
        <v>4.9499999999999995E-3</v>
      </c>
      <c r="L412" s="39">
        <f t="shared" si="30"/>
        <v>12.626262626262628</v>
      </c>
      <c r="M412" s="4" t="str">
        <f t="shared" si="31"/>
        <v>PASS</v>
      </c>
      <c r="N412" s="4"/>
      <c r="O412" s="23"/>
      <c r="P412" s="37"/>
      <c r="Q412" s="37"/>
    </row>
    <row r="413" spans="1:17" s="17" customFormat="1" x14ac:dyDescent="0.3">
      <c r="A413" s="39" t="s">
        <v>2245</v>
      </c>
      <c r="B413" s="39" t="s">
        <v>2891</v>
      </c>
      <c r="C413" s="39" t="str">
        <f t="shared" si="27"/>
        <v>R2830-1</v>
      </c>
      <c r="D413" s="39" t="str">
        <f t="shared" si="28"/>
        <v>R2830-2</v>
      </c>
      <c r="E413" s="14" t="str">
        <f>VLOOKUP(C413,Pin_Report!$D$3:$E$9000,2,0)</f>
        <v>CH2_3P3V_IO_1</v>
      </c>
      <c r="F413" s="14" t="str">
        <f>VLOOKUP(D413,Pin_Report!$D$3:$E$9000,2,0)</f>
        <v>CH2_PRE_I2C_2_SCL</v>
      </c>
      <c r="G413" s="30">
        <v>6.25E-2</v>
      </c>
      <c r="H413" s="30">
        <v>3.3</v>
      </c>
      <c r="I413" s="30"/>
      <c r="J413" s="30">
        <v>2200</v>
      </c>
      <c r="K413" s="39">
        <f t="shared" si="29"/>
        <v>4.9499999999999995E-3</v>
      </c>
      <c r="L413" s="39">
        <f t="shared" si="30"/>
        <v>12.626262626262628</v>
      </c>
      <c r="M413" s="4" t="str">
        <f t="shared" si="31"/>
        <v>PASS</v>
      </c>
      <c r="N413" s="4"/>
      <c r="O413" s="23"/>
      <c r="P413" s="37"/>
      <c r="Q413" s="37"/>
    </row>
    <row r="414" spans="1:17" s="17" customFormat="1" x14ac:dyDescent="0.3">
      <c r="A414" s="39" t="s">
        <v>2246</v>
      </c>
      <c r="B414" s="39" t="s">
        <v>2891</v>
      </c>
      <c r="C414" s="39" t="str">
        <f t="shared" si="27"/>
        <v>R2831-1</v>
      </c>
      <c r="D414" s="39" t="str">
        <f t="shared" si="28"/>
        <v>R2831-2</v>
      </c>
      <c r="E414" s="14" t="str">
        <f>VLOOKUP(C414,Pin_Report!$D$3:$E$9000,2,0)</f>
        <v>CH2_3P3V_IO_1</v>
      </c>
      <c r="F414" s="14" t="str">
        <f>VLOOKUP(D414,Pin_Report!$D$3:$E$9000,2,0)</f>
        <v>CH2_PRE_I2C_2_SDA</v>
      </c>
      <c r="G414" s="30">
        <v>6.25E-2</v>
      </c>
      <c r="H414" s="30">
        <v>3.3</v>
      </c>
      <c r="I414" s="30"/>
      <c r="J414" s="30">
        <v>2200</v>
      </c>
      <c r="K414" s="39">
        <f t="shared" si="29"/>
        <v>4.9499999999999995E-3</v>
      </c>
      <c r="L414" s="39">
        <f t="shared" si="30"/>
        <v>12.626262626262628</v>
      </c>
      <c r="M414" s="4" t="str">
        <f t="shared" si="31"/>
        <v>PASS</v>
      </c>
      <c r="N414" s="4"/>
      <c r="O414" s="23"/>
      <c r="P414" s="37"/>
      <c r="Q414" s="37"/>
    </row>
    <row r="415" spans="1:17" s="17" customFormat="1" x14ac:dyDescent="0.3">
      <c r="A415" s="39" t="s">
        <v>2278</v>
      </c>
      <c r="B415" s="39" t="s">
        <v>2891</v>
      </c>
      <c r="C415" s="39" t="str">
        <f t="shared" si="27"/>
        <v>R3125-1</v>
      </c>
      <c r="D415" s="39" t="str">
        <f t="shared" si="28"/>
        <v>R3125-2</v>
      </c>
      <c r="E415" s="14" t="str">
        <f>VLOOKUP(C415,Pin_Report!$D$3:$E$9000,2,0)</f>
        <v>CH2_3P3V_IO_2</v>
      </c>
      <c r="F415" s="14" t="str">
        <f>VLOOKUP(D415,Pin_Report!$D$3:$E$9000,2,0)</f>
        <v>CH2_RX_I2C_2_SCL</v>
      </c>
      <c r="G415" s="30">
        <v>6.25E-2</v>
      </c>
      <c r="H415" s="30">
        <v>3.3</v>
      </c>
      <c r="I415" s="30"/>
      <c r="J415" s="30">
        <v>2200</v>
      </c>
      <c r="K415" s="39">
        <f t="shared" si="29"/>
        <v>4.9499999999999995E-3</v>
      </c>
      <c r="L415" s="39">
        <f t="shared" si="30"/>
        <v>12.626262626262628</v>
      </c>
      <c r="M415" s="4" t="str">
        <f t="shared" si="31"/>
        <v>PASS</v>
      </c>
      <c r="N415" s="4"/>
      <c r="O415" s="23"/>
      <c r="P415" s="37"/>
      <c r="Q415" s="37"/>
    </row>
    <row r="416" spans="1:17" s="17" customFormat="1" x14ac:dyDescent="0.3">
      <c r="A416" s="39" t="s">
        <v>2279</v>
      </c>
      <c r="B416" s="39" t="s">
        <v>2891</v>
      </c>
      <c r="C416" s="39" t="str">
        <f t="shared" si="27"/>
        <v>R3126-1</v>
      </c>
      <c r="D416" s="39" t="str">
        <f t="shared" si="28"/>
        <v>R3126-2</v>
      </c>
      <c r="E416" s="14" t="str">
        <f>VLOOKUP(C416,Pin_Report!$D$3:$E$9000,2,0)</f>
        <v>CH2_3P3V_IO_2</v>
      </c>
      <c r="F416" s="14" t="str">
        <f>VLOOKUP(D416,Pin_Report!$D$3:$E$9000,2,0)</f>
        <v>CH2_RX_I2C_2_SDA</v>
      </c>
      <c r="G416" s="30">
        <v>6.25E-2</v>
      </c>
      <c r="H416" s="30">
        <v>3.3</v>
      </c>
      <c r="I416" s="30"/>
      <c r="J416" s="30">
        <v>2200</v>
      </c>
      <c r="K416" s="39">
        <f t="shared" si="29"/>
        <v>4.9499999999999995E-3</v>
      </c>
      <c r="L416" s="39">
        <f t="shared" si="30"/>
        <v>12.626262626262628</v>
      </c>
      <c r="M416" s="4" t="str">
        <f t="shared" si="31"/>
        <v>PASS</v>
      </c>
      <c r="N416" s="4"/>
      <c r="O416" s="23"/>
      <c r="P416" s="37"/>
      <c r="Q416" s="37"/>
    </row>
    <row r="417" spans="1:17" s="17" customFormat="1" x14ac:dyDescent="0.3">
      <c r="A417" s="39" t="s">
        <v>1953</v>
      </c>
      <c r="B417" s="39" t="s">
        <v>2879</v>
      </c>
      <c r="C417" s="39" t="str">
        <f t="shared" si="27"/>
        <v>R1830-1</v>
      </c>
      <c r="D417" s="39" t="str">
        <f t="shared" si="28"/>
        <v>R1830-2</v>
      </c>
      <c r="E417" s="14" t="str">
        <f>VLOOKUP(C417,Pin_Report!$D$3:$E$9000,2,0)</f>
        <v>N2429710</v>
      </c>
      <c r="F417" s="14" t="str">
        <f>VLOOKUP(D417,Pin_Report!$D$3:$E$9000,2,0)</f>
        <v>GND</v>
      </c>
      <c r="G417" s="30"/>
      <c r="H417" s="30"/>
      <c r="I417" s="30"/>
      <c r="J417" s="30"/>
      <c r="K417" s="39"/>
      <c r="L417" s="39"/>
      <c r="M417" s="4"/>
      <c r="N417" s="4" t="s">
        <v>506</v>
      </c>
      <c r="O417" s="23"/>
      <c r="P417" s="37"/>
      <c r="Q417" s="37"/>
    </row>
    <row r="418" spans="1:17" s="17" customFormat="1" x14ac:dyDescent="0.3">
      <c r="A418" s="39" t="s">
        <v>1962</v>
      </c>
      <c r="B418" s="39" t="s">
        <v>2879</v>
      </c>
      <c r="C418" s="39" t="str">
        <f t="shared" si="27"/>
        <v>R1837-1</v>
      </c>
      <c r="D418" s="39" t="str">
        <f t="shared" si="28"/>
        <v>R1837-2</v>
      </c>
      <c r="E418" s="14" t="str">
        <f>VLOOKUP(C418,Pin_Report!$D$3:$E$9000,2,0)</f>
        <v>CH1_RF_I2C_4_SDA</v>
      </c>
      <c r="F418" s="14" t="str">
        <f>VLOOKUP(D418,Pin_Report!$D$3:$E$9000,2,0)</f>
        <v>SYS_I2C_4_SDA</v>
      </c>
      <c r="G418" s="30"/>
      <c r="H418" s="30"/>
      <c r="I418" s="30"/>
      <c r="J418" s="30"/>
      <c r="K418" s="39"/>
      <c r="L418" s="39"/>
      <c r="M418" s="4"/>
      <c r="N418" s="4" t="s">
        <v>506</v>
      </c>
      <c r="O418" s="23"/>
      <c r="P418" s="37"/>
      <c r="Q418" s="37"/>
    </row>
    <row r="419" spans="1:17" s="17" customFormat="1" x14ac:dyDescent="0.3">
      <c r="A419" s="39" t="s">
        <v>1963</v>
      </c>
      <c r="B419" s="39" t="s">
        <v>2879</v>
      </c>
      <c r="C419" s="39" t="str">
        <f t="shared" si="27"/>
        <v>R1838-1</v>
      </c>
      <c r="D419" s="39" t="str">
        <f t="shared" si="28"/>
        <v>R1838-2</v>
      </c>
      <c r="E419" s="14" t="str">
        <f>VLOOKUP(C419,Pin_Report!$D$3:$E$9000,2,0)</f>
        <v>CH1_RF_I2C_4_SCL</v>
      </c>
      <c r="F419" s="14" t="str">
        <f>VLOOKUP(D419,Pin_Report!$D$3:$E$9000,2,0)</f>
        <v>SYS_I2C_4_SCL</v>
      </c>
      <c r="G419" s="30"/>
      <c r="H419" s="30"/>
      <c r="I419" s="30"/>
      <c r="J419" s="30"/>
      <c r="K419" s="39"/>
      <c r="L419" s="39"/>
      <c r="M419" s="4"/>
      <c r="N419" s="4" t="s">
        <v>506</v>
      </c>
      <c r="O419" s="23"/>
      <c r="P419" s="37"/>
      <c r="Q419" s="37"/>
    </row>
    <row r="420" spans="1:17" s="17" customFormat="1" x14ac:dyDescent="0.3">
      <c r="A420" s="39" t="s">
        <v>1966</v>
      </c>
      <c r="B420" s="39" t="s">
        <v>2879</v>
      </c>
      <c r="C420" s="39" t="str">
        <f t="shared" si="27"/>
        <v>R1844-1</v>
      </c>
      <c r="D420" s="39" t="str">
        <f t="shared" si="28"/>
        <v>R1844-2</v>
      </c>
      <c r="E420" s="14" t="str">
        <f>VLOOKUP(C420,Pin_Report!$D$3:$E$9000,2,0)</f>
        <v>CH1_3P3V_AD_1</v>
      </c>
      <c r="F420" s="14" t="str">
        <f>VLOOKUP(D420,Pin_Report!$D$3:$E$9000,2,0)</f>
        <v>V3P3</v>
      </c>
      <c r="G420" s="30"/>
      <c r="H420" s="30"/>
      <c r="I420" s="30"/>
      <c r="J420" s="30"/>
      <c r="K420" s="39"/>
      <c r="L420" s="39"/>
      <c r="M420" s="4"/>
      <c r="N420" s="4" t="s">
        <v>506</v>
      </c>
      <c r="O420" s="23"/>
      <c r="P420" s="37"/>
      <c r="Q420" s="37"/>
    </row>
    <row r="421" spans="1:17" s="17" customFormat="1" x14ac:dyDescent="0.3">
      <c r="A421" s="39" t="s">
        <v>1974</v>
      </c>
      <c r="B421" s="39" t="s">
        <v>2879</v>
      </c>
      <c r="C421" s="39" t="str">
        <f t="shared" si="27"/>
        <v>R1857-1</v>
      </c>
      <c r="D421" s="39" t="str">
        <f t="shared" si="28"/>
        <v>R1857-2</v>
      </c>
      <c r="E421" s="14" t="str">
        <f>VLOOKUP(C421,Pin_Report!$D$3:$E$9000,2,0)</f>
        <v>IO_RESET</v>
      </c>
      <c r="F421" s="14" t="str">
        <f>VLOOKUP(D421,Pin_Report!$D$3:$E$9000,2,0)</f>
        <v>RF_IO_RESET</v>
      </c>
      <c r="G421" s="30"/>
      <c r="H421" s="30"/>
      <c r="I421" s="30"/>
      <c r="J421" s="30"/>
      <c r="K421" s="39"/>
      <c r="L421" s="39"/>
      <c r="M421" s="4"/>
      <c r="N421" s="4" t="s">
        <v>506</v>
      </c>
      <c r="O421" s="23"/>
      <c r="P421" s="37"/>
      <c r="Q421" s="37"/>
    </row>
    <row r="422" spans="1:17" s="17" customFormat="1" x14ac:dyDescent="0.3">
      <c r="A422" s="39" t="s">
        <v>1977</v>
      </c>
      <c r="B422" s="39" t="s">
        <v>2879</v>
      </c>
      <c r="C422" s="39" t="str">
        <f t="shared" si="27"/>
        <v>R1907-1</v>
      </c>
      <c r="D422" s="39" t="str">
        <f t="shared" si="28"/>
        <v>R1907-2</v>
      </c>
      <c r="E422" s="14" t="str">
        <f>VLOOKUP(C422,Pin_Report!$D$3:$E$9000,2,0)</f>
        <v>N4459963</v>
      </c>
      <c r="F422" s="14" t="str">
        <f>VLOOKUP(D422,Pin_Report!$D$3:$E$9000,2,0)</f>
        <v>N4459967</v>
      </c>
      <c r="G422" s="30"/>
      <c r="H422" s="30"/>
      <c r="I422" s="30"/>
      <c r="J422" s="30"/>
      <c r="K422" s="39"/>
      <c r="L422" s="39"/>
      <c r="M422" s="4"/>
      <c r="N422" s="4" t="s">
        <v>506</v>
      </c>
      <c r="O422" s="23"/>
      <c r="P422" s="37"/>
      <c r="Q422" s="37"/>
    </row>
    <row r="423" spans="1:17" s="17" customFormat="1" x14ac:dyDescent="0.3">
      <c r="A423" s="39" t="s">
        <v>1995</v>
      </c>
      <c r="B423" s="39" t="s">
        <v>2879</v>
      </c>
      <c r="C423" s="39" t="str">
        <f t="shared" si="27"/>
        <v>R1957-1</v>
      </c>
      <c r="D423" s="39" t="str">
        <f t="shared" si="28"/>
        <v>R1957-2</v>
      </c>
      <c r="E423" s="14" t="str">
        <f>VLOOKUP(C423,Pin_Report!$D$3:$E$9000,2,0)</f>
        <v>WD_3P3V</v>
      </c>
      <c r="F423" s="14" t="str">
        <f>VLOOKUP(D423,Pin_Report!$D$3:$E$9000,2,0)</f>
        <v>V3P3</v>
      </c>
      <c r="G423" s="30"/>
      <c r="H423" s="30"/>
      <c r="I423" s="30"/>
      <c r="J423" s="30"/>
      <c r="K423" s="39"/>
      <c r="L423" s="39"/>
      <c r="M423" s="4"/>
      <c r="N423" s="4" t="s">
        <v>506</v>
      </c>
      <c r="O423" s="23"/>
      <c r="P423" s="37"/>
      <c r="Q423" s="37"/>
    </row>
    <row r="424" spans="1:17" s="17" customFormat="1" x14ac:dyDescent="0.3">
      <c r="A424" s="39" t="s">
        <v>2028</v>
      </c>
      <c r="B424" s="39" t="s">
        <v>2879</v>
      </c>
      <c r="C424" s="39" t="str">
        <f t="shared" si="27"/>
        <v>R1988-1</v>
      </c>
      <c r="D424" s="39" t="str">
        <f t="shared" si="28"/>
        <v>R1988-2</v>
      </c>
      <c r="E424" s="14" t="str">
        <f>VLOOKUP(C424,Pin_Report!$D$3:$E$9000,2,0)</f>
        <v>WD_3P3V_IO</v>
      </c>
      <c r="F424" s="14" t="str">
        <f>VLOOKUP(D424,Pin_Report!$D$3:$E$9000,2,0)</f>
        <v>V3P3</v>
      </c>
      <c r="G424" s="30"/>
      <c r="H424" s="30"/>
      <c r="I424" s="30"/>
      <c r="J424" s="30"/>
      <c r="K424" s="39"/>
      <c r="L424" s="39"/>
      <c r="M424" s="4"/>
      <c r="N424" s="4" t="s">
        <v>506</v>
      </c>
      <c r="O424" s="23"/>
      <c r="P424" s="37"/>
      <c r="Q424" s="37"/>
    </row>
    <row r="425" spans="1:17" s="17" customFormat="1" x14ac:dyDescent="0.3">
      <c r="A425" s="39" t="s">
        <v>2033</v>
      </c>
      <c r="B425" s="39" t="s">
        <v>2879</v>
      </c>
      <c r="C425" s="39" t="str">
        <f t="shared" si="27"/>
        <v>R1991-1</v>
      </c>
      <c r="D425" s="39" t="str">
        <f t="shared" si="28"/>
        <v>R1991-2</v>
      </c>
      <c r="E425" s="14" t="str">
        <f>VLOOKUP(C425,Pin_Report!$D$3:$E$9000,2,0)</f>
        <v>WD_I2C_2_SCL</v>
      </c>
      <c r="F425" s="14" t="str">
        <f>VLOOKUP(D425,Pin_Report!$D$3:$E$9000,2,0)</f>
        <v>SYS_I2C_2_SCL</v>
      </c>
      <c r="G425" s="30"/>
      <c r="H425" s="30"/>
      <c r="I425" s="30"/>
      <c r="J425" s="30"/>
      <c r="K425" s="39"/>
      <c r="L425" s="39"/>
      <c r="M425" s="4"/>
      <c r="N425" s="4" t="s">
        <v>506</v>
      </c>
      <c r="O425" s="23"/>
      <c r="P425" s="37"/>
      <c r="Q425" s="37"/>
    </row>
    <row r="426" spans="1:17" s="17" customFormat="1" x14ac:dyDescent="0.3">
      <c r="A426" s="39" t="s">
        <v>2034</v>
      </c>
      <c r="B426" s="39" t="s">
        <v>2879</v>
      </c>
      <c r="C426" s="39" t="str">
        <f t="shared" si="27"/>
        <v>R1992-1</v>
      </c>
      <c r="D426" s="39" t="str">
        <f t="shared" si="28"/>
        <v>R1992-2</v>
      </c>
      <c r="E426" s="14" t="str">
        <f>VLOOKUP(C426,Pin_Report!$D$3:$E$9000,2,0)</f>
        <v>WD_I2C_2_SDA</v>
      </c>
      <c r="F426" s="14" t="str">
        <f>VLOOKUP(D426,Pin_Report!$D$3:$E$9000,2,0)</f>
        <v>SYS_I2C_2_SDA</v>
      </c>
      <c r="G426" s="30"/>
      <c r="H426" s="30"/>
      <c r="I426" s="30"/>
      <c r="J426" s="30"/>
      <c r="K426" s="39"/>
      <c r="L426" s="39"/>
      <c r="M426" s="4"/>
      <c r="N426" s="4" t="s">
        <v>506</v>
      </c>
      <c r="O426" s="23"/>
      <c r="P426" s="37"/>
      <c r="Q426" s="37"/>
    </row>
    <row r="427" spans="1:17" s="17" customFormat="1" x14ac:dyDescent="0.3">
      <c r="A427" s="39" t="s">
        <v>2047</v>
      </c>
      <c r="B427" s="39" t="s">
        <v>2879</v>
      </c>
      <c r="C427" s="39" t="str">
        <f t="shared" si="27"/>
        <v>R2030-1</v>
      </c>
      <c r="D427" s="39" t="str">
        <f t="shared" si="28"/>
        <v>R2030-2</v>
      </c>
      <c r="E427" s="14" t="str">
        <f>VLOOKUP(C427,Pin_Report!$D$3:$E$9000,2,0)</f>
        <v>N05007</v>
      </c>
      <c r="F427" s="14" t="str">
        <f>VLOOKUP(D427,Pin_Report!$D$3:$E$9000,2,0)</f>
        <v>GND</v>
      </c>
      <c r="G427" s="30"/>
      <c r="H427" s="30"/>
      <c r="I427" s="30"/>
      <c r="J427" s="30"/>
      <c r="K427" s="39"/>
      <c r="L427" s="39"/>
      <c r="M427" s="4"/>
      <c r="N427" s="4" t="s">
        <v>506</v>
      </c>
      <c r="O427" s="23"/>
      <c r="P427" s="37"/>
      <c r="Q427" s="37"/>
    </row>
    <row r="428" spans="1:17" s="17" customFormat="1" x14ac:dyDescent="0.3">
      <c r="A428" s="39" t="s">
        <v>2056</v>
      </c>
      <c r="B428" s="39" t="s">
        <v>2879</v>
      </c>
      <c r="C428" s="39" t="str">
        <f t="shared" si="27"/>
        <v>R2037-1</v>
      </c>
      <c r="D428" s="39" t="str">
        <f t="shared" si="28"/>
        <v>R2037-2</v>
      </c>
      <c r="E428" s="14" t="str">
        <f>VLOOKUP(C428,Pin_Report!$D$3:$E$9000,2,0)</f>
        <v>CH2_RF_I2C_4_SDA</v>
      </c>
      <c r="F428" s="14" t="str">
        <f>VLOOKUP(D428,Pin_Report!$D$3:$E$9000,2,0)</f>
        <v>SYS_I2C_4_SDA</v>
      </c>
      <c r="G428" s="30"/>
      <c r="H428" s="30"/>
      <c r="I428" s="30"/>
      <c r="J428" s="30"/>
      <c r="K428" s="39"/>
      <c r="L428" s="39"/>
      <c r="M428" s="4"/>
      <c r="N428" s="4" t="s">
        <v>506</v>
      </c>
      <c r="O428" s="23"/>
      <c r="P428" s="37"/>
      <c r="Q428" s="37"/>
    </row>
    <row r="429" spans="1:17" s="17" customFormat="1" x14ac:dyDescent="0.3">
      <c r="A429" s="39" t="s">
        <v>2059</v>
      </c>
      <c r="B429" s="39" t="s">
        <v>2879</v>
      </c>
      <c r="C429" s="39" t="str">
        <f t="shared" si="27"/>
        <v>R2040-1</v>
      </c>
      <c r="D429" s="39" t="str">
        <f t="shared" si="28"/>
        <v>R2040-2</v>
      </c>
      <c r="E429" s="14" t="str">
        <f>VLOOKUP(C429,Pin_Report!$D$3:$E$9000,2,0)</f>
        <v>CH2_RF_I2C_4_SCL</v>
      </c>
      <c r="F429" s="14" t="str">
        <f>VLOOKUP(D429,Pin_Report!$D$3:$E$9000,2,0)</f>
        <v>SYS_I2C_4_SCL</v>
      </c>
      <c r="G429" s="30"/>
      <c r="H429" s="30"/>
      <c r="I429" s="30"/>
      <c r="J429" s="30"/>
      <c r="K429" s="39"/>
      <c r="L429" s="39"/>
      <c r="M429" s="4"/>
      <c r="N429" s="4" t="s">
        <v>506</v>
      </c>
      <c r="O429" s="23"/>
      <c r="P429" s="37"/>
      <c r="Q429" s="37"/>
    </row>
    <row r="430" spans="1:17" s="17" customFormat="1" x14ac:dyDescent="0.3">
      <c r="A430" s="39" t="s">
        <v>2060</v>
      </c>
      <c r="B430" s="39" t="s">
        <v>2879</v>
      </c>
      <c r="C430" s="39" t="str">
        <f t="shared" si="27"/>
        <v>R2044-1</v>
      </c>
      <c r="D430" s="39" t="str">
        <f t="shared" si="28"/>
        <v>R2044-2</v>
      </c>
      <c r="E430" s="14" t="str">
        <f>VLOOKUP(C430,Pin_Report!$D$3:$E$9000,2,0)</f>
        <v>CH2_3P3V_AD_1</v>
      </c>
      <c r="F430" s="14" t="str">
        <f>VLOOKUP(D430,Pin_Report!$D$3:$E$9000,2,0)</f>
        <v>V3P3</v>
      </c>
      <c r="G430" s="30"/>
      <c r="H430" s="30"/>
      <c r="I430" s="30"/>
      <c r="J430" s="30"/>
      <c r="K430" s="39"/>
      <c r="L430" s="39"/>
      <c r="M430" s="4"/>
      <c r="N430" s="4" t="s">
        <v>506</v>
      </c>
      <c r="O430" s="23"/>
      <c r="P430" s="37"/>
      <c r="Q430" s="37"/>
    </row>
    <row r="431" spans="1:17" s="17" customFormat="1" x14ac:dyDescent="0.3">
      <c r="A431" s="39" t="s">
        <v>2061</v>
      </c>
      <c r="B431" s="39" t="s">
        <v>2879</v>
      </c>
      <c r="C431" s="39" t="str">
        <f t="shared" si="27"/>
        <v>R2101-1</v>
      </c>
      <c r="D431" s="39" t="str">
        <f t="shared" si="28"/>
        <v>R2101-2</v>
      </c>
      <c r="E431" s="14" t="str">
        <f>VLOOKUP(C431,Pin_Report!$D$3:$E$9000,2,0)</f>
        <v>N4519221</v>
      </c>
      <c r="F431" s="14" t="str">
        <f>VLOOKUP(D431,Pin_Report!$D$3:$E$9000,2,0)</f>
        <v>SYS_I2C_4_SDA</v>
      </c>
      <c r="G431" s="30"/>
      <c r="H431" s="30"/>
      <c r="I431" s="30"/>
      <c r="J431" s="30"/>
      <c r="K431" s="39"/>
      <c r="L431" s="39"/>
      <c r="M431" s="4"/>
      <c r="N431" s="4" t="s">
        <v>506</v>
      </c>
      <c r="O431" s="23"/>
      <c r="P431" s="37"/>
      <c r="Q431" s="37"/>
    </row>
    <row r="432" spans="1:17" s="17" customFormat="1" x14ac:dyDescent="0.3">
      <c r="A432" s="39" t="s">
        <v>2063</v>
      </c>
      <c r="B432" s="39" t="s">
        <v>2879</v>
      </c>
      <c r="C432" s="39" t="str">
        <f t="shared" si="27"/>
        <v>R2104-1</v>
      </c>
      <c r="D432" s="39" t="str">
        <f t="shared" si="28"/>
        <v>R2104-2</v>
      </c>
      <c r="E432" s="14" t="str">
        <f>VLOOKUP(C432,Pin_Report!$D$3:$E$9000,2,0)</f>
        <v>N4519217</v>
      </c>
      <c r="F432" s="14" t="str">
        <f>VLOOKUP(D432,Pin_Report!$D$3:$E$9000,2,0)</f>
        <v>SYS_I2C_4_SCL</v>
      </c>
      <c r="G432" s="30"/>
      <c r="H432" s="30"/>
      <c r="I432" s="30"/>
      <c r="J432" s="30"/>
      <c r="K432" s="39"/>
      <c r="L432" s="39"/>
      <c r="M432" s="4"/>
      <c r="N432" s="4" t="s">
        <v>506</v>
      </c>
      <c r="O432" s="23"/>
      <c r="P432" s="37"/>
      <c r="Q432" s="37"/>
    </row>
    <row r="433" spans="1:17" s="17" customFormat="1" x14ac:dyDescent="0.3">
      <c r="A433" s="39" t="s">
        <v>2065</v>
      </c>
      <c r="B433" s="39" t="s">
        <v>2879</v>
      </c>
      <c r="C433" s="39" t="str">
        <f t="shared" si="27"/>
        <v>R2107-1</v>
      </c>
      <c r="D433" s="39" t="str">
        <f t="shared" si="28"/>
        <v>R2107-2</v>
      </c>
      <c r="E433" s="14" t="str">
        <f>VLOOKUP(C433,Pin_Report!$D$3:$E$9000,2,0)</f>
        <v>N4462045</v>
      </c>
      <c r="F433" s="14" t="str">
        <f>VLOOKUP(D433,Pin_Report!$D$3:$E$9000,2,0)</f>
        <v>N4523062</v>
      </c>
      <c r="G433" s="30"/>
      <c r="H433" s="30"/>
      <c r="I433" s="30"/>
      <c r="J433" s="30"/>
      <c r="K433" s="39"/>
      <c r="L433" s="39"/>
      <c r="M433" s="4"/>
      <c r="N433" s="4" t="s">
        <v>506</v>
      </c>
      <c r="O433" s="23"/>
      <c r="P433" s="37"/>
      <c r="Q433" s="37"/>
    </row>
    <row r="434" spans="1:17" s="17" customFormat="1" x14ac:dyDescent="0.3">
      <c r="A434" s="39" t="s">
        <v>2069</v>
      </c>
      <c r="B434" s="39" t="s">
        <v>2879</v>
      </c>
      <c r="C434" s="39" t="str">
        <f t="shared" si="27"/>
        <v>R2145-1</v>
      </c>
      <c r="D434" s="39" t="str">
        <f t="shared" si="28"/>
        <v>R2145-2</v>
      </c>
      <c r="E434" s="14" t="str">
        <f>VLOOKUP(C434,Pin_Report!$D$3:$E$9000,2,0)</f>
        <v>CH2_3P3V_CS</v>
      </c>
      <c r="F434" s="14" t="str">
        <f>VLOOKUP(D434,Pin_Report!$D$3:$E$9000,2,0)</f>
        <v>V3P3</v>
      </c>
      <c r="G434" s="30"/>
      <c r="H434" s="30"/>
      <c r="I434" s="30"/>
      <c r="J434" s="30"/>
      <c r="K434" s="39"/>
      <c r="L434" s="39"/>
      <c r="M434" s="4"/>
      <c r="N434" s="4" t="s">
        <v>506</v>
      </c>
      <c r="O434" s="23"/>
      <c r="P434" s="37"/>
      <c r="Q434" s="37"/>
    </row>
    <row r="435" spans="1:17" s="17" customFormat="1" x14ac:dyDescent="0.3">
      <c r="A435" s="39" t="s">
        <v>2086</v>
      </c>
      <c r="B435" s="39" t="s">
        <v>2879</v>
      </c>
      <c r="C435" s="39" t="str">
        <f t="shared" si="27"/>
        <v>R2162-1</v>
      </c>
      <c r="D435" s="39" t="str">
        <f t="shared" si="28"/>
        <v>R2162-2</v>
      </c>
      <c r="E435" s="14" t="str">
        <f>VLOOKUP(C435,Pin_Report!$D$3:$E$9000,2,0)</f>
        <v>N4521594</v>
      </c>
      <c r="F435" s="14" t="str">
        <f>VLOOKUP(D435,Pin_Report!$D$3:$E$9000,2,0)</f>
        <v>SYS_I2C_4_SDA</v>
      </c>
      <c r="G435" s="30"/>
      <c r="H435" s="30"/>
      <c r="I435" s="30"/>
      <c r="J435" s="30"/>
      <c r="K435" s="39"/>
      <c r="L435" s="39"/>
      <c r="M435" s="4"/>
      <c r="N435" s="4" t="s">
        <v>506</v>
      </c>
      <c r="O435" s="23"/>
      <c r="P435" s="37"/>
      <c r="Q435" s="37"/>
    </row>
    <row r="436" spans="1:17" s="17" customFormat="1" x14ac:dyDescent="0.3">
      <c r="A436" s="39" t="s">
        <v>2088</v>
      </c>
      <c r="B436" s="39" t="s">
        <v>2879</v>
      </c>
      <c r="C436" s="39" t="str">
        <f t="shared" si="27"/>
        <v>R2163-1</v>
      </c>
      <c r="D436" s="39" t="str">
        <f t="shared" si="28"/>
        <v>R2163-2</v>
      </c>
      <c r="E436" s="14" t="str">
        <f>VLOOKUP(C436,Pin_Report!$D$3:$E$9000,2,0)</f>
        <v>N4521590</v>
      </c>
      <c r="F436" s="14" t="str">
        <f>VLOOKUP(D436,Pin_Report!$D$3:$E$9000,2,0)</f>
        <v>SYS_I2C_4_SCL</v>
      </c>
      <c r="G436" s="30"/>
      <c r="H436" s="30"/>
      <c r="I436" s="30"/>
      <c r="J436" s="30"/>
      <c r="K436" s="39"/>
      <c r="L436" s="39"/>
      <c r="M436" s="4"/>
      <c r="N436" s="4" t="s">
        <v>506</v>
      </c>
      <c r="O436" s="23"/>
      <c r="P436" s="37"/>
      <c r="Q436" s="37"/>
    </row>
    <row r="437" spans="1:17" s="17" customFormat="1" x14ac:dyDescent="0.3">
      <c r="A437" s="39" t="s">
        <v>2098</v>
      </c>
      <c r="B437" s="39" t="s">
        <v>2879</v>
      </c>
      <c r="C437" s="39" t="str">
        <f t="shared" si="27"/>
        <v>R2171-1</v>
      </c>
      <c r="D437" s="39" t="str">
        <f t="shared" si="28"/>
        <v>R2171-2</v>
      </c>
      <c r="E437" s="14" t="str">
        <f>VLOOKUP(C437,Pin_Report!$D$3:$E$9000,2,0)</f>
        <v>CH1_3P3V_CS</v>
      </c>
      <c r="F437" s="14" t="str">
        <f>VLOOKUP(D437,Pin_Report!$D$3:$E$9000,2,0)</f>
        <v>V3P3</v>
      </c>
      <c r="G437" s="30"/>
      <c r="H437" s="30"/>
      <c r="I437" s="30"/>
      <c r="J437" s="30"/>
      <c r="K437" s="39"/>
      <c r="L437" s="39"/>
      <c r="M437" s="4"/>
      <c r="N437" s="4" t="s">
        <v>506</v>
      </c>
      <c r="O437" s="23"/>
      <c r="P437" s="37"/>
      <c r="Q437" s="37"/>
    </row>
    <row r="438" spans="1:17" s="17" customFormat="1" x14ac:dyDescent="0.3">
      <c r="A438" s="39" t="s">
        <v>2099</v>
      </c>
      <c r="B438" s="39" t="s">
        <v>2879</v>
      </c>
      <c r="C438" s="39" t="str">
        <f t="shared" si="27"/>
        <v>R2172-1</v>
      </c>
      <c r="D438" s="39" t="str">
        <f t="shared" si="28"/>
        <v>R2172-2</v>
      </c>
      <c r="E438" s="14" t="str">
        <f>VLOOKUP(C438,Pin_Report!$D$3:$E$9000,2,0)</f>
        <v>3P3V_GBC</v>
      </c>
      <c r="F438" s="14" t="str">
        <f>VLOOKUP(D438,Pin_Report!$D$3:$E$9000,2,0)</f>
        <v>V3P3</v>
      </c>
      <c r="G438" s="30"/>
      <c r="H438" s="30"/>
      <c r="I438" s="30"/>
      <c r="J438" s="30"/>
      <c r="K438" s="39"/>
      <c r="L438" s="39"/>
      <c r="M438" s="4"/>
      <c r="N438" s="4" t="s">
        <v>506</v>
      </c>
      <c r="O438" s="23"/>
      <c r="P438" s="37"/>
      <c r="Q438" s="37"/>
    </row>
    <row r="439" spans="1:17" s="17" customFormat="1" x14ac:dyDescent="0.3">
      <c r="A439" s="39" t="s">
        <v>2100</v>
      </c>
      <c r="B439" s="39" t="s">
        <v>2879</v>
      </c>
      <c r="C439" s="39" t="str">
        <f t="shared" si="27"/>
        <v>R2200-1</v>
      </c>
      <c r="D439" s="39" t="str">
        <f t="shared" si="28"/>
        <v>R2200-2</v>
      </c>
      <c r="E439" s="14" t="str">
        <f>VLOOKUP(C439,Pin_Report!$D$3:$E$9000,2,0)</f>
        <v>CH1_PRE_I2C_2_SDA</v>
      </c>
      <c r="F439" s="14" t="str">
        <f>VLOOKUP(D439,Pin_Report!$D$3:$E$9000,2,0)</f>
        <v>SYS_I2C_2_SDA</v>
      </c>
      <c r="G439" s="30"/>
      <c r="H439" s="30"/>
      <c r="I439" s="30"/>
      <c r="J439" s="30"/>
      <c r="K439" s="39"/>
      <c r="L439" s="39"/>
      <c r="M439" s="4"/>
      <c r="N439" s="4" t="s">
        <v>506</v>
      </c>
      <c r="O439" s="23"/>
      <c r="P439" s="37"/>
      <c r="Q439" s="37"/>
    </row>
    <row r="440" spans="1:17" s="17" customFormat="1" x14ac:dyDescent="0.3">
      <c r="A440" s="39" t="s">
        <v>2102</v>
      </c>
      <c r="B440" s="39" t="s">
        <v>2879</v>
      </c>
      <c r="C440" s="39" t="str">
        <f t="shared" si="27"/>
        <v>R2201-1</v>
      </c>
      <c r="D440" s="39" t="str">
        <f t="shared" si="28"/>
        <v>R2201-2</v>
      </c>
      <c r="E440" s="14" t="str">
        <f>VLOOKUP(C440,Pin_Report!$D$3:$E$9000,2,0)</f>
        <v>CH1_+5P0V_HBPA1</v>
      </c>
      <c r="F440" s="14" t="str">
        <f>VLOOKUP(D440,Pin_Report!$D$3:$E$9000,2,0)</f>
        <v>CH1_+5P0V_HBPRE</v>
      </c>
      <c r="G440" s="30"/>
      <c r="H440" s="30"/>
      <c r="I440" s="30"/>
      <c r="J440" s="30"/>
      <c r="K440" s="39"/>
      <c r="L440" s="39"/>
      <c r="M440" s="4"/>
      <c r="N440" s="4" t="s">
        <v>506</v>
      </c>
      <c r="O440" s="23"/>
      <c r="P440" s="37"/>
      <c r="Q440" s="37"/>
    </row>
    <row r="441" spans="1:17" s="17" customFormat="1" x14ac:dyDescent="0.3">
      <c r="A441" s="39" t="s">
        <v>2103</v>
      </c>
      <c r="B441" s="39" t="s">
        <v>2879</v>
      </c>
      <c r="C441" s="39" t="str">
        <f t="shared" si="27"/>
        <v>R2202-1</v>
      </c>
      <c r="D441" s="39" t="str">
        <f t="shared" si="28"/>
        <v>R2202-2</v>
      </c>
      <c r="E441" s="14" t="str">
        <f>VLOOKUP(C441,Pin_Report!$D$3:$E$9000,2,0)</f>
        <v>CH1_PRE_I2C_2_SCL</v>
      </c>
      <c r="F441" s="14" t="str">
        <f>VLOOKUP(D441,Pin_Report!$D$3:$E$9000,2,0)</f>
        <v>SYS_I2C_2_SCL</v>
      </c>
      <c r="G441" s="30"/>
      <c r="H441" s="30"/>
      <c r="I441" s="30"/>
      <c r="J441" s="30"/>
      <c r="K441" s="39"/>
      <c r="L441" s="39"/>
      <c r="M441" s="4"/>
      <c r="N441" s="4" t="s">
        <v>506</v>
      </c>
      <c r="O441" s="23"/>
      <c r="P441" s="37"/>
      <c r="Q441" s="37"/>
    </row>
    <row r="442" spans="1:17" s="17" customFormat="1" x14ac:dyDescent="0.3">
      <c r="A442" s="39" t="s">
        <v>2111</v>
      </c>
      <c r="B442" s="39" t="s">
        <v>2879</v>
      </c>
      <c r="C442" s="39" t="str">
        <f t="shared" si="27"/>
        <v>R2206-1</v>
      </c>
      <c r="D442" s="39" t="str">
        <f t="shared" si="28"/>
        <v>R2206-2</v>
      </c>
      <c r="E442" s="14" t="str">
        <f>VLOOKUP(C442,Pin_Report!$D$3:$E$9000,2,0)</f>
        <v>CH1_+5P0V_HBPRE_SW</v>
      </c>
      <c r="F442" s="14" t="str">
        <f>VLOOKUP(D442,Pin_Report!$D$3:$E$9000,2,0)</f>
        <v>N2463266</v>
      </c>
      <c r="G442" s="30"/>
      <c r="H442" s="30"/>
      <c r="I442" s="30"/>
      <c r="J442" s="30"/>
      <c r="K442" s="39"/>
      <c r="L442" s="39"/>
      <c r="M442" s="4"/>
      <c r="N442" s="4" t="s">
        <v>506</v>
      </c>
      <c r="O442" s="23"/>
      <c r="P442" s="37"/>
      <c r="Q442" s="37"/>
    </row>
    <row r="443" spans="1:17" s="17" customFormat="1" x14ac:dyDescent="0.3">
      <c r="A443" s="39" t="s">
        <v>2123</v>
      </c>
      <c r="B443" s="39" t="s">
        <v>2879</v>
      </c>
      <c r="C443" s="39" t="str">
        <f t="shared" si="27"/>
        <v>R2217-1</v>
      </c>
      <c r="D443" s="39" t="str">
        <f t="shared" si="28"/>
        <v>R2217-2</v>
      </c>
      <c r="E443" s="14" t="str">
        <f>VLOOKUP(C443,Pin_Report!$D$3:$E$9000,2,0)</f>
        <v>CH1_+5P0V_HBPA2</v>
      </c>
      <c r="F443" s="14" t="str">
        <f>VLOOKUP(D443,Pin_Report!$D$3:$E$9000,2,0)</f>
        <v>CH1_+5P0V_LBPRE</v>
      </c>
      <c r="G443" s="30"/>
      <c r="H443" s="30"/>
      <c r="I443" s="30"/>
      <c r="J443" s="30"/>
      <c r="K443" s="39"/>
      <c r="L443" s="39"/>
      <c r="M443" s="4"/>
      <c r="N443" s="4" t="s">
        <v>506</v>
      </c>
      <c r="O443" s="23"/>
      <c r="P443" s="37"/>
      <c r="Q443" s="37"/>
    </row>
    <row r="444" spans="1:17" s="17" customFormat="1" x14ac:dyDescent="0.3">
      <c r="A444" s="39" t="s">
        <v>2128</v>
      </c>
      <c r="B444" s="39" t="s">
        <v>2879</v>
      </c>
      <c r="C444" s="39" t="str">
        <f t="shared" si="27"/>
        <v>R2221-1</v>
      </c>
      <c r="D444" s="39" t="str">
        <f t="shared" si="28"/>
        <v>R2221-2</v>
      </c>
      <c r="E444" s="14" t="str">
        <f>VLOOKUP(C444,Pin_Report!$D$3:$E$9000,2,0)</f>
        <v>CH1_+5P0V_LBPRE_SW</v>
      </c>
      <c r="F444" s="14" t="str">
        <f>VLOOKUP(D444,Pin_Report!$D$3:$E$9000,2,0)</f>
        <v>N2463172</v>
      </c>
      <c r="G444" s="30"/>
      <c r="H444" s="30"/>
      <c r="I444" s="30"/>
      <c r="J444" s="30"/>
      <c r="K444" s="39"/>
      <c r="L444" s="39"/>
      <c r="M444" s="4"/>
      <c r="N444" s="4" t="s">
        <v>506</v>
      </c>
      <c r="O444" s="23"/>
      <c r="P444" s="37"/>
      <c r="Q444" s="37"/>
    </row>
    <row r="445" spans="1:17" s="17" customFormat="1" x14ac:dyDescent="0.3">
      <c r="A445" s="39" t="s">
        <v>2148</v>
      </c>
      <c r="B445" s="39" t="s">
        <v>2879</v>
      </c>
      <c r="C445" s="39" t="str">
        <f t="shared" si="27"/>
        <v>R2244-1</v>
      </c>
      <c r="D445" s="39" t="str">
        <f t="shared" si="28"/>
        <v>R2244-2</v>
      </c>
      <c r="E445" s="14" t="str">
        <f>VLOOKUP(C445,Pin_Report!$D$3:$E$9000,2,0)</f>
        <v>CH1_+5P0V_PRE</v>
      </c>
      <c r="F445" s="14" t="str">
        <f>VLOOKUP(D445,Pin_Report!$D$3:$E$9000,2,0)</f>
        <v>V5P0_PRE</v>
      </c>
      <c r="G445" s="30"/>
      <c r="H445" s="30"/>
      <c r="I445" s="30"/>
      <c r="J445" s="30"/>
      <c r="K445" s="39"/>
      <c r="L445" s="39"/>
      <c r="M445" s="4"/>
      <c r="N445" s="4" t="s">
        <v>506</v>
      </c>
      <c r="O445" s="23"/>
      <c r="P445" s="37"/>
      <c r="Q445" s="37"/>
    </row>
    <row r="446" spans="1:17" s="17" customFormat="1" x14ac:dyDescent="0.3">
      <c r="A446" s="39" t="s">
        <v>2149</v>
      </c>
      <c r="B446" s="39" t="s">
        <v>2879</v>
      </c>
      <c r="C446" s="39" t="str">
        <f t="shared" si="27"/>
        <v>R2247-1</v>
      </c>
      <c r="D446" s="39" t="str">
        <f t="shared" si="28"/>
        <v>R2247-2</v>
      </c>
      <c r="E446" s="14" t="str">
        <f>VLOOKUP(C446,Pin_Report!$D$3:$E$9000,2,0)</f>
        <v>CH1_3P3V_IO_1</v>
      </c>
      <c r="F446" s="14" t="str">
        <f>VLOOKUP(D446,Pin_Report!$D$3:$E$9000,2,0)</f>
        <v>V3P3</v>
      </c>
      <c r="G446" s="30"/>
      <c r="H446" s="30"/>
      <c r="I446" s="30"/>
      <c r="J446" s="30"/>
      <c r="K446" s="39"/>
      <c r="L446" s="39"/>
      <c r="M446" s="4"/>
      <c r="N446" s="4" t="s">
        <v>506</v>
      </c>
      <c r="O446" s="23"/>
      <c r="P446" s="37"/>
      <c r="Q446" s="37"/>
    </row>
    <row r="447" spans="1:17" s="17" customFormat="1" x14ac:dyDescent="0.3">
      <c r="A447" s="39" t="s">
        <v>2153</v>
      </c>
      <c r="B447" s="39" t="s">
        <v>2879</v>
      </c>
      <c r="C447" s="39" t="str">
        <f t="shared" ref="C447:C510" si="32">CONCATENATE(A447,"-",1)</f>
        <v>R2504-1</v>
      </c>
      <c r="D447" s="39" t="str">
        <f t="shared" ref="D447:D510" si="33">CONCATENATE(A447,"-",2)</f>
        <v>R2504-2</v>
      </c>
      <c r="E447" s="14" t="str">
        <f>VLOOKUP(C447,Pin_Report!$D$3:$E$9000,2,0)</f>
        <v>CH1_RX_I2C_2_SDA</v>
      </c>
      <c r="F447" s="14" t="str">
        <f>VLOOKUP(D447,Pin_Report!$D$3:$E$9000,2,0)</f>
        <v>SYS_I2C_2_SDA</v>
      </c>
      <c r="G447" s="30"/>
      <c r="H447" s="30"/>
      <c r="I447" s="30"/>
      <c r="J447" s="30"/>
      <c r="K447" s="39"/>
      <c r="L447" s="39"/>
      <c r="M447" s="4"/>
      <c r="N447" s="4" t="s">
        <v>506</v>
      </c>
      <c r="O447" s="23"/>
      <c r="P447" s="37"/>
      <c r="Q447" s="37"/>
    </row>
    <row r="448" spans="1:17" s="17" customFormat="1" x14ac:dyDescent="0.3">
      <c r="A448" s="39" t="s">
        <v>2155</v>
      </c>
      <c r="B448" s="39" t="s">
        <v>2879</v>
      </c>
      <c r="C448" s="39" t="str">
        <f t="shared" si="32"/>
        <v>R2505-1</v>
      </c>
      <c r="D448" s="39" t="str">
        <f t="shared" si="33"/>
        <v>R2505-2</v>
      </c>
      <c r="E448" s="14" t="str">
        <f>VLOOKUP(C448,Pin_Report!$D$3:$E$9000,2,0)</f>
        <v>CH1_RX_I2C_2_SCL</v>
      </c>
      <c r="F448" s="14" t="str">
        <f>VLOOKUP(D448,Pin_Report!$D$3:$E$9000,2,0)</f>
        <v>SYS_I2C_2_SCL</v>
      </c>
      <c r="G448" s="30"/>
      <c r="H448" s="30"/>
      <c r="I448" s="30"/>
      <c r="J448" s="30"/>
      <c r="K448" s="39"/>
      <c r="L448" s="39"/>
      <c r="M448" s="4"/>
      <c r="N448" s="4" t="s">
        <v>506</v>
      </c>
      <c r="O448" s="23"/>
      <c r="P448" s="37"/>
      <c r="Q448" s="37"/>
    </row>
    <row r="449" spans="1:17" s="17" customFormat="1" x14ac:dyDescent="0.3">
      <c r="A449" s="39" t="s">
        <v>2184</v>
      </c>
      <c r="B449" s="39" t="s">
        <v>2879</v>
      </c>
      <c r="C449" s="39" t="str">
        <f t="shared" si="32"/>
        <v>R2541-1</v>
      </c>
      <c r="D449" s="39" t="str">
        <f t="shared" si="33"/>
        <v>R2541-2</v>
      </c>
      <c r="E449" s="14" t="str">
        <f>VLOOKUP(C449,Pin_Report!$D$3:$E$9000,2,0)</f>
        <v>CH1_3P3V_DAT2</v>
      </c>
      <c r="F449" s="14" t="str">
        <f>VLOOKUP(D449,Pin_Report!$D$3:$E$9000,2,0)</f>
        <v>V3P3</v>
      </c>
      <c r="G449" s="30"/>
      <c r="H449" s="30"/>
      <c r="I449" s="30"/>
      <c r="J449" s="30"/>
      <c r="K449" s="39"/>
      <c r="L449" s="39"/>
      <c r="M449" s="4"/>
      <c r="N449" s="4" t="s">
        <v>506</v>
      </c>
      <c r="O449" s="23"/>
      <c r="P449" s="37"/>
      <c r="Q449" s="37"/>
    </row>
    <row r="450" spans="1:17" s="17" customFormat="1" x14ac:dyDescent="0.3">
      <c r="A450" s="39" t="s">
        <v>2185</v>
      </c>
      <c r="B450" s="39" t="s">
        <v>2879</v>
      </c>
      <c r="C450" s="39" t="str">
        <f t="shared" si="32"/>
        <v>R2542-1</v>
      </c>
      <c r="D450" s="39" t="str">
        <f t="shared" si="33"/>
        <v>R2542-2</v>
      </c>
      <c r="E450" s="14" t="str">
        <f>VLOOKUP(C450,Pin_Report!$D$3:$E$9000,2,0)</f>
        <v>CH1_3P3V_IO_2</v>
      </c>
      <c r="F450" s="14" t="str">
        <f>VLOOKUP(D450,Pin_Report!$D$3:$E$9000,2,0)</f>
        <v>V3P3</v>
      </c>
      <c r="G450" s="30"/>
      <c r="H450" s="30"/>
      <c r="I450" s="30"/>
      <c r="J450" s="30"/>
      <c r="K450" s="39"/>
      <c r="L450" s="39"/>
      <c r="M450" s="4"/>
      <c r="N450" s="4" t="s">
        <v>506</v>
      </c>
      <c r="O450" s="23"/>
      <c r="P450" s="37"/>
      <c r="Q450" s="37"/>
    </row>
    <row r="451" spans="1:17" s="17" customFormat="1" x14ac:dyDescent="0.3">
      <c r="A451" s="39" t="s">
        <v>2205</v>
      </c>
      <c r="B451" s="39" t="s">
        <v>2879</v>
      </c>
      <c r="C451" s="39" t="str">
        <f t="shared" si="32"/>
        <v>R2619-1</v>
      </c>
      <c r="D451" s="39" t="str">
        <f t="shared" si="33"/>
        <v>R2619-2</v>
      </c>
      <c r="E451" s="14" t="str">
        <f>VLOOKUP(C451,Pin_Report!$D$3:$E$9000,2,0)</f>
        <v>CH1_3P3V_LB_PD1</v>
      </c>
      <c r="F451" s="14" t="str">
        <f>VLOOKUP(D451,Pin_Report!$D$3:$E$9000,2,0)</f>
        <v>V3P3</v>
      </c>
      <c r="G451" s="30"/>
      <c r="H451" s="30"/>
      <c r="I451" s="30"/>
      <c r="J451" s="30"/>
      <c r="K451" s="39"/>
      <c r="L451" s="39"/>
      <c r="M451" s="4"/>
      <c r="N451" s="4" t="s">
        <v>506</v>
      </c>
      <c r="O451" s="23"/>
      <c r="P451" s="37"/>
      <c r="Q451" s="37"/>
    </row>
    <row r="452" spans="1:17" s="17" customFormat="1" x14ac:dyDescent="0.3">
      <c r="A452" s="39" t="s">
        <v>2206</v>
      </c>
      <c r="B452" s="39" t="s">
        <v>2879</v>
      </c>
      <c r="C452" s="39" t="str">
        <f t="shared" si="32"/>
        <v>R2620-1</v>
      </c>
      <c r="D452" s="39" t="str">
        <f t="shared" si="33"/>
        <v>R2620-2</v>
      </c>
      <c r="E452" s="14" t="str">
        <f>VLOOKUP(C452,Pin_Report!$D$3:$E$9000,2,0)</f>
        <v>CH1_3P3V_LB_PD2</v>
      </c>
      <c r="F452" s="14" t="str">
        <f>VLOOKUP(D452,Pin_Report!$D$3:$E$9000,2,0)</f>
        <v>V3P3</v>
      </c>
      <c r="G452" s="30"/>
      <c r="H452" s="30"/>
      <c r="I452" s="30"/>
      <c r="J452" s="30"/>
      <c r="K452" s="39"/>
      <c r="L452" s="39"/>
      <c r="M452" s="4"/>
      <c r="N452" s="4" t="s">
        <v>506</v>
      </c>
      <c r="O452" s="23"/>
      <c r="P452" s="37"/>
      <c r="Q452" s="37"/>
    </row>
    <row r="453" spans="1:17" s="17" customFormat="1" x14ac:dyDescent="0.3">
      <c r="A453" s="39" t="s">
        <v>2207</v>
      </c>
      <c r="B453" s="39" t="s">
        <v>2879</v>
      </c>
      <c r="C453" s="39" t="str">
        <f t="shared" si="32"/>
        <v>R2621-1</v>
      </c>
      <c r="D453" s="39" t="str">
        <f t="shared" si="33"/>
        <v>R2621-2</v>
      </c>
      <c r="E453" s="14" t="str">
        <f>VLOOKUP(C453,Pin_Report!$D$3:$E$9000,2,0)</f>
        <v>CH1_3P3V_HB_PD1</v>
      </c>
      <c r="F453" s="14" t="str">
        <f>VLOOKUP(D453,Pin_Report!$D$3:$E$9000,2,0)</f>
        <v>V3P3</v>
      </c>
      <c r="G453" s="30"/>
      <c r="H453" s="30"/>
      <c r="I453" s="30"/>
      <c r="J453" s="30"/>
      <c r="K453" s="39"/>
      <c r="L453" s="39"/>
      <c r="M453" s="4"/>
      <c r="N453" s="4" t="s">
        <v>506</v>
      </c>
      <c r="O453" s="23"/>
      <c r="P453" s="37"/>
      <c r="Q453" s="37"/>
    </row>
    <row r="454" spans="1:17" s="17" customFormat="1" x14ac:dyDescent="0.3">
      <c r="A454" s="39" t="s">
        <v>2208</v>
      </c>
      <c r="B454" s="39" t="s">
        <v>2879</v>
      </c>
      <c r="C454" s="39" t="str">
        <f t="shared" si="32"/>
        <v>R2622-1</v>
      </c>
      <c r="D454" s="39" t="str">
        <f t="shared" si="33"/>
        <v>R2622-2</v>
      </c>
      <c r="E454" s="14" t="str">
        <f>VLOOKUP(C454,Pin_Report!$D$3:$E$9000,2,0)</f>
        <v>CH1_3P3V_HB_PD2</v>
      </c>
      <c r="F454" s="14" t="str">
        <f>VLOOKUP(D454,Pin_Report!$D$3:$E$9000,2,0)</f>
        <v>V3P3</v>
      </c>
      <c r="G454" s="30"/>
      <c r="H454" s="30"/>
      <c r="I454" s="30"/>
      <c r="J454" s="30"/>
      <c r="K454" s="39"/>
      <c r="L454" s="39"/>
      <c r="M454" s="4"/>
      <c r="N454" s="4" t="s">
        <v>506</v>
      </c>
      <c r="O454" s="23"/>
      <c r="P454" s="37"/>
      <c r="Q454" s="37"/>
    </row>
    <row r="455" spans="1:17" s="17" customFormat="1" x14ac:dyDescent="0.3">
      <c r="A455" s="39" t="s">
        <v>2209</v>
      </c>
      <c r="B455" s="39" t="s">
        <v>2879</v>
      </c>
      <c r="C455" s="39" t="str">
        <f t="shared" si="32"/>
        <v>R2800-1</v>
      </c>
      <c r="D455" s="39" t="str">
        <f t="shared" si="33"/>
        <v>R2800-2</v>
      </c>
      <c r="E455" s="14" t="str">
        <f>VLOOKUP(C455,Pin_Report!$D$3:$E$9000,2,0)</f>
        <v>CH2_PRE_I2C_2_SDA</v>
      </c>
      <c r="F455" s="14" t="str">
        <f>VLOOKUP(D455,Pin_Report!$D$3:$E$9000,2,0)</f>
        <v>SYS_I2C_2_SDA</v>
      </c>
      <c r="G455" s="30"/>
      <c r="H455" s="30"/>
      <c r="I455" s="30"/>
      <c r="J455" s="30"/>
      <c r="K455" s="39"/>
      <c r="L455" s="39"/>
      <c r="M455" s="4"/>
      <c r="N455" s="4" t="s">
        <v>506</v>
      </c>
      <c r="O455" s="23"/>
      <c r="P455" s="37"/>
      <c r="Q455" s="37"/>
    </row>
    <row r="456" spans="1:17" s="17" customFormat="1" x14ac:dyDescent="0.3">
      <c r="A456" s="39" t="s">
        <v>2211</v>
      </c>
      <c r="B456" s="39" t="s">
        <v>2879</v>
      </c>
      <c r="C456" s="39" t="str">
        <f t="shared" si="32"/>
        <v>R2801-1</v>
      </c>
      <c r="D456" s="39" t="str">
        <f t="shared" si="33"/>
        <v>R2801-2</v>
      </c>
      <c r="E456" s="14" t="str">
        <f>VLOOKUP(C456,Pin_Report!$D$3:$E$9000,2,0)</f>
        <v>CH2_PRE_I2C_2_SCL</v>
      </c>
      <c r="F456" s="14" t="str">
        <f>VLOOKUP(D456,Pin_Report!$D$3:$E$9000,2,0)</f>
        <v>SYS_I2C_2_SCL</v>
      </c>
      <c r="G456" s="30"/>
      <c r="H456" s="30"/>
      <c r="I456" s="30"/>
      <c r="J456" s="30"/>
      <c r="K456" s="39"/>
      <c r="L456" s="39"/>
      <c r="M456" s="4"/>
      <c r="N456" s="4" t="s">
        <v>506</v>
      </c>
      <c r="O456" s="23"/>
      <c r="P456" s="37"/>
      <c r="Q456" s="37"/>
    </row>
    <row r="457" spans="1:17" s="17" customFormat="1" x14ac:dyDescent="0.3">
      <c r="A457" s="39" t="s">
        <v>2213</v>
      </c>
      <c r="B457" s="39" t="s">
        <v>2879</v>
      </c>
      <c r="C457" s="39" t="str">
        <f t="shared" si="32"/>
        <v>R2802-1</v>
      </c>
      <c r="D457" s="39" t="str">
        <f t="shared" si="33"/>
        <v>R2802-2</v>
      </c>
      <c r="E457" s="14" t="str">
        <f>VLOOKUP(C457,Pin_Report!$D$3:$E$9000,2,0)</f>
        <v>CH2_+5P0V_HBPA1</v>
      </c>
      <c r="F457" s="14" t="str">
        <f>VLOOKUP(D457,Pin_Report!$D$3:$E$9000,2,0)</f>
        <v>CH2_+5P0V_HBPRE</v>
      </c>
      <c r="G457" s="30"/>
      <c r="H457" s="30"/>
      <c r="I457" s="30"/>
      <c r="J457" s="30"/>
      <c r="K457" s="39"/>
      <c r="L457" s="39"/>
      <c r="M457" s="4"/>
      <c r="N457" s="4" t="s">
        <v>506</v>
      </c>
      <c r="O457" s="23"/>
      <c r="P457" s="37"/>
      <c r="Q457" s="37"/>
    </row>
    <row r="458" spans="1:17" s="17" customFormat="1" x14ac:dyDescent="0.3">
      <c r="A458" s="39" t="s">
        <v>2222</v>
      </c>
      <c r="B458" s="39" t="s">
        <v>2879</v>
      </c>
      <c r="C458" s="39" t="str">
        <f t="shared" si="32"/>
        <v>R2807-1</v>
      </c>
      <c r="D458" s="39" t="str">
        <f t="shared" si="33"/>
        <v>R2807-2</v>
      </c>
      <c r="E458" s="14" t="str">
        <f>VLOOKUP(C458,Pin_Report!$D$3:$E$9000,2,0)</f>
        <v>CH2_+5P0V_HBPRE_SW</v>
      </c>
      <c r="F458" s="14" t="str">
        <f>VLOOKUP(D458,Pin_Report!$D$3:$E$9000,2,0)</f>
        <v>N2424354</v>
      </c>
      <c r="G458" s="30"/>
      <c r="H458" s="30"/>
      <c r="I458" s="30"/>
      <c r="J458" s="30"/>
      <c r="K458" s="39"/>
      <c r="L458" s="39"/>
      <c r="M458" s="4"/>
      <c r="N458" s="4" t="s">
        <v>506</v>
      </c>
      <c r="O458" s="23"/>
      <c r="P458" s="37"/>
      <c r="Q458" s="37"/>
    </row>
    <row r="459" spans="1:17" s="17" customFormat="1" x14ac:dyDescent="0.3">
      <c r="A459" s="39" t="s">
        <v>2232</v>
      </c>
      <c r="B459" s="39" t="s">
        <v>2879</v>
      </c>
      <c r="C459" s="39" t="str">
        <f t="shared" si="32"/>
        <v>R2818-1</v>
      </c>
      <c r="D459" s="39" t="str">
        <f t="shared" si="33"/>
        <v>R2818-2</v>
      </c>
      <c r="E459" s="14" t="str">
        <f>VLOOKUP(C459,Pin_Report!$D$3:$E$9000,2,0)</f>
        <v>CH2_+5P0V_HBPA2</v>
      </c>
      <c r="F459" s="14" t="str">
        <f>VLOOKUP(D459,Pin_Report!$D$3:$E$9000,2,0)</f>
        <v>CH2_+5P0V_LBPRE</v>
      </c>
      <c r="G459" s="30"/>
      <c r="H459" s="30"/>
      <c r="I459" s="30"/>
      <c r="J459" s="30"/>
      <c r="K459" s="39"/>
      <c r="L459" s="39"/>
      <c r="M459" s="4"/>
      <c r="N459" s="4" t="s">
        <v>506</v>
      </c>
      <c r="O459" s="23"/>
      <c r="P459" s="37"/>
      <c r="Q459" s="37"/>
    </row>
    <row r="460" spans="1:17" s="17" customFormat="1" x14ac:dyDescent="0.3">
      <c r="A460" s="39" t="s">
        <v>2237</v>
      </c>
      <c r="B460" s="39" t="s">
        <v>2879</v>
      </c>
      <c r="C460" s="39" t="str">
        <f t="shared" si="32"/>
        <v>R2821-1</v>
      </c>
      <c r="D460" s="39" t="str">
        <f t="shared" si="33"/>
        <v>R2821-2</v>
      </c>
      <c r="E460" s="14" t="str">
        <f>VLOOKUP(C460,Pin_Report!$D$3:$E$9000,2,0)</f>
        <v>CH2_+5P0V_LBPRE_SW</v>
      </c>
      <c r="F460" s="14" t="str">
        <f>VLOOKUP(D460,Pin_Report!$D$3:$E$9000,2,0)</f>
        <v>N2424260</v>
      </c>
      <c r="G460" s="30"/>
      <c r="H460" s="30"/>
      <c r="I460" s="30"/>
      <c r="J460" s="30"/>
      <c r="K460" s="39"/>
      <c r="L460" s="39"/>
      <c r="M460" s="4"/>
      <c r="N460" s="4" t="s">
        <v>506</v>
      </c>
      <c r="O460" s="23"/>
      <c r="P460" s="37"/>
      <c r="Q460" s="37"/>
    </row>
    <row r="461" spans="1:17" s="17" customFormat="1" x14ac:dyDescent="0.3">
      <c r="A461" s="39" t="s">
        <v>2257</v>
      </c>
      <c r="B461" s="39" t="s">
        <v>2879</v>
      </c>
      <c r="C461" s="39" t="str">
        <f t="shared" si="32"/>
        <v>R2844-1</v>
      </c>
      <c r="D461" s="39" t="str">
        <f t="shared" si="33"/>
        <v>R2844-2</v>
      </c>
      <c r="E461" s="14" t="str">
        <f>VLOOKUP(C461,Pin_Report!$D$3:$E$9000,2,0)</f>
        <v>CH2_+5P0V_PRE</v>
      </c>
      <c r="F461" s="14" t="str">
        <f>VLOOKUP(D461,Pin_Report!$D$3:$E$9000,2,0)</f>
        <v>V5P0_PRE</v>
      </c>
      <c r="G461" s="30"/>
      <c r="H461" s="30"/>
      <c r="I461" s="30"/>
      <c r="J461" s="30"/>
      <c r="K461" s="39"/>
      <c r="L461" s="39"/>
      <c r="M461" s="4"/>
      <c r="N461" s="4" t="s">
        <v>506</v>
      </c>
      <c r="O461" s="23"/>
      <c r="P461" s="37"/>
      <c r="Q461" s="37"/>
    </row>
    <row r="462" spans="1:17" s="17" customFormat="1" x14ac:dyDescent="0.3">
      <c r="A462" s="39" t="s">
        <v>2258</v>
      </c>
      <c r="B462" s="39" t="s">
        <v>2879</v>
      </c>
      <c r="C462" s="39" t="str">
        <f t="shared" si="32"/>
        <v>R2847-1</v>
      </c>
      <c r="D462" s="39" t="str">
        <f t="shared" si="33"/>
        <v>R2847-2</v>
      </c>
      <c r="E462" s="14" t="str">
        <f>VLOOKUP(C462,Pin_Report!$D$3:$E$9000,2,0)</f>
        <v>CH2_3P3V_IO_1</v>
      </c>
      <c r="F462" s="14" t="str">
        <f>VLOOKUP(D462,Pin_Report!$D$3:$E$9000,2,0)</f>
        <v>V3P3</v>
      </c>
      <c r="G462" s="30"/>
      <c r="H462" s="30"/>
      <c r="I462" s="30"/>
      <c r="J462" s="30"/>
      <c r="K462" s="39"/>
      <c r="L462" s="39"/>
      <c r="M462" s="4"/>
      <c r="N462" s="4" t="s">
        <v>506</v>
      </c>
      <c r="O462" s="23"/>
      <c r="P462" s="37"/>
      <c r="Q462" s="37"/>
    </row>
    <row r="463" spans="1:17" s="17" customFormat="1" x14ac:dyDescent="0.3">
      <c r="A463" s="39" t="s">
        <v>2262</v>
      </c>
      <c r="B463" s="39" t="s">
        <v>2879</v>
      </c>
      <c r="C463" s="39" t="str">
        <f t="shared" si="32"/>
        <v>R3104-1</v>
      </c>
      <c r="D463" s="39" t="str">
        <f t="shared" si="33"/>
        <v>R3104-2</v>
      </c>
      <c r="E463" s="14" t="str">
        <f>VLOOKUP(C463,Pin_Report!$D$3:$E$9000,2,0)</f>
        <v>CH2_RX_I2C_2_SDA</v>
      </c>
      <c r="F463" s="14" t="str">
        <f>VLOOKUP(D463,Pin_Report!$D$3:$E$9000,2,0)</f>
        <v>SYS_I2C_2_SDA</v>
      </c>
      <c r="G463" s="30"/>
      <c r="H463" s="30"/>
      <c r="I463" s="30"/>
      <c r="J463" s="30"/>
      <c r="K463" s="39"/>
      <c r="L463" s="39"/>
      <c r="M463" s="4"/>
      <c r="N463" s="4" t="s">
        <v>506</v>
      </c>
      <c r="O463" s="23"/>
      <c r="P463" s="37"/>
      <c r="Q463" s="37"/>
    </row>
    <row r="464" spans="1:17" s="17" customFormat="1" x14ac:dyDescent="0.3">
      <c r="A464" s="39" t="s">
        <v>2264</v>
      </c>
      <c r="B464" s="39" t="s">
        <v>2879</v>
      </c>
      <c r="C464" s="39" t="str">
        <f t="shared" si="32"/>
        <v>R3105-1</v>
      </c>
      <c r="D464" s="39" t="str">
        <f t="shared" si="33"/>
        <v>R3105-2</v>
      </c>
      <c r="E464" s="14" t="str">
        <f>VLOOKUP(C464,Pin_Report!$D$3:$E$9000,2,0)</f>
        <v>CH2_RX_I2C_2_SCL</v>
      </c>
      <c r="F464" s="14" t="str">
        <f>VLOOKUP(D464,Pin_Report!$D$3:$E$9000,2,0)</f>
        <v>SYS_I2C_2_SCL</v>
      </c>
      <c r="G464" s="30"/>
      <c r="H464" s="30"/>
      <c r="I464" s="30"/>
      <c r="J464" s="30"/>
      <c r="K464" s="39"/>
      <c r="L464" s="39"/>
      <c r="M464" s="4"/>
      <c r="N464" s="4" t="s">
        <v>506</v>
      </c>
      <c r="O464" s="23"/>
      <c r="P464" s="37"/>
      <c r="Q464" s="37"/>
    </row>
    <row r="465" spans="1:17" s="17" customFormat="1" x14ac:dyDescent="0.3">
      <c r="A465" s="39" t="s">
        <v>2293</v>
      </c>
      <c r="B465" s="39" t="s">
        <v>2879</v>
      </c>
      <c r="C465" s="39" t="str">
        <f t="shared" si="32"/>
        <v>R3141-1</v>
      </c>
      <c r="D465" s="39" t="str">
        <f t="shared" si="33"/>
        <v>R3141-2</v>
      </c>
      <c r="E465" s="14" t="str">
        <f>VLOOKUP(C465,Pin_Report!$D$3:$E$9000,2,0)</f>
        <v>CH2_3P3V_DAT2</v>
      </c>
      <c r="F465" s="14" t="str">
        <f>VLOOKUP(D465,Pin_Report!$D$3:$E$9000,2,0)</f>
        <v>V3P3</v>
      </c>
      <c r="G465" s="30"/>
      <c r="H465" s="30"/>
      <c r="I465" s="30"/>
      <c r="J465" s="30"/>
      <c r="K465" s="39"/>
      <c r="L465" s="39"/>
      <c r="M465" s="4"/>
      <c r="N465" s="4" t="s">
        <v>506</v>
      </c>
      <c r="O465" s="23"/>
      <c r="P465" s="37"/>
      <c r="Q465" s="37"/>
    </row>
    <row r="466" spans="1:17" s="17" customFormat="1" x14ac:dyDescent="0.3">
      <c r="A466" s="39" t="s">
        <v>2294</v>
      </c>
      <c r="B466" s="39" t="s">
        <v>2879</v>
      </c>
      <c r="C466" s="39" t="str">
        <f t="shared" si="32"/>
        <v>R3142-1</v>
      </c>
      <c r="D466" s="39" t="str">
        <f t="shared" si="33"/>
        <v>R3142-2</v>
      </c>
      <c r="E466" s="14" t="str">
        <f>VLOOKUP(C466,Pin_Report!$D$3:$E$9000,2,0)</f>
        <v>CH2_3P3V_IO_2</v>
      </c>
      <c r="F466" s="14" t="str">
        <f>VLOOKUP(D466,Pin_Report!$D$3:$E$9000,2,0)</f>
        <v>V3P3</v>
      </c>
      <c r="G466" s="30"/>
      <c r="H466" s="30"/>
      <c r="I466" s="30"/>
      <c r="J466" s="30"/>
      <c r="K466" s="39"/>
      <c r="L466" s="39"/>
      <c r="M466" s="4"/>
      <c r="N466" s="4" t="s">
        <v>506</v>
      </c>
      <c r="O466" s="23"/>
      <c r="P466" s="37"/>
      <c r="Q466" s="37"/>
    </row>
    <row r="467" spans="1:17" s="17" customFormat="1" x14ac:dyDescent="0.3">
      <c r="A467" s="39" t="s">
        <v>2321</v>
      </c>
      <c r="B467" s="39" t="s">
        <v>2879</v>
      </c>
      <c r="C467" s="39" t="str">
        <f t="shared" si="32"/>
        <v>R3219-1</v>
      </c>
      <c r="D467" s="39" t="str">
        <f t="shared" si="33"/>
        <v>R3219-2</v>
      </c>
      <c r="E467" s="14" t="str">
        <f>VLOOKUP(C467,Pin_Report!$D$3:$E$9000,2,0)</f>
        <v>CH2_3P3V_LB_PD1</v>
      </c>
      <c r="F467" s="14" t="str">
        <f>VLOOKUP(D467,Pin_Report!$D$3:$E$9000,2,0)</f>
        <v>V3P3</v>
      </c>
      <c r="G467" s="30"/>
      <c r="H467" s="30"/>
      <c r="I467" s="30"/>
      <c r="J467" s="30"/>
      <c r="K467" s="39"/>
      <c r="L467" s="39"/>
      <c r="M467" s="4"/>
      <c r="N467" s="4" t="s">
        <v>506</v>
      </c>
      <c r="O467" s="23"/>
      <c r="P467" s="37"/>
      <c r="Q467" s="37"/>
    </row>
    <row r="468" spans="1:17" s="17" customFormat="1" x14ac:dyDescent="0.3">
      <c r="A468" s="39" t="s">
        <v>2322</v>
      </c>
      <c r="B468" s="39" t="s">
        <v>2879</v>
      </c>
      <c r="C468" s="39" t="str">
        <f t="shared" si="32"/>
        <v>R3220-1</v>
      </c>
      <c r="D468" s="39" t="str">
        <f t="shared" si="33"/>
        <v>R3220-2</v>
      </c>
      <c r="E468" s="14" t="str">
        <f>VLOOKUP(C468,Pin_Report!$D$3:$E$9000,2,0)</f>
        <v>CH2_3P3V_LB_PD2</v>
      </c>
      <c r="F468" s="14" t="str">
        <f>VLOOKUP(D468,Pin_Report!$D$3:$E$9000,2,0)</f>
        <v>V3P3</v>
      </c>
      <c r="G468" s="30"/>
      <c r="H468" s="30"/>
      <c r="I468" s="30"/>
      <c r="J468" s="30"/>
      <c r="K468" s="39"/>
      <c r="L468" s="39"/>
      <c r="M468" s="4"/>
      <c r="N468" s="4" t="s">
        <v>506</v>
      </c>
      <c r="O468" s="23"/>
      <c r="P468" s="37"/>
      <c r="Q468" s="37"/>
    </row>
    <row r="469" spans="1:17" s="17" customFormat="1" x14ac:dyDescent="0.3">
      <c r="A469" s="39" t="s">
        <v>2323</v>
      </c>
      <c r="B469" s="39" t="s">
        <v>2879</v>
      </c>
      <c r="C469" s="39" t="str">
        <f t="shared" si="32"/>
        <v>R3221-1</v>
      </c>
      <c r="D469" s="39" t="str">
        <f t="shared" si="33"/>
        <v>R3221-2</v>
      </c>
      <c r="E469" s="14" t="str">
        <f>VLOOKUP(C469,Pin_Report!$D$3:$E$9000,2,0)</f>
        <v>CH2_3P3V_HB_PD1</v>
      </c>
      <c r="F469" s="14" t="str">
        <f>VLOOKUP(D469,Pin_Report!$D$3:$E$9000,2,0)</f>
        <v>V3P3</v>
      </c>
      <c r="G469" s="30"/>
      <c r="H469" s="30"/>
      <c r="I469" s="30"/>
      <c r="J469" s="30"/>
      <c r="K469" s="39"/>
      <c r="L469" s="39"/>
      <c r="M469" s="4"/>
      <c r="N469" s="4" t="s">
        <v>506</v>
      </c>
      <c r="O469" s="23"/>
      <c r="P469" s="37"/>
      <c r="Q469" s="37"/>
    </row>
    <row r="470" spans="1:17" s="17" customFormat="1" x14ac:dyDescent="0.3">
      <c r="A470" s="39" t="s">
        <v>2324</v>
      </c>
      <c r="B470" s="39" t="s">
        <v>2879</v>
      </c>
      <c r="C470" s="39" t="str">
        <f t="shared" si="32"/>
        <v>R3222-1</v>
      </c>
      <c r="D470" s="39" t="str">
        <f t="shared" si="33"/>
        <v>R3222-2</v>
      </c>
      <c r="E470" s="14" t="str">
        <f>VLOOKUP(C470,Pin_Report!$D$3:$E$9000,2,0)</f>
        <v>CH2_3P3V_HB_PD2</v>
      </c>
      <c r="F470" s="14" t="str">
        <f>VLOOKUP(D470,Pin_Report!$D$3:$E$9000,2,0)</f>
        <v>V3P3</v>
      </c>
      <c r="G470" s="30"/>
      <c r="H470" s="30"/>
      <c r="I470" s="30"/>
      <c r="J470" s="30"/>
      <c r="K470" s="39"/>
      <c r="L470" s="39"/>
      <c r="M470" s="4"/>
      <c r="N470" s="4" t="s">
        <v>506</v>
      </c>
      <c r="O470" s="23"/>
      <c r="P470" s="37"/>
      <c r="Q470" s="37"/>
    </row>
    <row r="471" spans="1:17" s="17" customFormat="1" x14ac:dyDescent="0.3">
      <c r="A471" s="39" t="s">
        <v>2362</v>
      </c>
      <c r="B471" s="39" t="s">
        <v>2879</v>
      </c>
      <c r="C471" s="39" t="str">
        <f t="shared" si="32"/>
        <v>R3603-1</v>
      </c>
      <c r="D471" s="39" t="str">
        <f t="shared" si="33"/>
        <v>R3603-2</v>
      </c>
      <c r="E471" s="14" t="str">
        <f>VLOOKUP(C471,Pin_Report!$D$3:$E$9000,2,0)</f>
        <v>CH1_HBPA1_PG</v>
      </c>
      <c r="F471" s="14" t="str">
        <f>VLOOKUP(D471,Pin_Report!$D$3:$E$9000,2,0)</f>
        <v>PGOOD_LDO</v>
      </c>
      <c r="G471" s="30"/>
      <c r="H471" s="30"/>
      <c r="I471" s="30"/>
      <c r="J471" s="30"/>
      <c r="K471" s="39"/>
      <c r="L471" s="39"/>
      <c r="M471" s="4"/>
      <c r="N471" s="4" t="s">
        <v>506</v>
      </c>
      <c r="O471" s="23"/>
      <c r="P471" s="37"/>
      <c r="Q471" s="37"/>
    </row>
    <row r="472" spans="1:17" s="17" customFormat="1" x14ac:dyDescent="0.3">
      <c r="A472" s="39" t="s">
        <v>2372</v>
      </c>
      <c r="B472" s="39" t="s">
        <v>2879</v>
      </c>
      <c r="C472" s="39" t="str">
        <f t="shared" si="32"/>
        <v>R3612-1</v>
      </c>
      <c r="D472" s="39" t="str">
        <f t="shared" si="33"/>
        <v>R3612-2</v>
      </c>
      <c r="E472" s="14" t="str">
        <f>VLOOKUP(C472,Pin_Report!$D$3:$E$9000,2,0)</f>
        <v>CH1_HBPA2_PG</v>
      </c>
      <c r="F472" s="14" t="str">
        <f>VLOOKUP(D472,Pin_Report!$D$3:$E$9000,2,0)</f>
        <v>PGOOD_LDO</v>
      </c>
      <c r="G472" s="30"/>
      <c r="H472" s="30"/>
      <c r="I472" s="30"/>
      <c r="J472" s="30"/>
      <c r="K472" s="39"/>
      <c r="L472" s="39"/>
      <c r="M472" s="4"/>
      <c r="N472" s="4" t="s">
        <v>506</v>
      </c>
      <c r="O472" s="23"/>
      <c r="P472" s="37"/>
      <c r="Q472" s="37"/>
    </row>
    <row r="473" spans="1:17" s="17" customFormat="1" x14ac:dyDescent="0.3">
      <c r="A473" s="39" t="s">
        <v>2374</v>
      </c>
      <c r="B473" s="39" t="s">
        <v>2879</v>
      </c>
      <c r="C473" s="39" t="str">
        <f t="shared" si="32"/>
        <v>R3616-1</v>
      </c>
      <c r="D473" s="39" t="str">
        <f t="shared" si="33"/>
        <v>R3616-2</v>
      </c>
      <c r="E473" s="14" t="str">
        <f>VLOOKUP(C473,Pin_Report!$D$3:$E$9000,2,0)</f>
        <v>CH1_+5P7V_HBPA1</v>
      </c>
      <c r="F473" s="14" t="str">
        <f>VLOOKUP(D473,Pin_Report!$D$3:$E$9000,2,0)</f>
        <v>5P7V_A</v>
      </c>
      <c r="G473" s="30"/>
      <c r="H473" s="30"/>
      <c r="I473" s="30"/>
      <c r="J473" s="30"/>
      <c r="K473" s="39"/>
      <c r="L473" s="39"/>
      <c r="M473" s="4"/>
      <c r="N473" s="4" t="s">
        <v>506</v>
      </c>
      <c r="O473" s="23"/>
      <c r="P473" s="37"/>
      <c r="Q473" s="37"/>
    </row>
    <row r="474" spans="1:17" s="17" customFormat="1" x14ac:dyDescent="0.3">
      <c r="A474" s="39" t="s">
        <v>2375</v>
      </c>
      <c r="B474" s="39" t="s">
        <v>2879</v>
      </c>
      <c r="C474" s="39" t="str">
        <f t="shared" si="32"/>
        <v>R3617-1</v>
      </c>
      <c r="D474" s="39" t="str">
        <f t="shared" si="33"/>
        <v>R3617-2</v>
      </c>
      <c r="E474" s="14" t="str">
        <f>VLOOKUP(C474,Pin_Report!$D$3:$E$9000,2,0)</f>
        <v>CH1_+5P7V_HBPA2</v>
      </c>
      <c r="F474" s="14" t="str">
        <f>VLOOKUP(D474,Pin_Report!$D$3:$E$9000,2,0)</f>
        <v>5P7V_A</v>
      </c>
      <c r="G474" s="30"/>
      <c r="H474" s="30"/>
      <c r="I474" s="30"/>
      <c r="J474" s="30"/>
      <c r="K474" s="39"/>
      <c r="L474" s="39"/>
      <c r="M474" s="4"/>
      <c r="N474" s="4" t="s">
        <v>506</v>
      </c>
      <c r="O474" s="23"/>
      <c r="P474" s="37"/>
      <c r="Q474" s="37"/>
    </row>
    <row r="475" spans="1:17" s="17" customFormat="1" x14ac:dyDescent="0.3">
      <c r="A475" s="39" t="s">
        <v>2383</v>
      </c>
      <c r="B475" s="39" t="s">
        <v>2879</v>
      </c>
      <c r="C475" s="39" t="str">
        <f t="shared" si="32"/>
        <v>R3805-1</v>
      </c>
      <c r="D475" s="39" t="str">
        <f t="shared" si="33"/>
        <v>R3805-2</v>
      </c>
      <c r="E475" s="14" t="str">
        <f>VLOOKUP(C475,Pin_Report!$D$3:$E$9000,2,0)</f>
        <v>CH2_HBPA1_PG</v>
      </c>
      <c r="F475" s="14" t="str">
        <f>VLOOKUP(D475,Pin_Report!$D$3:$E$9000,2,0)</f>
        <v>PGOOD_LDO</v>
      </c>
      <c r="G475" s="30"/>
      <c r="H475" s="30"/>
      <c r="I475" s="30"/>
      <c r="J475" s="30"/>
      <c r="K475" s="39"/>
      <c r="L475" s="39"/>
      <c r="M475" s="4"/>
      <c r="N475" s="4" t="s">
        <v>506</v>
      </c>
      <c r="O475" s="23"/>
      <c r="P475" s="37"/>
      <c r="Q475" s="37"/>
    </row>
    <row r="476" spans="1:17" s="17" customFormat="1" x14ac:dyDescent="0.3">
      <c r="A476" s="39" t="s">
        <v>2391</v>
      </c>
      <c r="B476" s="39" t="s">
        <v>2879</v>
      </c>
      <c r="C476" s="39" t="str">
        <f t="shared" si="32"/>
        <v>R3811-1</v>
      </c>
      <c r="D476" s="39" t="str">
        <f t="shared" si="33"/>
        <v>R3811-2</v>
      </c>
      <c r="E476" s="14" t="str">
        <f>VLOOKUP(C476,Pin_Report!$D$3:$E$9000,2,0)</f>
        <v>CH2_HBPA2_PG</v>
      </c>
      <c r="F476" s="14" t="str">
        <f>VLOOKUP(D476,Pin_Report!$D$3:$E$9000,2,0)</f>
        <v>PGOOD_LDO</v>
      </c>
      <c r="G476" s="30"/>
      <c r="H476" s="30"/>
      <c r="I476" s="30"/>
      <c r="J476" s="30"/>
      <c r="K476" s="39"/>
      <c r="L476" s="39"/>
      <c r="M476" s="4"/>
      <c r="N476" s="4" t="s">
        <v>506</v>
      </c>
      <c r="O476" s="23"/>
      <c r="P476" s="37"/>
      <c r="Q476" s="37"/>
    </row>
    <row r="477" spans="1:17" s="17" customFormat="1" x14ac:dyDescent="0.3">
      <c r="A477" s="39" t="s">
        <v>2393</v>
      </c>
      <c r="B477" s="39" t="s">
        <v>2879</v>
      </c>
      <c r="C477" s="39" t="str">
        <f t="shared" si="32"/>
        <v>R3816-1</v>
      </c>
      <c r="D477" s="39" t="str">
        <f t="shared" si="33"/>
        <v>R3816-2</v>
      </c>
      <c r="E477" s="14" t="str">
        <f>VLOOKUP(C477,Pin_Report!$D$3:$E$9000,2,0)</f>
        <v>CH2_+5P7V_HBPA1</v>
      </c>
      <c r="F477" s="14" t="str">
        <f>VLOOKUP(D477,Pin_Report!$D$3:$E$9000,2,0)</f>
        <v>5P7V_B</v>
      </c>
      <c r="G477" s="30"/>
      <c r="H477" s="30"/>
      <c r="I477" s="30"/>
      <c r="J477" s="30"/>
      <c r="K477" s="39"/>
      <c r="L477" s="39"/>
      <c r="M477" s="4"/>
      <c r="N477" s="4" t="s">
        <v>506</v>
      </c>
      <c r="O477" s="23"/>
      <c r="P477" s="37"/>
      <c r="Q477" s="37"/>
    </row>
    <row r="478" spans="1:17" s="17" customFormat="1" x14ac:dyDescent="0.3">
      <c r="A478" s="39" t="s">
        <v>2394</v>
      </c>
      <c r="B478" s="39" t="s">
        <v>2879</v>
      </c>
      <c r="C478" s="39" t="str">
        <f t="shared" si="32"/>
        <v>R3817-1</v>
      </c>
      <c r="D478" s="39" t="str">
        <f t="shared" si="33"/>
        <v>R3817-2</v>
      </c>
      <c r="E478" s="14" t="str">
        <f>VLOOKUP(C478,Pin_Report!$D$3:$E$9000,2,0)</f>
        <v>CH2_+5P7V_HBPA2</v>
      </c>
      <c r="F478" s="14" t="str">
        <f>VLOOKUP(D478,Pin_Report!$D$3:$E$9000,2,0)</f>
        <v>5P7V_B</v>
      </c>
      <c r="G478" s="30"/>
      <c r="H478" s="30"/>
      <c r="I478" s="30"/>
      <c r="J478" s="30"/>
      <c r="K478" s="39"/>
      <c r="L478" s="39"/>
      <c r="M478" s="4"/>
      <c r="N478" s="4" t="s">
        <v>506</v>
      </c>
      <c r="O478" s="23"/>
      <c r="P478" s="37"/>
      <c r="Q478" s="37"/>
    </row>
    <row r="479" spans="1:17" s="17" customFormat="1" x14ac:dyDescent="0.3">
      <c r="A479" s="39" t="s">
        <v>2399</v>
      </c>
      <c r="B479" s="39" t="s">
        <v>2879</v>
      </c>
      <c r="C479" s="39" t="str">
        <f t="shared" si="32"/>
        <v>R4012-1</v>
      </c>
      <c r="D479" s="39" t="str">
        <f t="shared" si="33"/>
        <v>R4012-2</v>
      </c>
      <c r="E479" s="14" t="str">
        <f>VLOOKUP(C479,Pin_Report!$D$3:$E$9000,2,0)</f>
        <v>LDO_5V_ENB</v>
      </c>
      <c r="F479" s="14" t="str">
        <f>VLOOKUP(D479,Pin_Report!$D$3:$E$9000,2,0)</f>
        <v>N3015309</v>
      </c>
      <c r="G479" s="30"/>
      <c r="H479" s="30"/>
      <c r="I479" s="30"/>
      <c r="J479" s="30"/>
      <c r="K479" s="39"/>
      <c r="L479" s="39"/>
      <c r="M479" s="4"/>
      <c r="N479" s="4" t="s">
        <v>506</v>
      </c>
      <c r="O479" s="23"/>
      <c r="P479" s="37"/>
      <c r="Q479" s="37"/>
    </row>
    <row r="480" spans="1:17" s="17" customFormat="1" x14ac:dyDescent="0.3">
      <c r="A480" s="39" t="s">
        <v>1958</v>
      </c>
      <c r="B480" s="39" t="s">
        <v>2879</v>
      </c>
      <c r="C480" s="39" t="str">
        <f t="shared" si="32"/>
        <v>R1835-1</v>
      </c>
      <c r="D480" s="39" t="str">
        <f t="shared" si="33"/>
        <v>R1835-2</v>
      </c>
      <c r="E480" s="14" t="str">
        <f>VLOOKUP(C480,Pin_Report!$D$3:$E$9000,2,0)</f>
        <v>CH1_3P3V_AD_1</v>
      </c>
      <c r="F480" s="14" t="str">
        <f>VLOOKUP(D480,Pin_Report!$D$3:$E$9000,2,0)</f>
        <v>CH1_RF_A/D_A0_CPU</v>
      </c>
      <c r="G480" s="30"/>
      <c r="H480" s="30"/>
      <c r="I480" s="30"/>
      <c r="J480" s="30"/>
      <c r="K480" s="39"/>
      <c r="L480" s="39"/>
      <c r="M480" s="4"/>
      <c r="N480" s="4" t="s">
        <v>506</v>
      </c>
      <c r="O480" s="23"/>
      <c r="P480" s="37"/>
      <c r="Q480" s="37"/>
    </row>
    <row r="481" spans="1:17" s="17" customFormat="1" x14ac:dyDescent="0.3">
      <c r="A481" s="39" t="s">
        <v>1960</v>
      </c>
      <c r="B481" s="39" t="s">
        <v>2879</v>
      </c>
      <c r="C481" s="39" t="str">
        <f t="shared" si="32"/>
        <v>R1836-1</v>
      </c>
      <c r="D481" s="39" t="str">
        <f t="shared" si="33"/>
        <v>R1836-2</v>
      </c>
      <c r="E481" s="14" t="str">
        <f>VLOOKUP(C481,Pin_Report!$D$3:$E$9000,2,0)</f>
        <v>CH1_RF_A/D_A1_CPU</v>
      </c>
      <c r="F481" s="14" t="str">
        <f>VLOOKUP(D481,Pin_Report!$D$3:$E$9000,2,0)</f>
        <v>GND</v>
      </c>
      <c r="G481" s="30"/>
      <c r="H481" s="30"/>
      <c r="I481" s="30"/>
      <c r="J481" s="30"/>
      <c r="K481" s="39"/>
      <c r="L481" s="39"/>
      <c r="M481" s="4"/>
      <c r="N481" s="4" t="s">
        <v>506</v>
      </c>
      <c r="O481" s="23"/>
      <c r="P481" s="37"/>
      <c r="Q481" s="37"/>
    </row>
    <row r="482" spans="1:17" s="17" customFormat="1" x14ac:dyDescent="0.3">
      <c r="A482" s="39" t="s">
        <v>1992</v>
      </c>
      <c r="B482" s="39" t="s">
        <v>2879</v>
      </c>
      <c r="C482" s="39" t="str">
        <f t="shared" si="32"/>
        <v>R1954-1</v>
      </c>
      <c r="D482" s="39" t="str">
        <f t="shared" si="33"/>
        <v>R1954-2</v>
      </c>
      <c r="E482" s="14" t="str">
        <f>VLOOKUP(C482,Pin_Report!$D$3:$E$9000,2,0)</f>
        <v>WD_3P3V_IO</v>
      </c>
      <c r="F482" s="14" t="str">
        <f>VLOOKUP(D482,Pin_Report!$D$3:$E$9000,2,0)</f>
        <v>WD_CNRL_A2_CPU</v>
      </c>
      <c r="G482" s="30"/>
      <c r="H482" s="30"/>
      <c r="I482" s="30"/>
      <c r="J482" s="30"/>
      <c r="K482" s="39"/>
      <c r="L482" s="39"/>
      <c r="M482" s="4"/>
      <c r="N482" s="4" t="s">
        <v>506</v>
      </c>
      <c r="O482" s="23"/>
      <c r="P482" s="37"/>
      <c r="Q482" s="37"/>
    </row>
    <row r="483" spans="1:17" s="17" customFormat="1" x14ac:dyDescent="0.3">
      <c r="A483" s="39" t="s">
        <v>1993</v>
      </c>
      <c r="B483" s="39" t="s">
        <v>2879</v>
      </c>
      <c r="C483" s="39" t="str">
        <f t="shared" si="32"/>
        <v>R1955-1</v>
      </c>
      <c r="D483" s="39" t="str">
        <f t="shared" si="33"/>
        <v>R1955-2</v>
      </c>
      <c r="E483" s="14" t="str">
        <f>VLOOKUP(C483,Pin_Report!$D$3:$E$9000,2,0)</f>
        <v>WD_CNRL_A1_CPU</v>
      </c>
      <c r="F483" s="14" t="str">
        <f>VLOOKUP(D483,Pin_Report!$D$3:$E$9000,2,0)</f>
        <v>GND</v>
      </c>
      <c r="G483" s="30"/>
      <c r="H483" s="30"/>
      <c r="I483" s="30"/>
      <c r="J483" s="30"/>
      <c r="K483" s="39"/>
      <c r="L483" s="39"/>
      <c r="M483" s="4"/>
      <c r="N483" s="4" t="s">
        <v>506</v>
      </c>
      <c r="O483" s="23"/>
      <c r="P483" s="37"/>
      <c r="Q483" s="37"/>
    </row>
    <row r="484" spans="1:17" s="17" customFormat="1" x14ac:dyDescent="0.3">
      <c r="A484" s="39" t="s">
        <v>1994</v>
      </c>
      <c r="B484" s="39" t="s">
        <v>2879</v>
      </c>
      <c r="C484" s="39" t="str">
        <f t="shared" si="32"/>
        <v>R1956-1</v>
      </c>
      <c r="D484" s="39" t="str">
        <f t="shared" si="33"/>
        <v>R1956-2</v>
      </c>
      <c r="E484" s="14" t="str">
        <f>VLOOKUP(C484,Pin_Report!$D$3:$E$9000,2,0)</f>
        <v>WD_CNRL_A0_CPU</v>
      </c>
      <c r="F484" s="14" t="str">
        <f>VLOOKUP(D484,Pin_Report!$D$3:$E$9000,2,0)</f>
        <v>GND</v>
      </c>
      <c r="G484" s="30"/>
      <c r="H484" s="30"/>
      <c r="I484" s="30"/>
      <c r="J484" s="30"/>
      <c r="K484" s="39"/>
      <c r="L484" s="39"/>
      <c r="M484" s="4"/>
      <c r="N484" s="4" t="s">
        <v>506</v>
      </c>
      <c r="O484" s="23"/>
      <c r="P484" s="37"/>
      <c r="Q484" s="37"/>
    </row>
    <row r="485" spans="1:17" s="17" customFormat="1" x14ac:dyDescent="0.3">
      <c r="A485" s="39" t="s">
        <v>2052</v>
      </c>
      <c r="B485" s="39" t="s">
        <v>2879</v>
      </c>
      <c r="C485" s="39" t="str">
        <f t="shared" si="32"/>
        <v>R2035-1</v>
      </c>
      <c r="D485" s="39" t="str">
        <f t="shared" si="33"/>
        <v>R2035-2</v>
      </c>
      <c r="E485" s="14" t="str">
        <f>VLOOKUP(C485,Pin_Report!$D$3:$E$9000,2,0)</f>
        <v>CH2_RF_A/D_A0_CPU</v>
      </c>
      <c r="F485" s="14" t="str">
        <f>VLOOKUP(D485,Pin_Report!$D$3:$E$9000,2,0)</f>
        <v>GND</v>
      </c>
      <c r="G485" s="30"/>
      <c r="H485" s="30"/>
      <c r="I485" s="30"/>
      <c r="J485" s="30"/>
      <c r="K485" s="39"/>
      <c r="L485" s="39"/>
      <c r="M485" s="4"/>
      <c r="N485" s="4" t="s">
        <v>506</v>
      </c>
      <c r="O485" s="23"/>
      <c r="P485" s="37"/>
      <c r="Q485" s="37"/>
    </row>
    <row r="486" spans="1:17" s="17" customFormat="1" x14ac:dyDescent="0.3">
      <c r="A486" s="39" t="s">
        <v>2054</v>
      </c>
      <c r="B486" s="39" t="s">
        <v>2879</v>
      </c>
      <c r="C486" s="39" t="str">
        <f t="shared" si="32"/>
        <v>R2036-1</v>
      </c>
      <c r="D486" s="39" t="str">
        <f t="shared" si="33"/>
        <v>R2036-2</v>
      </c>
      <c r="E486" s="14" t="str">
        <f>VLOOKUP(C486,Pin_Report!$D$3:$E$9000,2,0)</f>
        <v>CH2_RF_A/D_A1_CPU</v>
      </c>
      <c r="F486" s="14" t="str">
        <f>VLOOKUP(D486,Pin_Report!$D$3:$E$9000,2,0)</f>
        <v>GND</v>
      </c>
      <c r="G486" s="30"/>
      <c r="H486" s="30"/>
      <c r="I486" s="30"/>
      <c r="J486" s="30"/>
      <c r="K486" s="39"/>
      <c r="L486" s="39"/>
      <c r="M486" s="4"/>
      <c r="N486" s="4" t="s">
        <v>506</v>
      </c>
      <c r="O486" s="23"/>
      <c r="P486" s="37"/>
      <c r="Q486" s="37"/>
    </row>
    <row r="487" spans="1:17" s="17" customFormat="1" x14ac:dyDescent="0.3">
      <c r="A487" s="39" t="s">
        <v>2139</v>
      </c>
      <c r="B487" s="39" t="s">
        <v>2879</v>
      </c>
      <c r="C487" s="39" t="str">
        <f t="shared" si="32"/>
        <v>R2238-1</v>
      </c>
      <c r="D487" s="39" t="str">
        <f t="shared" si="33"/>
        <v>R2238-2</v>
      </c>
      <c r="E487" s="14" t="str">
        <f>VLOOKUP(C487,Pin_Report!$D$3:$E$9000,2,0)</f>
        <v>CH1_3P3V_IO_1</v>
      </c>
      <c r="F487" s="14" t="str">
        <f>VLOOKUP(D487,Pin_Report!$D$3:$E$9000,2,0)</f>
        <v>CH1_TXPRE_I2C_A2</v>
      </c>
      <c r="G487" s="30"/>
      <c r="H487" s="30"/>
      <c r="I487" s="30"/>
      <c r="J487" s="30"/>
      <c r="K487" s="39"/>
      <c r="L487" s="39"/>
      <c r="M487" s="4"/>
      <c r="N487" s="4" t="s">
        <v>506</v>
      </c>
      <c r="O487" s="23"/>
      <c r="P487" s="37"/>
      <c r="Q487" s="37"/>
    </row>
    <row r="488" spans="1:17" s="17" customFormat="1" x14ac:dyDescent="0.3">
      <c r="A488" s="39" t="s">
        <v>2141</v>
      </c>
      <c r="B488" s="39" t="s">
        <v>2879</v>
      </c>
      <c r="C488" s="39" t="str">
        <f t="shared" si="32"/>
        <v>R2239-1</v>
      </c>
      <c r="D488" s="39" t="str">
        <f t="shared" si="33"/>
        <v>R2239-2</v>
      </c>
      <c r="E488" s="14" t="str">
        <f>VLOOKUP(C488,Pin_Report!$D$3:$E$9000,2,0)</f>
        <v>CH1_3P3V_IO_1</v>
      </c>
      <c r="F488" s="14" t="str">
        <f>VLOOKUP(D488,Pin_Report!$D$3:$E$9000,2,0)</f>
        <v>CH1_TXPRE_I2C_A1</v>
      </c>
      <c r="G488" s="30"/>
      <c r="H488" s="30"/>
      <c r="I488" s="30"/>
      <c r="J488" s="30"/>
      <c r="K488" s="39"/>
      <c r="L488" s="39"/>
      <c r="M488" s="4"/>
      <c r="N488" s="4" t="s">
        <v>506</v>
      </c>
      <c r="O488" s="23"/>
      <c r="P488" s="37"/>
      <c r="Q488" s="37"/>
    </row>
    <row r="489" spans="1:17" s="17" customFormat="1" x14ac:dyDescent="0.3">
      <c r="A489" s="39" t="s">
        <v>2143</v>
      </c>
      <c r="B489" s="39" t="s">
        <v>2879</v>
      </c>
      <c r="C489" s="39" t="str">
        <f t="shared" si="32"/>
        <v>R2240-1</v>
      </c>
      <c r="D489" s="39" t="str">
        <f t="shared" si="33"/>
        <v>R2240-2</v>
      </c>
      <c r="E489" s="14" t="str">
        <f>VLOOKUP(C489,Pin_Report!$D$3:$E$9000,2,0)</f>
        <v>CH1_3P3V_IO_1</v>
      </c>
      <c r="F489" s="14" t="str">
        <f>VLOOKUP(D489,Pin_Report!$D$3:$E$9000,2,0)</f>
        <v>CH1_TXPRE_I2C_A0</v>
      </c>
      <c r="G489" s="30"/>
      <c r="H489" s="30"/>
      <c r="I489" s="30"/>
      <c r="J489" s="30"/>
      <c r="K489" s="39"/>
      <c r="L489" s="39"/>
      <c r="M489" s="4"/>
      <c r="N489" s="4" t="s">
        <v>506</v>
      </c>
      <c r="O489" s="23"/>
      <c r="P489" s="37"/>
      <c r="Q489" s="37"/>
    </row>
    <row r="490" spans="1:17" s="17" customFormat="1" x14ac:dyDescent="0.3">
      <c r="A490" s="39" t="s">
        <v>2172</v>
      </c>
      <c r="B490" s="39" t="s">
        <v>2879</v>
      </c>
      <c r="C490" s="39" t="str">
        <f t="shared" si="32"/>
        <v>R2531-1</v>
      </c>
      <c r="D490" s="39" t="str">
        <f t="shared" si="33"/>
        <v>R2531-2</v>
      </c>
      <c r="E490" s="14" t="str">
        <f>VLOOKUP(C490,Pin_Report!$D$3:$E$9000,2,0)</f>
        <v>CH1_3P3V_IO_2</v>
      </c>
      <c r="F490" s="14" t="str">
        <f>VLOOKUP(D490,Pin_Report!$D$3:$E$9000,2,0)</f>
        <v>CH1_RX_I2C_A2</v>
      </c>
      <c r="G490" s="30"/>
      <c r="H490" s="30"/>
      <c r="I490" s="30"/>
      <c r="J490" s="30"/>
      <c r="K490" s="39"/>
      <c r="L490" s="39"/>
      <c r="M490" s="4"/>
      <c r="N490" s="4" t="s">
        <v>506</v>
      </c>
      <c r="O490" s="23"/>
      <c r="P490" s="37"/>
      <c r="Q490" s="37"/>
    </row>
    <row r="491" spans="1:17" s="17" customFormat="1" x14ac:dyDescent="0.3">
      <c r="A491" s="39" t="s">
        <v>2174</v>
      </c>
      <c r="B491" s="39" t="s">
        <v>2879</v>
      </c>
      <c r="C491" s="39" t="str">
        <f t="shared" si="32"/>
        <v>R2532-1</v>
      </c>
      <c r="D491" s="39" t="str">
        <f t="shared" si="33"/>
        <v>R2532-2</v>
      </c>
      <c r="E491" s="14" t="str">
        <f>VLOOKUP(C491,Pin_Report!$D$3:$E$9000,2,0)</f>
        <v>CH1_3P3V_IO_2</v>
      </c>
      <c r="F491" s="14" t="str">
        <f>VLOOKUP(D491,Pin_Report!$D$3:$E$9000,2,0)</f>
        <v>CH1_RX_I2C_A0</v>
      </c>
      <c r="G491" s="30"/>
      <c r="H491" s="30"/>
      <c r="I491" s="30"/>
      <c r="J491" s="30"/>
      <c r="K491" s="39"/>
      <c r="L491" s="39"/>
      <c r="M491" s="4"/>
      <c r="N491" s="4" t="s">
        <v>506</v>
      </c>
      <c r="O491" s="23"/>
      <c r="P491" s="37"/>
      <c r="Q491" s="37"/>
    </row>
    <row r="492" spans="1:17" s="17" customFormat="1" x14ac:dyDescent="0.3">
      <c r="A492" s="39" t="s">
        <v>2182</v>
      </c>
      <c r="B492" s="39" t="s">
        <v>2879</v>
      </c>
      <c r="C492" s="39" t="str">
        <f t="shared" si="32"/>
        <v>R2538-1</v>
      </c>
      <c r="D492" s="39" t="str">
        <f t="shared" si="33"/>
        <v>R2538-2</v>
      </c>
      <c r="E492" s="14" t="str">
        <f>VLOOKUP(C492,Pin_Report!$D$3:$E$9000,2,0)</f>
        <v>CH1_RX_I2C_A1</v>
      </c>
      <c r="F492" s="14" t="str">
        <f>VLOOKUP(D492,Pin_Report!$D$3:$E$9000,2,0)</f>
        <v>GND</v>
      </c>
      <c r="G492" s="30"/>
      <c r="H492" s="30"/>
      <c r="I492" s="30"/>
      <c r="J492" s="30"/>
      <c r="K492" s="39"/>
      <c r="L492" s="39"/>
      <c r="M492" s="4"/>
      <c r="N492" s="4" t="s">
        <v>506</v>
      </c>
      <c r="O492" s="23"/>
      <c r="P492" s="37"/>
      <c r="Q492" s="37"/>
    </row>
    <row r="493" spans="1:17" s="17" customFormat="1" x14ac:dyDescent="0.3">
      <c r="A493" s="39" t="s">
        <v>2248</v>
      </c>
      <c r="B493" s="39" t="s">
        <v>2879</v>
      </c>
      <c r="C493" s="39" t="str">
        <f t="shared" si="32"/>
        <v>R2838-1</v>
      </c>
      <c r="D493" s="39" t="str">
        <f t="shared" si="33"/>
        <v>R2838-2</v>
      </c>
      <c r="E493" s="14" t="str">
        <f>VLOOKUP(C493,Pin_Report!$D$3:$E$9000,2,0)</f>
        <v>CH2_TXPRE_I2C_A2</v>
      </c>
      <c r="F493" s="14" t="str">
        <f>VLOOKUP(D493,Pin_Report!$D$3:$E$9000,2,0)</f>
        <v>GND</v>
      </c>
      <c r="G493" s="30"/>
      <c r="H493" s="30"/>
      <c r="I493" s="30"/>
      <c r="J493" s="30"/>
      <c r="K493" s="39"/>
      <c r="L493" s="39"/>
      <c r="M493" s="4"/>
      <c r="N493" s="4" t="s">
        <v>506</v>
      </c>
      <c r="O493" s="23"/>
      <c r="P493" s="37"/>
      <c r="Q493" s="37"/>
    </row>
    <row r="494" spans="1:17" s="17" customFormat="1" x14ac:dyDescent="0.3">
      <c r="A494" s="39" t="s">
        <v>2250</v>
      </c>
      <c r="B494" s="39" t="s">
        <v>2879</v>
      </c>
      <c r="C494" s="39" t="str">
        <f t="shared" si="32"/>
        <v>R2839-1</v>
      </c>
      <c r="D494" s="39" t="str">
        <f t="shared" si="33"/>
        <v>R2839-2</v>
      </c>
      <c r="E494" s="14" t="str">
        <f>VLOOKUP(C494,Pin_Report!$D$3:$E$9000,2,0)</f>
        <v>CH2_3P3V_IO_1</v>
      </c>
      <c r="F494" s="14" t="str">
        <f>VLOOKUP(D494,Pin_Report!$D$3:$E$9000,2,0)</f>
        <v>CH2_TXPRE_I2C_A1</v>
      </c>
      <c r="G494" s="30"/>
      <c r="H494" s="30"/>
      <c r="I494" s="30"/>
      <c r="J494" s="30"/>
      <c r="K494" s="39"/>
      <c r="L494" s="39"/>
      <c r="M494" s="4"/>
      <c r="N494" s="4" t="s">
        <v>506</v>
      </c>
      <c r="O494" s="23"/>
      <c r="P494" s="37"/>
      <c r="Q494" s="37"/>
    </row>
    <row r="495" spans="1:17" s="17" customFormat="1" x14ac:dyDescent="0.3">
      <c r="A495" s="39" t="s">
        <v>2252</v>
      </c>
      <c r="B495" s="39" t="s">
        <v>2879</v>
      </c>
      <c r="C495" s="39" t="str">
        <f t="shared" si="32"/>
        <v>R2840-1</v>
      </c>
      <c r="D495" s="39" t="str">
        <f t="shared" si="33"/>
        <v>R2840-2</v>
      </c>
      <c r="E495" s="14" t="str">
        <f>VLOOKUP(C495,Pin_Report!$D$3:$E$9000,2,0)</f>
        <v>CH2_3P3V_IO_1</v>
      </c>
      <c r="F495" s="14" t="str">
        <f>VLOOKUP(D495,Pin_Report!$D$3:$E$9000,2,0)</f>
        <v>CH2_TXPRE_I2C_A0</v>
      </c>
      <c r="G495" s="30"/>
      <c r="H495" s="30"/>
      <c r="I495" s="30"/>
      <c r="J495" s="30"/>
      <c r="K495" s="39"/>
      <c r="L495" s="39"/>
      <c r="M495" s="4"/>
      <c r="N495" s="4" t="s">
        <v>506</v>
      </c>
      <c r="O495" s="23"/>
      <c r="P495" s="37"/>
      <c r="Q495" s="37"/>
    </row>
    <row r="496" spans="1:17" s="17" customFormat="1" x14ac:dyDescent="0.3">
      <c r="A496" s="39" t="s">
        <v>2281</v>
      </c>
      <c r="B496" s="39" t="s">
        <v>2879</v>
      </c>
      <c r="C496" s="39" t="str">
        <f t="shared" si="32"/>
        <v>R3133-1</v>
      </c>
      <c r="D496" s="39" t="str">
        <f t="shared" si="33"/>
        <v>R3133-2</v>
      </c>
      <c r="E496" s="14" t="str">
        <f>VLOOKUP(C496,Pin_Report!$D$3:$E$9000,2,0)</f>
        <v>CH2_RX_I2C_A2</v>
      </c>
      <c r="F496" s="14" t="str">
        <f>VLOOKUP(D496,Pin_Report!$D$3:$E$9000,2,0)</f>
        <v>GND</v>
      </c>
      <c r="G496" s="30"/>
      <c r="H496" s="30"/>
      <c r="I496" s="30"/>
      <c r="J496" s="30"/>
      <c r="K496" s="39"/>
      <c r="L496" s="39"/>
      <c r="M496" s="4"/>
      <c r="N496" s="4" t="s">
        <v>506</v>
      </c>
      <c r="O496" s="23"/>
      <c r="P496" s="37"/>
      <c r="Q496" s="37"/>
    </row>
    <row r="497" spans="1:17" s="17" customFormat="1" x14ac:dyDescent="0.3">
      <c r="A497" s="39" t="s">
        <v>2283</v>
      </c>
      <c r="B497" s="39" t="s">
        <v>2879</v>
      </c>
      <c r="C497" s="39" t="str">
        <f t="shared" si="32"/>
        <v>R3134-1</v>
      </c>
      <c r="D497" s="39" t="str">
        <f t="shared" si="33"/>
        <v>R3134-2</v>
      </c>
      <c r="E497" s="14" t="str">
        <f>VLOOKUP(C497,Pin_Report!$D$3:$E$9000,2,0)</f>
        <v>CH2_RX_I2C_A0</v>
      </c>
      <c r="F497" s="14" t="str">
        <f>VLOOKUP(D497,Pin_Report!$D$3:$E$9000,2,0)</f>
        <v>GND</v>
      </c>
      <c r="G497" s="30"/>
      <c r="H497" s="30"/>
      <c r="I497" s="30"/>
      <c r="J497" s="30"/>
      <c r="K497" s="39"/>
      <c r="L497" s="39"/>
      <c r="M497" s="4"/>
      <c r="N497" s="4" t="s">
        <v>506</v>
      </c>
      <c r="O497" s="23"/>
      <c r="P497" s="37"/>
      <c r="Q497" s="37"/>
    </row>
    <row r="498" spans="1:17" s="17" customFormat="1" x14ac:dyDescent="0.3">
      <c r="A498" s="39" t="s">
        <v>2291</v>
      </c>
      <c r="B498" s="39" t="s">
        <v>2879</v>
      </c>
      <c r="C498" s="39" t="str">
        <f t="shared" si="32"/>
        <v>R3138-1</v>
      </c>
      <c r="D498" s="39" t="str">
        <f t="shared" si="33"/>
        <v>R3138-2</v>
      </c>
      <c r="E498" s="14" t="str">
        <f>VLOOKUP(C498,Pin_Report!$D$3:$E$9000,2,0)</f>
        <v>CH2_3P3V_IO_2</v>
      </c>
      <c r="F498" s="14" t="str">
        <f>VLOOKUP(D498,Pin_Report!$D$3:$E$9000,2,0)</f>
        <v>CH2_RX_I2C_A1</v>
      </c>
      <c r="G498" s="30"/>
      <c r="H498" s="30"/>
      <c r="I498" s="30"/>
      <c r="J498" s="30"/>
      <c r="K498" s="39"/>
      <c r="L498" s="39"/>
      <c r="M498" s="4"/>
      <c r="N498" s="4" t="s">
        <v>506</v>
      </c>
      <c r="O498" s="23"/>
      <c r="P498" s="37"/>
      <c r="Q498" s="37"/>
    </row>
    <row r="499" spans="1:17" s="17" customFormat="1" x14ac:dyDescent="0.3">
      <c r="A499" s="39" t="s">
        <v>2442</v>
      </c>
      <c r="B499" s="39" t="s">
        <v>2879</v>
      </c>
      <c r="C499" s="39" t="str">
        <f t="shared" si="32"/>
        <v>R10881-1</v>
      </c>
      <c r="D499" s="39" t="str">
        <f t="shared" si="33"/>
        <v>R10881-2</v>
      </c>
      <c r="E499" s="14" t="str">
        <f>VLOOKUP(C499,Pin_Report!$D$3:$E$9000,2,0)</f>
        <v>SHDN_SW</v>
      </c>
      <c r="F499" s="14" t="str">
        <f>VLOOKUP(D499,Pin_Report!$D$3:$E$9000,2,0)</f>
        <v>N16353435</v>
      </c>
      <c r="G499" s="30"/>
      <c r="H499" s="30"/>
      <c r="I499" s="30"/>
      <c r="J499" s="30"/>
      <c r="K499" s="39"/>
      <c r="L499" s="39"/>
      <c r="M499" s="4"/>
      <c r="N499" s="4" t="s">
        <v>506</v>
      </c>
      <c r="O499" s="23"/>
      <c r="P499" s="37"/>
      <c r="Q499" s="37"/>
    </row>
    <row r="500" spans="1:17" s="17" customFormat="1" x14ac:dyDescent="0.3">
      <c r="A500" s="39" t="s">
        <v>2443</v>
      </c>
      <c r="B500" s="39" t="s">
        <v>2879</v>
      </c>
      <c r="C500" s="39" t="str">
        <f t="shared" si="32"/>
        <v>R10882-1</v>
      </c>
      <c r="D500" s="39" t="str">
        <f t="shared" si="33"/>
        <v>R10882-2</v>
      </c>
      <c r="E500" s="14" t="str">
        <f>VLOOKUP(C500,Pin_Report!$D$3:$E$9000,2,0)</f>
        <v>SHDN_SW</v>
      </c>
      <c r="F500" s="14" t="str">
        <f>VLOOKUP(D500,Pin_Report!$D$3:$E$9000,2,0)</f>
        <v>N16353536</v>
      </c>
      <c r="G500" s="30"/>
      <c r="H500" s="30"/>
      <c r="I500" s="30"/>
      <c r="J500" s="30"/>
      <c r="K500" s="39"/>
      <c r="L500" s="39"/>
      <c r="M500" s="4"/>
      <c r="N500" s="4" t="s">
        <v>506</v>
      </c>
      <c r="O500" s="23"/>
      <c r="P500" s="37"/>
      <c r="Q500" s="37"/>
    </row>
    <row r="501" spans="1:17" s="17" customFormat="1" x14ac:dyDescent="0.3">
      <c r="A501" s="39" t="s">
        <v>1964</v>
      </c>
      <c r="B501" s="39" t="s">
        <v>2881</v>
      </c>
      <c r="C501" s="39" t="str">
        <f t="shared" si="32"/>
        <v>R1839-1</v>
      </c>
      <c r="D501" s="39" t="str">
        <f t="shared" si="33"/>
        <v>R1839-2</v>
      </c>
      <c r="E501" s="14" t="str">
        <f>VLOOKUP(C501,Pin_Report!$D$3:$E$9000,2,0)</f>
        <v>CH1_RF_A/D_A0_CPU</v>
      </c>
      <c r="F501" s="14" t="str">
        <f>VLOOKUP(D501,Pin_Report!$D$3:$E$9000,2,0)</f>
        <v>GND</v>
      </c>
      <c r="G501" s="30">
        <v>0.06</v>
      </c>
      <c r="H501" s="30">
        <v>3.3</v>
      </c>
      <c r="I501" s="30"/>
      <c r="J501" s="30">
        <v>10000</v>
      </c>
      <c r="K501" s="39">
        <f t="shared" ref="K501:K510" si="34">IF(ISBLANK(I501),H501*H501/J501,(I501*I501*J501))</f>
        <v>1.0889999999999999E-3</v>
      </c>
      <c r="L501" s="39">
        <f t="shared" ref="L501:L509" si="35">G501/K501</f>
        <v>55.096418732782375</v>
      </c>
      <c r="M501" s="4" t="str">
        <f t="shared" ref="M501:M510" si="36">IF(L501&gt;=1.66,"PASS","FAIL")</f>
        <v>PASS</v>
      </c>
      <c r="N501" s="4"/>
      <c r="O501" s="23"/>
      <c r="P501" s="37"/>
      <c r="Q501" s="37"/>
    </row>
    <row r="502" spans="1:17" s="17" customFormat="1" x14ac:dyDescent="0.3">
      <c r="A502" s="39" t="s">
        <v>1965</v>
      </c>
      <c r="B502" s="39" t="s">
        <v>2881</v>
      </c>
      <c r="C502" s="39" t="str">
        <f t="shared" si="32"/>
        <v>R1840-1</v>
      </c>
      <c r="D502" s="39" t="str">
        <f t="shared" si="33"/>
        <v>R1840-2</v>
      </c>
      <c r="E502" s="14" t="str">
        <f>VLOOKUP(C502,Pin_Report!$D$3:$E$9000,2,0)</f>
        <v>CH1_3P3V_AD_1</v>
      </c>
      <c r="F502" s="14" t="str">
        <f>VLOOKUP(D502,Pin_Report!$D$3:$E$9000,2,0)</f>
        <v>CH1_RF_A/D_A1_CPU</v>
      </c>
      <c r="G502" s="30">
        <v>6.25E-2</v>
      </c>
      <c r="H502" s="30">
        <v>3.3</v>
      </c>
      <c r="I502" s="30"/>
      <c r="J502" s="30">
        <v>10000</v>
      </c>
      <c r="K502" s="39">
        <f t="shared" si="34"/>
        <v>1.0889999999999999E-3</v>
      </c>
      <c r="L502" s="39">
        <f t="shared" si="35"/>
        <v>57.392102846648307</v>
      </c>
      <c r="M502" s="4" t="str">
        <f t="shared" si="36"/>
        <v>PASS</v>
      </c>
      <c r="N502" s="4"/>
      <c r="O502" s="23"/>
      <c r="P502" s="37"/>
      <c r="Q502" s="37"/>
    </row>
    <row r="503" spans="1:17" s="17" customFormat="1" x14ac:dyDescent="0.3">
      <c r="A503" s="39" t="s">
        <v>1983</v>
      </c>
      <c r="B503" s="39" t="s">
        <v>2881</v>
      </c>
      <c r="C503" s="39" t="str">
        <f t="shared" si="32"/>
        <v>R1948-1</v>
      </c>
      <c r="D503" s="39" t="str">
        <f t="shared" si="33"/>
        <v>R1948-2</v>
      </c>
      <c r="E503" s="14" t="str">
        <f>VLOOKUP(C503,Pin_Report!$D$3:$E$9000,2,0)</f>
        <v>IO_RESET</v>
      </c>
      <c r="F503" s="14" t="str">
        <f>VLOOKUP(D503,Pin_Report!$D$3:$E$9000,2,0)</f>
        <v>GND</v>
      </c>
      <c r="G503" s="30">
        <v>0.06</v>
      </c>
      <c r="H503" s="30">
        <v>3.3</v>
      </c>
      <c r="I503" s="30"/>
      <c r="J503" s="30">
        <v>10000</v>
      </c>
      <c r="K503" s="39">
        <f t="shared" si="34"/>
        <v>1.0889999999999999E-3</v>
      </c>
      <c r="L503" s="39">
        <f t="shared" si="35"/>
        <v>55.096418732782375</v>
      </c>
      <c r="M503" s="4" t="str">
        <f t="shared" si="36"/>
        <v>PASS</v>
      </c>
      <c r="N503" s="4"/>
      <c r="O503" s="23"/>
      <c r="P503" s="37"/>
      <c r="Q503" s="37"/>
    </row>
    <row r="504" spans="1:17" s="17" customFormat="1" x14ac:dyDescent="0.3">
      <c r="A504" s="39" t="s">
        <v>1984</v>
      </c>
      <c r="B504" s="39" t="s">
        <v>2881</v>
      </c>
      <c r="C504" s="39" t="str">
        <f t="shared" si="32"/>
        <v>R1949-1</v>
      </c>
      <c r="D504" s="39" t="str">
        <f t="shared" si="33"/>
        <v>R1949-2</v>
      </c>
      <c r="E504" s="14" t="str">
        <f>VLOOKUP(C504,Pin_Report!$D$3:$E$9000,2,0)</f>
        <v>3P3V_GBC</v>
      </c>
      <c r="F504" s="14" t="str">
        <f>VLOOKUP(D504,Pin_Report!$D$3:$E$9000,2,0)</f>
        <v>IO_RESET</v>
      </c>
      <c r="G504" s="30">
        <v>0.06</v>
      </c>
      <c r="H504" s="30">
        <v>3.3</v>
      </c>
      <c r="I504" s="30"/>
      <c r="J504" s="30">
        <v>10000</v>
      </c>
      <c r="K504" s="39">
        <f t="shared" si="34"/>
        <v>1.0889999999999999E-3</v>
      </c>
      <c r="L504" s="39">
        <f t="shared" si="35"/>
        <v>55.096418732782375</v>
      </c>
      <c r="M504" s="4" t="str">
        <f t="shared" si="36"/>
        <v>PASS</v>
      </c>
      <c r="N504" s="4"/>
      <c r="O504" s="23"/>
      <c r="P504" s="37"/>
      <c r="Q504" s="37"/>
    </row>
    <row r="505" spans="1:17" s="17" customFormat="1" x14ac:dyDescent="0.3">
      <c r="A505" s="39" t="s">
        <v>1986</v>
      </c>
      <c r="B505" s="39" t="s">
        <v>2881</v>
      </c>
      <c r="C505" s="39" t="str">
        <f t="shared" si="32"/>
        <v>R1951-1</v>
      </c>
      <c r="D505" s="39" t="str">
        <f t="shared" si="33"/>
        <v>R1951-2</v>
      </c>
      <c r="E505" s="14" t="str">
        <f>VLOOKUP(C505,Pin_Report!$D$3:$E$9000,2,0)</f>
        <v>WD_CNRL_A2_CPU</v>
      </c>
      <c r="F505" s="14" t="str">
        <f>VLOOKUP(D505,Pin_Report!$D$3:$E$9000,2,0)</f>
        <v>GND</v>
      </c>
      <c r="G505" s="30">
        <v>0.06</v>
      </c>
      <c r="H505" s="30">
        <v>3.3</v>
      </c>
      <c r="I505" s="30"/>
      <c r="J505" s="30">
        <v>10000</v>
      </c>
      <c r="K505" s="39">
        <f t="shared" si="34"/>
        <v>1.0889999999999999E-3</v>
      </c>
      <c r="L505" s="39">
        <f t="shared" si="35"/>
        <v>55.096418732782375</v>
      </c>
      <c r="M505" s="4" t="str">
        <f t="shared" si="36"/>
        <v>PASS</v>
      </c>
      <c r="N505" s="4"/>
      <c r="O505" s="23"/>
      <c r="P505" s="37"/>
      <c r="Q505" s="37"/>
    </row>
    <row r="506" spans="1:17" s="17" customFormat="1" x14ac:dyDescent="0.3">
      <c r="A506" s="39" t="s">
        <v>1988</v>
      </c>
      <c r="B506" s="39" t="s">
        <v>2881</v>
      </c>
      <c r="C506" s="39" t="str">
        <f t="shared" si="32"/>
        <v>R1952-1</v>
      </c>
      <c r="D506" s="39" t="str">
        <f t="shared" si="33"/>
        <v>R1952-2</v>
      </c>
      <c r="E506" s="14" t="str">
        <f>VLOOKUP(C506,Pin_Report!$D$3:$E$9000,2,0)</f>
        <v>WD_3P3V_IO</v>
      </c>
      <c r="F506" s="14" t="str">
        <f>VLOOKUP(D506,Pin_Report!$D$3:$E$9000,2,0)</f>
        <v>WD_CNRL_A1_CPU</v>
      </c>
      <c r="G506" s="30">
        <v>6.25E-2</v>
      </c>
      <c r="H506" s="30">
        <v>3.3</v>
      </c>
      <c r="I506" s="30"/>
      <c r="J506" s="30">
        <v>10000</v>
      </c>
      <c r="K506" s="39">
        <f t="shared" si="34"/>
        <v>1.0889999999999999E-3</v>
      </c>
      <c r="L506" s="39">
        <f t="shared" si="35"/>
        <v>57.392102846648307</v>
      </c>
      <c r="M506" s="4" t="str">
        <f t="shared" si="36"/>
        <v>PASS</v>
      </c>
      <c r="N506" s="4"/>
      <c r="O506" s="23"/>
      <c r="P506" s="37"/>
      <c r="Q506" s="37"/>
    </row>
    <row r="507" spans="1:17" s="17" customFormat="1" x14ac:dyDescent="0.3">
      <c r="A507" s="39" t="s">
        <v>1990</v>
      </c>
      <c r="B507" s="39" t="s">
        <v>2881</v>
      </c>
      <c r="C507" s="39" t="str">
        <f t="shared" si="32"/>
        <v>R1953-1</v>
      </c>
      <c r="D507" s="39" t="str">
        <f t="shared" si="33"/>
        <v>R1953-2</v>
      </c>
      <c r="E507" s="14" t="str">
        <f>VLOOKUP(C507,Pin_Report!$D$3:$E$9000,2,0)</f>
        <v>WD_3P3V_IO</v>
      </c>
      <c r="F507" s="14" t="str">
        <f>VLOOKUP(D507,Pin_Report!$D$3:$E$9000,2,0)</f>
        <v>WD_CNRL_A0_CPU</v>
      </c>
      <c r="G507" s="30">
        <v>6.25E-2</v>
      </c>
      <c r="H507" s="30">
        <v>3.3</v>
      </c>
      <c r="I507" s="30"/>
      <c r="J507" s="30">
        <v>10000</v>
      </c>
      <c r="K507" s="39">
        <f t="shared" si="34"/>
        <v>1.0889999999999999E-3</v>
      </c>
      <c r="L507" s="39">
        <f t="shared" si="35"/>
        <v>57.392102846648307</v>
      </c>
      <c r="M507" s="4" t="str">
        <f t="shared" si="36"/>
        <v>PASS</v>
      </c>
      <c r="N507" s="4"/>
      <c r="O507" s="23"/>
      <c r="P507" s="37"/>
      <c r="Q507" s="37"/>
    </row>
    <row r="508" spans="1:17" s="17" customFormat="1" x14ac:dyDescent="0.3">
      <c r="A508" s="39" t="s">
        <v>1997</v>
      </c>
      <c r="B508" s="39" t="s">
        <v>2881</v>
      </c>
      <c r="C508" s="39" t="str">
        <f t="shared" si="32"/>
        <v>R1959-1</v>
      </c>
      <c r="D508" s="39" t="str">
        <f t="shared" si="33"/>
        <v>R1959-2</v>
      </c>
      <c r="E508" s="14" t="str">
        <f>VLOOKUP(C508,Pin_Report!$D$3:$E$9000,2,0)</f>
        <v>WD_3P3V</v>
      </c>
      <c r="F508" s="14" t="str">
        <f>VLOOKUP(D508,Pin_Report!$D$3:$E$9000,2,0)</f>
        <v>N4628517</v>
      </c>
      <c r="G508" s="30">
        <v>6.25E-2</v>
      </c>
      <c r="H508" s="30">
        <v>3.3</v>
      </c>
      <c r="I508" s="30"/>
      <c r="J508" s="30">
        <v>10000</v>
      </c>
      <c r="K508" s="39">
        <f t="shared" si="34"/>
        <v>1.0889999999999999E-3</v>
      </c>
      <c r="L508" s="39">
        <f t="shared" si="35"/>
        <v>57.392102846648307</v>
      </c>
      <c r="M508" s="4" t="str">
        <f t="shared" si="36"/>
        <v>PASS</v>
      </c>
      <c r="N508" s="4"/>
      <c r="O508" s="23"/>
      <c r="P508" s="37"/>
      <c r="Q508" s="37"/>
    </row>
    <row r="509" spans="1:17" s="17" customFormat="1" x14ac:dyDescent="0.3">
      <c r="A509" s="39" t="s">
        <v>1999</v>
      </c>
      <c r="B509" s="39" t="s">
        <v>2881</v>
      </c>
      <c r="C509" s="39" t="str">
        <f t="shared" si="32"/>
        <v>R1960-1</v>
      </c>
      <c r="D509" s="39" t="str">
        <f t="shared" si="33"/>
        <v>R1960-2</v>
      </c>
      <c r="E509" s="14" t="str">
        <f>VLOOKUP(C509,Pin_Report!$D$3:$E$9000,2,0)</f>
        <v>WD_3P3V</v>
      </c>
      <c r="F509" s="14" t="str">
        <f>VLOOKUP(D509,Pin_Report!$D$3:$E$9000,2,0)</f>
        <v>N4628521</v>
      </c>
      <c r="G509" s="30">
        <v>6.25E-2</v>
      </c>
      <c r="H509" s="30">
        <v>3.3</v>
      </c>
      <c r="I509" s="30"/>
      <c r="J509" s="30">
        <v>10000</v>
      </c>
      <c r="K509" s="39">
        <f t="shared" si="34"/>
        <v>1.0889999999999999E-3</v>
      </c>
      <c r="L509" s="39">
        <f t="shared" si="35"/>
        <v>57.392102846648307</v>
      </c>
      <c r="M509" s="4" t="str">
        <f t="shared" si="36"/>
        <v>PASS</v>
      </c>
      <c r="N509" s="4"/>
      <c r="O509" s="23"/>
      <c r="P509" s="37"/>
      <c r="Q509" s="37"/>
    </row>
    <row r="510" spans="1:17" s="17" customFormat="1" x14ac:dyDescent="0.3">
      <c r="A510" s="39" t="s">
        <v>2001</v>
      </c>
      <c r="B510" s="39" t="s">
        <v>2881</v>
      </c>
      <c r="C510" s="39" t="str">
        <f t="shared" si="32"/>
        <v>R1961-1</v>
      </c>
      <c r="D510" s="39" t="str">
        <f t="shared" si="33"/>
        <v>R1961-2</v>
      </c>
      <c r="E510" s="14" t="str">
        <f>VLOOKUP(C510,Pin_Report!$D$3:$E$9000,2,0)</f>
        <v>WD_3P3V</v>
      </c>
      <c r="F510" s="14" t="str">
        <f>VLOOKUP(D510,Pin_Report!$D$3:$E$9000,2,0)</f>
        <v>N4628525</v>
      </c>
      <c r="G510" s="30">
        <v>6.25E-2</v>
      </c>
      <c r="H510" s="30">
        <v>3.3</v>
      </c>
      <c r="I510" s="30"/>
      <c r="J510" s="30">
        <v>10000</v>
      </c>
      <c r="K510" s="39">
        <f t="shared" si="34"/>
        <v>1.0889999999999999E-3</v>
      </c>
      <c r="L510" s="39">
        <f t="shared" ref="L510:L568" si="37">G510/K510</f>
        <v>57.392102846648307</v>
      </c>
      <c r="M510" s="4" t="str">
        <f t="shared" si="36"/>
        <v>PASS</v>
      </c>
      <c r="N510" s="4"/>
      <c r="O510" s="23"/>
      <c r="P510" s="37"/>
      <c r="Q510" s="37"/>
    </row>
    <row r="511" spans="1:17" s="17" customFormat="1" x14ac:dyDescent="0.3">
      <c r="A511" s="39" t="s">
        <v>2003</v>
      </c>
      <c r="B511" s="39" t="s">
        <v>2881</v>
      </c>
      <c r="C511" s="39" t="str">
        <f t="shared" ref="C511:C574" si="38">CONCATENATE(A511,"-",1)</f>
        <v>R1962-1</v>
      </c>
      <c r="D511" s="39" t="str">
        <f t="shared" ref="D511:D574" si="39">CONCATENATE(A511,"-",2)</f>
        <v>R1962-2</v>
      </c>
      <c r="E511" s="14" t="str">
        <f>VLOOKUP(C511,Pin_Report!$D$3:$E$9000,2,0)</f>
        <v>WD_3P3V</v>
      </c>
      <c r="F511" s="14" t="str">
        <f>VLOOKUP(D511,Pin_Report!$D$3:$E$9000,2,0)</f>
        <v>N4628607</v>
      </c>
      <c r="G511" s="30">
        <v>6.25E-2</v>
      </c>
      <c r="H511" s="30">
        <v>3.3</v>
      </c>
      <c r="I511" s="30"/>
      <c r="J511" s="30">
        <v>10000</v>
      </c>
      <c r="K511" s="39">
        <f t="shared" ref="K511:K568" si="40">IF(ISBLANK(I511),H511*H511/J511,(I511*I511*J511))</f>
        <v>1.0889999999999999E-3</v>
      </c>
      <c r="L511" s="39">
        <f t="shared" si="37"/>
        <v>57.392102846648307</v>
      </c>
      <c r="M511" s="4" t="str">
        <f t="shared" ref="M511:M568" si="41">IF(L511&gt;=1.66,"PASS","FAIL")</f>
        <v>PASS</v>
      </c>
      <c r="N511" s="4"/>
      <c r="O511" s="23"/>
      <c r="P511" s="37"/>
      <c r="Q511" s="37"/>
    </row>
    <row r="512" spans="1:17" s="17" customFormat="1" x14ac:dyDescent="0.3">
      <c r="A512" s="39" t="s">
        <v>2005</v>
      </c>
      <c r="B512" s="39" t="s">
        <v>2881</v>
      </c>
      <c r="C512" s="39" t="str">
        <f t="shared" si="38"/>
        <v>R1963-1</v>
      </c>
      <c r="D512" s="39" t="str">
        <f t="shared" si="39"/>
        <v>R1963-2</v>
      </c>
      <c r="E512" s="14" t="str">
        <f>VLOOKUP(C512,Pin_Report!$D$3:$E$9000,2,0)</f>
        <v>WD_3P3V</v>
      </c>
      <c r="F512" s="14" t="str">
        <f>VLOOKUP(D512,Pin_Report!$D$3:$E$9000,2,0)</f>
        <v>N4628538</v>
      </c>
      <c r="G512" s="30">
        <v>6.25E-2</v>
      </c>
      <c r="H512" s="30">
        <v>3.3</v>
      </c>
      <c r="I512" s="30"/>
      <c r="J512" s="30">
        <v>10000</v>
      </c>
      <c r="K512" s="39">
        <f t="shared" si="40"/>
        <v>1.0889999999999999E-3</v>
      </c>
      <c r="L512" s="39">
        <f t="shared" si="37"/>
        <v>57.392102846648307</v>
      </c>
      <c r="M512" s="4" t="str">
        <f t="shared" si="41"/>
        <v>PASS</v>
      </c>
      <c r="N512" s="4"/>
      <c r="O512" s="23"/>
      <c r="P512" s="37"/>
      <c r="Q512" s="37"/>
    </row>
    <row r="513" spans="1:17" s="17" customFormat="1" x14ac:dyDescent="0.3">
      <c r="A513" s="39" t="s">
        <v>2007</v>
      </c>
      <c r="B513" s="39" t="s">
        <v>2881</v>
      </c>
      <c r="C513" s="39" t="str">
        <f t="shared" si="38"/>
        <v>R1964-1</v>
      </c>
      <c r="D513" s="39" t="str">
        <f t="shared" si="39"/>
        <v>R1964-2</v>
      </c>
      <c r="E513" s="14" t="str">
        <f>VLOOKUP(C513,Pin_Report!$D$3:$E$9000,2,0)</f>
        <v>WD_3P3V</v>
      </c>
      <c r="F513" s="14" t="str">
        <f>VLOOKUP(D513,Pin_Report!$D$3:$E$9000,2,0)</f>
        <v>N4628611</v>
      </c>
      <c r="G513" s="30">
        <v>6.25E-2</v>
      </c>
      <c r="H513" s="30">
        <v>3.3</v>
      </c>
      <c r="I513" s="30"/>
      <c r="J513" s="30">
        <v>10000</v>
      </c>
      <c r="K513" s="39">
        <f t="shared" si="40"/>
        <v>1.0889999999999999E-3</v>
      </c>
      <c r="L513" s="39">
        <f t="shared" si="37"/>
        <v>57.392102846648307</v>
      </c>
      <c r="M513" s="4" t="str">
        <f t="shared" si="41"/>
        <v>PASS</v>
      </c>
      <c r="N513" s="4"/>
      <c r="O513" s="23"/>
      <c r="P513" s="37"/>
      <c r="Q513" s="37"/>
    </row>
    <row r="514" spans="1:17" s="17" customFormat="1" x14ac:dyDescent="0.3">
      <c r="A514" s="39" t="s">
        <v>2009</v>
      </c>
      <c r="B514" s="39" t="s">
        <v>2881</v>
      </c>
      <c r="C514" s="39" t="str">
        <f t="shared" si="38"/>
        <v>R1965-1</v>
      </c>
      <c r="D514" s="39" t="str">
        <f t="shared" si="39"/>
        <v>R1965-2</v>
      </c>
      <c r="E514" s="14" t="str">
        <f>VLOOKUP(C514,Pin_Report!$D$3:$E$9000,2,0)</f>
        <v>WD_3P3V</v>
      </c>
      <c r="F514" s="14" t="str">
        <f>VLOOKUP(D514,Pin_Report!$D$3:$E$9000,2,0)</f>
        <v>N4628420</v>
      </c>
      <c r="G514" s="30">
        <v>6.25E-2</v>
      </c>
      <c r="H514" s="30">
        <v>3.3</v>
      </c>
      <c r="I514" s="30"/>
      <c r="J514" s="30">
        <v>10000</v>
      </c>
      <c r="K514" s="39">
        <f t="shared" si="40"/>
        <v>1.0889999999999999E-3</v>
      </c>
      <c r="L514" s="39">
        <f t="shared" si="37"/>
        <v>57.392102846648307</v>
      </c>
      <c r="M514" s="4" t="str">
        <f t="shared" si="41"/>
        <v>PASS</v>
      </c>
      <c r="N514" s="4"/>
      <c r="O514" s="23"/>
      <c r="P514" s="37"/>
      <c r="Q514" s="37"/>
    </row>
    <row r="515" spans="1:17" s="17" customFormat="1" x14ac:dyDescent="0.3">
      <c r="A515" s="39" t="s">
        <v>2010</v>
      </c>
      <c r="B515" s="39" t="s">
        <v>2881</v>
      </c>
      <c r="C515" s="39" t="str">
        <f t="shared" si="38"/>
        <v>R1966-1</v>
      </c>
      <c r="D515" s="39" t="str">
        <f t="shared" si="39"/>
        <v>R1966-2</v>
      </c>
      <c r="E515" s="14" t="str">
        <f>VLOOKUP(C515,Pin_Report!$D$3:$E$9000,2,0)</f>
        <v>WD_3P3V</v>
      </c>
      <c r="F515" s="14" t="str">
        <f>VLOOKUP(D515,Pin_Report!$D$3:$E$9000,2,0)</f>
        <v>AOSEL_FPGA</v>
      </c>
      <c r="G515" s="30">
        <v>6.25E-2</v>
      </c>
      <c r="H515" s="30">
        <v>3.3</v>
      </c>
      <c r="I515" s="30"/>
      <c r="J515" s="30">
        <v>10000</v>
      </c>
      <c r="K515" s="39">
        <f t="shared" si="40"/>
        <v>1.0889999999999999E-3</v>
      </c>
      <c r="L515" s="39">
        <f t="shared" si="37"/>
        <v>57.392102846648307</v>
      </c>
      <c r="M515" s="4" t="str">
        <f t="shared" si="41"/>
        <v>PASS</v>
      </c>
      <c r="N515" s="4"/>
      <c r="O515" s="23"/>
      <c r="P515" s="37"/>
      <c r="Q515" s="37"/>
    </row>
    <row r="516" spans="1:17" s="17" customFormat="1" x14ac:dyDescent="0.3">
      <c r="A516" s="39" t="s">
        <v>2012</v>
      </c>
      <c r="B516" s="39" t="s">
        <v>2881</v>
      </c>
      <c r="C516" s="39" t="str">
        <f t="shared" si="38"/>
        <v>R1967-1</v>
      </c>
      <c r="D516" s="39" t="str">
        <f t="shared" si="39"/>
        <v>R1967-2</v>
      </c>
      <c r="E516" s="14" t="str">
        <f>VLOOKUP(C516,Pin_Report!$D$3:$E$9000,2,0)</f>
        <v>WD_3P3V</v>
      </c>
      <c r="F516" s="14" t="str">
        <f>VLOOKUP(D516,Pin_Report!$D$3:$E$9000,2,0)</f>
        <v>COPOL_FPGA</v>
      </c>
      <c r="G516" s="30">
        <v>6.25E-2</v>
      </c>
      <c r="H516" s="30">
        <v>3.3</v>
      </c>
      <c r="I516" s="30"/>
      <c r="J516" s="30">
        <v>10000</v>
      </c>
      <c r="K516" s="39">
        <f t="shared" si="40"/>
        <v>1.0889999999999999E-3</v>
      </c>
      <c r="L516" s="39">
        <f t="shared" si="37"/>
        <v>57.392102846648307</v>
      </c>
      <c r="M516" s="4" t="str">
        <f t="shared" si="41"/>
        <v>PASS</v>
      </c>
      <c r="N516" s="4"/>
      <c r="O516" s="23"/>
      <c r="P516" s="37"/>
      <c r="Q516" s="37"/>
    </row>
    <row r="517" spans="1:17" s="17" customFormat="1" x14ac:dyDescent="0.3">
      <c r="A517" s="39" t="s">
        <v>2014</v>
      </c>
      <c r="B517" s="39" t="s">
        <v>2881</v>
      </c>
      <c r="C517" s="39" t="str">
        <f t="shared" si="38"/>
        <v>R1968-1</v>
      </c>
      <c r="D517" s="39" t="str">
        <f t="shared" si="39"/>
        <v>R1968-2</v>
      </c>
      <c r="E517" s="14" t="str">
        <f>VLOOKUP(C517,Pin_Report!$D$3:$E$9000,2,0)</f>
        <v>COPOL_FPGA</v>
      </c>
      <c r="F517" s="14" t="str">
        <f>VLOOKUP(D517,Pin_Report!$D$3:$E$9000,2,0)</f>
        <v>GND</v>
      </c>
      <c r="G517" s="30"/>
      <c r="H517" s="30"/>
      <c r="I517" s="30"/>
      <c r="J517" s="30"/>
      <c r="K517" s="39"/>
      <c r="L517" s="39"/>
      <c r="M517" s="4"/>
      <c r="N517" s="4" t="s">
        <v>506</v>
      </c>
      <c r="O517" s="23"/>
      <c r="P517" s="37"/>
      <c r="Q517" s="37"/>
    </row>
    <row r="518" spans="1:17" s="17" customFormat="1" x14ac:dyDescent="0.3">
      <c r="A518" s="39" t="s">
        <v>2015</v>
      </c>
      <c r="B518" s="39" t="s">
        <v>2881</v>
      </c>
      <c r="C518" s="39" t="str">
        <f t="shared" si="38"/>
        <v>R1969-1</v>
      </c>
      <c r="D518" s="39" t="str">
        <f t="shared" si="39"/>
        <v>R1969-2</v>
      </c>
      <c r="E518" s="14" t="str">
        <f>VLOOKUP(C518,Pin_Report!$D$3:$E$9000,2,0)</f>
        <v>AOSEL_FPGA</v>
      </c>
      <c r="F518" s="14" t="str">
        <f>VLOOKUP(D518,Pin_Report!$D$3:$E$9000,2,0)</f>
        <v>GND</v>
      </c>
      <c r="G518" s="30"/>
      <c r="H518" s="30"/>
      <c r="I518" s="30"/>
      <c r="J518" s="30"/>
      <c r="K518" s="39"/>
      <c r="L518" s="39"/>
      <c r="M518" s="4"/>
      <c r="N518" s="4" t="s">
        <v>506</v>
      </c>
      <c r="O518" s="23"/>
      <c r="P518" s="37"/>
      <c r="Q518" s="37"/>
    </row>
    <row r="519" spans="1:17" s="17" customFormat="1" x14ac:dyDescent="0.3">
      <c r="A519" s="39" t="s">
        <v>2029</v>
      </c>
      <c r="B519" s="39" t="s">
        <v>2881</v>
      </c>
      <c r="C519" s="39" t="str">
        <f t="shared" si="38"/>
        <v>R1989-1</v>
      </c>
      <c r="D519" s="39" t="str">
        <f t="shared" si="39"/>
        <v>R1989-2</v>
      </c>
      <c r="E519" s="14" t="str">
        <f>VLOOKUP(C519,Pin_Report!$D$3:$E$9000,2,0)</f>
        <v>WD_3P3V_IO</v>
      </c>
      <c r="F519" s="14" t="str">
        <f>VLOOKUP(D519,Pin_Report!$D$3:$E$9000,2,0)</f>
        <v>WD_I2C_2_SDA</v>
      </c>
      <c r="G519" s="30">
        <v>6.25E-2</v>
      </c>
      <c r="H519" s="30">
        <v>3.3</v>
      </c>
      <c r="I519" s="30"/>
      <c r="J519" s="30">
        <v>10000</v>
      </c>
      <c r="K519" s="39">
        <f t="shared" si="40"/>
        <v>1.0889999999999999E-3</v>
      </c>
      <c r="L519" s="39">
        <f t="shared" si="37"/>
        <v>57.392102846648307</v>
      </c>
      <c r="M519" s="4" t="str">
        <f t="shared" si="41"/>
        <v>PASS</v>
      </c>
      <c r="N519" s="4"/>
      <c r="O519" s="23"/>
      <c r="P519" s="37"/>
      <c r="Q519" s="37"/>
    </row>
    <row r="520" spans="1:17" s="17" customFormat="1" x14ac:dyDescent="0.3">
      <c r="A520" s="39" t="s">
        <v>2031</v>
      </c>
      <c r="B520" s="39" t="s">
        <v>2881</v>
      </c>
      <c r="C520" s="39" t="str">
        <f t="shared" si="38"/>
        <v>R1990-1</v>
      </c>
      <c r="D520" s="39" t="str">
        <f t="shared" si="39"/>
        <v>R1990-2</v>
      </c>
      <c r="E520" s="14" t="str">
        <f>VLOOKUP(C520,Pin_Report!$D$3:$E$9000,2,0)</f>
        <v>WD_3P3V_IO</v>
      </c>
      <c r="F520" s="14" t="str">
        <f>VLOOKUP(D520,Pin_Report!$D$3:$E$9000,2,0)</f>
        <v>WD_I2C_2_SCL</v>
      </c>
      <c r="G520" s="30">
        <v>6.25E-2</v>
      </c>
      <c r="H520" s="30">
        <v>3.3</v>
      </c>
      <c r="I520" s="30"/>
      <c r="J520" s="30">
        <v>10000</v>
      </c>
      <c r="K520" s="39">
        <f t="shared" si="40"/>
        <v>1.0889999999999999E-3</v>
      </c>
      <c r="L520" s="39">
        <f t="shared" si="37"/>
        <v>57.392102846648307</v>
      </c>
      <c r="M520" s="4" t="str">
        <f t="shared" si="41"/>
        <v>PASS</v>
      </c>
      <c r="N520" s="4"/>
      <c r="O520" s="23"/>
      <c r="P520" s="37"/>
      <c r="Q520" s="37"/>
    </row>
    <row r="521" spans="1:17" s="17" customFormat="1" x14ac:dyDescent="0.3">
      <c r="A521" s="39" t="s">
        <v>2057</v>
      </c>
      <c r="B521" s="39" t="s">
        <v>2881</v>
      </c>
      <c r="C521" s="39" t="str">
        <f t="shared" si="38"/>
        <v>R2038-1</v>
      </c>
      <c r="D521" s="39" t="str">
        <f t="shared" si="39"/>
        <v>R2038-2</v>
      </c>
      <c r="E521" s="14" t="str">
        <f>VLOOKUP(C521,Pin_Report!$D$3:$E$9000,2,0)</f>
        <v>CH2_3P3V_AD_1</v>
      </c>
      <c r="F521" s="14" t="str">
        <f>VLOOKUP(D521,Pin_Report!$D$3:$E$9000,2,0)</f>
        <v>CH2_RF_A/D_A0_CPU</v>
      </c>
      <c r="G521" s="30">
        <v>6.25E-2</v>
      </c>
      <c r="H521" s="30">
        <v>3.3</v>
      </c>
      <c r="I521" s="30"/>
      <c r="J521" s="30">
        <v>10000</v>
      </c>
      <c r="K521" s="39">
        <f t="shared" si="40"/>
        <v>1.0889999999999999E-3</v>
      </c>
      <c r="L521" s="39">
        <f t="shared" si="37"/>
        <v>57.392102846648307</v>
      </c>
      <c r="M521" s="4" t="str">
        <f t="shared" si="41"/>
        <v>PASS</v>
      </c>
      <c r="N521" s="4"/>
      <c r="O521" s="23"/>
      <c r="P521" s="37"/>
      <c r="Q521" s="37"/>
    </row>
    <row r="522" spans="1:17" s="17" customFormat="1" x14ac:dyDescent="0.3">
      <c r="A522" s="39" t="s">
        <v>2058</v>
      </c>
      <c r="B522" s="39" t="s">
        <v>2881</v>
      </c>
      <c r="C522" s="39" t="str">
        <f t="shared" si="38"/>
        <v>R2039-1</v>
      </c>
      <c r="D522" s="39" t="str">
        <f t="shared" si="39"/>
        <v>R2039-2</v>
      </c>
      <c r="E522" s="14" t="str">
        <f>VLOOKUP(C522,Pin_Report!$D$3:$E$9000,2,0)</f>
        <v>CH2_3P3V_AD_1</v>
      </c>
      <c r="F522" s="14" t="str">
        <f>VLOOKUP(D522,Pin_Report!$D$3:$E$9000,2,0)</f>
        <v>CH2_RF_A/D_A1_CPU</v>
      </c>
      <c r="G522" s="30">
        <v>6.25E-2</v>
      </c>
      <c r="H522" s="30">
        <v>3.3</v>
      </c>
      <c r="I522" s="30"/>
      <c r="J522" s="30">
        <v>10000</v>
      </c>
      <c r="K522" s="39">
        <f t="shared" si="40"/>
        <v>1.0889999999999999E-3</v>
      </c>
      <c r="L522" s="39">
        <f t="shared" si="37"/>
        <v>57.392102846648307</v>
      </c>
      <c r="M522" s="4" t="str">
        <f t="shared" si="41"/>
        <v>PASS</v>
      </c>
      <c r="N522" s="4"/>
      <c r="O522" s="23"/>
      <c r="P522" s="37"/>
      <c r="Q522" s="37"/>
    </row>
    <row r="523" spans="1:17" s="17" customFormat="1" x14ac:dyDescent="0.3">
      <c r="A523" s="39" t="s">
        <v>2080</v>
      </c>
      <c r="B523" s="39" t="s">
        <v>2881</v>
      </c>
      <c r="C523" s="39" t="str">
        <f t="shared" si="38"/>
        <v>R2158-1</v>
      </c>
      <c r="D523" s="39" t="str">
        <f t="shared" si="39"/>
        <v>R2158-2</v>
      </c>
      <c r="E523" s="14" t="str">
        <f>VLOOKUP(C523,Pin_Report!$D$3:$E$9000,2,0)</f>
        <v>CH2_3P3V_CS</v>
      </c>
      <c r="F523" s="14" t="str">
        <f>VLOOKUP(D523,Pin_Report!$D$3:$E$9000,2,0)</f>
        <v>N4519221</v>
      </c>
      <c r="G523" s="30">
        <v>6.25E-2</v>
      </c>
      <c r="H523" s="30">
        <v>3.3</v>
      </c>
      <c r="I523" s="30"/>
      <c r="J523" s="30">
        <v>10000</v>
      </c>
      <c r="K523" s="39">
        <f t="shared" si="40"/>
        <v>1.0889999999999999E-3</v>
      </c>
      <c r="L523" s="39">
        <f t="shared" si="37"/>
        <v>57.392102846648307</v>
      </c>
      <c r="M523" s="4" t="str">
        <f t="shared" si="41"/>
        <v>PASS</v>
      </c>
      <c r="N523" s="4"/>
      <c r="O523" s="23"/>
      <c r="P523" s="37"/>
      <c r="Q523" s="37"/>
    </row>
    <row r="524" spans="1:17" s="17" customFormat="1" x14ac:dyDescent="0.3">
      <c r="A524" s="39" t="s">
        <v>2081</v>
      </c>
      <c r="B524" s="39" t="s">
        <v>2881</v>
      </c>
      <c r="C524" s="39" t="str">
        <f t="shared" si="38"/>
        <v>R2159-1</v>
      </c>
      <c r="D524" s="39" t="str">
        <f t="shared" si="39"/>
        <v>R2159-2</v>
      </c>
      <c r="E524" s="14" t="str">
        <f>VLOOKUP(C524,Pin_Report!$D$3:$E$9000,2,0)</f>
        <v>CH2_3P3V_CS</v>
      </c>
      <c r="F524" s="14" t="str">
        <f>VLOOKUP(D524,Pin_Report!$D$3:$E$9000,2,0)</f>
        <v>N4519217</v>
      </c>
      <c r="G524" s="30">
        <v>6.25E-2</v>
      </c>
      <c r="H524" s="30">
        <v>3.3</v>
      </c>
      <c r="I524" s="30"/>
      <c r="J524" s="30">
        <v>10000</v>
      </c>
      <c r="K524" s="39">
        <f t="shared" si="40"/>
        <v>1.0889999999999999E-3</v>
      </c>
      <c r="L524" s="39">
        <f t="shared" si="37"/>
        <v>57.392102846648307</v>
      </c>
      <c r="M524" s="4" t="str">
        <f t="shared" si="41"/>
        <v>PASS</v>
      </c>
      <c r="N524" s="4"/>
      <c r="O524" s="23"/>
      <c r="P524" s="37"/>
      <c r="Q524" s="37"/>
    </row>
    <row r="525" spans="1:17" s="17" customFormat="1" x14ac:dyDescent="0.3">
      <c r="A525" s="39" t="s">
        <v>2090</v>
      </c>
      <c r="B525" s="39" t="s">
        <v>2881</v>
      </c>
      <c r="C525" s="39" t="str">
        <f t="shared" si="38"/>
        <v>R2164-1</v>
      </c>
      <c r="D525" s="39" t="str">
        <f t="shared" si="39"/>
        <v>R2164-2</v>
      </c>
      <c r="E525" s="14" t="str">
        <f>VLOOKUP(C525,Pin_Report!$D$3:$E$9000,2,0)</f>
        <v>CH1_3P3V_CS</v>
      </c>
      <c r="F525" s="14" t="str">
        <f>VLOOKUP(D525,Pin_Report!$D$3:$E$9000,2,0)</f>
        <v>N4521594</v>
      </c>
      <c r="G525" s="30">
        <v>6.25E-2</v>
      </c>
      <c r="H525" s="30">
        <v>3.3</v>
      </c>
      <c r="I525" s="30"/>
      <c r="J525" s="30">
        <v>10000</v>
      </c>
      <c r="K525" s="39">
        <f t="shared" si="40"/>
        <v>1.0889999999999999E-3</v>
      </c>
      <c r="L525" s="39">
        <f t="shared" si="37"/>
        <v>57.392102846648307</v>
      </c>
      <c r="M525" s="4" t="str">
        <f t="shared" si="41"/>
        <v>PASS</v>
      </c>
      <c r="N525" s="4"/>
      <c r="O525" s="23"/>
      <c r="P525" s="37"/>
      <c r="Q525" s="37"/>
    </row>
    <row r="526" spans="1:17" s="17" customFormat="1" x14ac:dyDescent="0.3">
      <c r="A526" s="39" t="s">
        <v>2091</v>
      </c>
      <c r="B526" s="39" t="s">
        <v>2881</v>
      </c>
      <c r="C526" s="39" t="str">
        <f t="shared" si="38"/>
        <v>R2165-1</v>
      </c>
      <c r="D526" s="39" t="str">
        <f t="shared" si="39"/>
        <v>R2165-2</v>
      </c>
      <c r="E526" s="14" t="str">
        <f>VLOOKUP(C526,Pin_Report!$D$3:$E$9000,2,0)</f>
        <v>CH1_3P3V_CS</v>
      </c>
      <c r="F526" s="14" t="str">
        <f>VLOOKUP(D526,Pin_Report!$D$3:$E$9000,2,0)</f>
        <v>N4521590</v>
      </c>
      <c r="G526" s="30">
        <v>6.25E-2</v>
      </c>
      <c r="H526" s="30">
        <v>3.3</v>
      </c>
      <c r="I526" s="30"/>
      <c r="J526" s="30">
        <v>10000</v>
      </c>
      <c r="K526" s="39">
        <f t="shared" si="40"/>
        <v>1.0889999999999999E-3</v>
      </c>
      <c r="L526" s="39">
        <f t="shared" si="37"/>
        <v>57.392102846648307</v>
      </c>
      <c r="M526" s="4" t="str">
        <f t="shared" si="41"/>
        <v>PASS</v>
      </c>
      <c r="N526" s="4"/>
      <c r="O526" s="23"/>
      <c r="P526" s="37"/>
      <c r="Q526" s="37"/>
    </row>
    <row r="527" spans="1:17" s="17" customFormat="1" x14ac:dyDescent="0.3">
      <c r="A527" s="39" t="s">
        <v>2138</v>
      </c>
      <c r="B527" s="39" t="s">
        <v>2881</v>
      </c>
      <c r="C527" s="39" t="str">
        <f t="shared" si="38"/>
        <v>R2232-1</v>
      </c>
      <c r="D527" s="39" t="str">
        <f t="shared" si="39"/>
        <v>R2232-2</v>
      </c>
      <c r="E527" s="14" t="str">
        <f>VLOOKUP(C527,Pin_Report!$D$3:$E$9000,2,0)</f>
        <v>3P3V_GBC</v>
      </c>
      <c r="F527" s="14" t="str">
        <f>VLOOKUP(D527,Pin_Report!$D$3:$E$9000,2,0)</f>
        <v>IO_RESET</v>
      </c>
      <c r="G527" s="30">
        <v>6.25E-2</v>
      </c>
      <c r="H527" s="30">
        <v>3.3</v>
      </c>
      <c r="I527" s="30"/>
      <c r="J527" s="30">
        <v>10000</v>
      </c>
      <c r="K527" s="39">
        <f t="shared" si="40"/>
        <v>1.0889999999999999E-3</v>
      </c>
      <c r="L527" s="39">
        <f t="shared" si="37"/>
        <v>57.392102846648307</v>
      </c>
      <c r="M527" s="4" t="str">
        <f t="shared" si="41"/>
        <v>PASS</v>
      </c>
      <c r="N527" s="4"/>
      <c r="O527" s="23"/>
      <c r="P527" s="37"/>
      <c r="Q527" s="37"/>
    </row>
    <row r="528" spans="1:17" s="17" customFormat="1" x14ac:dyDescent="0.3">
      <c r="A528" s="39" t="s">
        <v>2145</v>
      </c>
      <c r="B528" s="39" t="s">
        <v>2881</v>
      </c>
      <c r="C528" s="39" t="str">
        <f t="shared" si="38"/>
        <v>R2241-1</v>
      </c>
      <c r="D528" s="39" t="str">
        <f t="shared" si="39"/>
        <v>R2241-2</v>
      </c>
      <c r="E528" s="14" t="str">
        <f>VLOOKUP(C528,Pin_Report!$D$3:$E$9000,2,0)</f>
        <v>CH1_TXPRE_I2C_A2</v>
      </c>
      <c r="F528" s="14" t="str">
        <f>VLOOKUP(D528,Pin_Report!$D$3:$E$9000,2,0)</f>
        <v>GND</v>
      </c>
      <c r="G528" s="30">
        <v>6.25E-2</v>
      </c>
      <c r="H528" s="30">
        <v>3.3</v>
      </c>
      <c r="I528" s="30"/>
      <c r="J528" s="30">
        <v>10000</v>
      </c>
      <c r="K528" s="39">
        <f t="shared" si="40"/>
        <v>1.0889999999999999E-3</v>
      </c>
      <c r="L528" s="39">
        <f t="shared" si="37"/>
        <v>57.392102846648307</v>
      </c>
      <c r="M528" s="4" t="str">
        <f t="shared" si="41"/>
        <v>PASS</v>
      </c>
      <c r="N528" s="4"/>
      <c r="O528" s="23"/>
      <c r="P528" s="37"/>
      <c r="Q528" s="37"/>
    </row>
    <row r="529" spans="1:17" s="17" customFormat="1" x14ac:dyDescent="0.3">
      <c r="A529" s="39" t="s">
        <v>2146</v>
      </c>
      <c r="B529" s="39" t="s">
        <v>2881</v>
      </c>
      <c r="C529" s="39" t="str">
        <f t="shared" si="38"/>
        <v>R2242-1</v>
      </c>
      <c r="D529" s="39" t="str">
        <f t="shared" si="39"/>
        <v>R2242-2</v>
      </c>
      <c r="E529" s="14" t="str">
        <f>VLOOKUP(C529,Pin_Report!$D$3:$E$9000,2,0)</f>
        <v>CH1_TXPRE_I2C_A1</v>
      </c>
      <c r="F529" s="14" t="str">
        <f>VLOOKUP(D529,Pin_Report!$D$3:$E$9000,2,0)</f>
        <v>GND</v>
      </c>
      <c r="G529" s="30">
        <v>6.25E-2</v>
      </c>
      <c r="H529" s="30">
        <v>3.3</v>
      </c>
      <c r="I529" s="30"/>
      <c r="J529" s="30">
        <v>10000</v>
      </c>
      <c r="K529" s="39">
        <f t="shared" si="40"/>
        <v>1.0889999999999999E-3</v>
      </c>
      <c r="L529" s="39">
        <f t="shared" si="37"/>
        <v>57.392102846648307</v>
      </c>
      <c r="M529" s="4" t="str">
        <f t="shared" si="41"/>
        <v>PASS</v>
      </c>
      <c r="N529" s="4"/>
      <c r="O529" s="23"/>
      <c r="P529" s="37"/>
      <c r="Q529" s="37"/>
    </row>
    <row r="530" spans="1:17" s="17" customFormat="1" x14ac:dyDescent="0.3">
      <c r="A530" s="39" t="s">
        <v>2147</v>
      </c>
      <c r="B530" s="39" t="s">
        <v>2881</v>
      </c>
      <c r="C530" s="39" t="str">
        <f t="shared" si="38"/>
        <v>R2243-1</v>
      </c>
      <c r="D530" s="39" t="str">
        <f t="shared" si="39"/>
        <v>R2243-2</v>
      </c>
      <c r="E530" s="14" t="str">
        <f>VLOOKUP(C530,Pin_Report!$D$3:$E$9000,2,0)</f>
        <v>CH1_TXPRE_I2C_A0</v>
      </c>
      <c r="F530" s="14" t="str">
        <f>VLOOKUP(D530,Pin_Report!$D$3:$E$9000,2,0)</f>
        <v>GND</v>
      </c>
      <c r="G530" s="30">
        <v>6.25E-2</v>
      </c>
      <c r="H530" s="30">
        <v>3.3</v>
      </c>
      <c r="I530" s="30"/>
      <c r="J530" s="30">
        <v>10000</v>
      </c>
      <c r="K530" s="39">
        <f t="shared" si="40"/>
        <v>1.0889999999999999E-3</v>
      </c>
      <c r="L530" s="39">
        <f t="shared" si="37"/>
        <v>57.392102846648307</v>
      </c>
      <c r="M530" s="4" t="str">
        <f t="shared" si="41"/>
        <v>PASS</v>
      </c>
      <c r="N530" s="4"/>
      <c r="O530" s="23"/>
      <c r="P530" s="37"/>
      <c r="Q530" s="37"/>
    </row>
    <row r="531" spans="1:17" s="17" customFormat="1" x14ac:dyDescent="0.3">
      <c r="A531" s="39" t="s">
        <v>2152</v>
      </c>
      <c r="B531" s="39" t="s">
        <v>2881</v>
      </c>
      <c r="C531" s="39" t="str">
        <f t="shared" si="38"/>
        <v>R2254-1</v>
      </c>
      <c r="D531" s="39" t="str">
        <f t="shared" si="39"/>
        <v>R2254-2</v>
      </c>
      <c r="E531" s="14" t="str">
        <f>VLOOKUP(C531,Pin_Report!$D$3:$E$9000,2,0)</f>
        <v>IO_RESET</v>
      </c>
      <c r="F531" s="14" t="str">
        <f>VLOOKUP(D531,Pin_Report!$D$3:$E$9000,2,0)</f>
        <v>GND</v>
      </c>
      <c r="G531" s="30">
        <v>6.25E-2</v>
      </c>
      <c r="H531" s="30">
        <v>3.3</v>
      </c>
      <c r="I531" s="30"/>
      <c r="J531" s="30">
        <v>10000</v>
      </c>
      <c r="K531" s="39">
        <f t="shared" si="40"/>
        <v>1.0889999999999999E-3</v>
      </c>
      <c r="L531" s="39">
        <f t="shared" si="37"/>
        <v>57.392102846648307</v>
      </c>
      <c r="M531" s="4" t="str">
        <f t="shared" si="41"/>
        <v>PASS</v>
      </c>
      <c r="N531" s="4"/>
      <c r="O531" s="23"/>
      <c r="P531" s="37"/>
      <c r="Q531" s="37"/>
    </row>
    <row r="532" spans="1:17" s="17" customFormat="1" x14ac:dyDescent="0.3">
      <c r="A532" s="39" t="s">
        <v>2171</v>
      </c>
      <c r="B532" s="39" t="s">
        <v>2881</v>
      </c>
      <c r="C532" s="39" t="str">
        <f t="shared" si="38"/>
        <v>R2527-1</v>
      </c>
      <c r="D532" s="39" t="str">
        <f t="shared" si="39"/>
        <v>R2527-2</v>
      </c>
      <c r="E532" s="14" t="str">
        <f>VLOOKUP(C532,Pin_Report!$D$3:$E$9000,2,0)</f>
        <v>3P3V_GBC</v>
      </c>
      <c r="F532" s="14" t="str">
        <f>VLOOKUP(D532,Pin_Report!$D$3:$E$9000,2,0)</f>
        <v>IO_RESET</v>
      </c>
      <c r="G532" s="30">
        <v>6.25E-2</v>
      </c>
      <c r="H532" s="30">
        <v>3.3</v>
      </c>
      <c r="I532" s="30"/>
      <c r="J532" s="30">
        <v>10000</v>
      </c>
      <c r="K532" s="39">
        <f t="shared" si="40"/>
        <v>1.0889999999999999E-3</v>
      </c>
      <c r="L532" s="39">
        <f t="shared" si="37"/>
        <v>57.392102846648307</v>
      </c>
      <c r="M532" s="4" t="str">
        <f t="shared" si="41"/>
        <v>PASS</v>
      </c>
      <c r="N532" s="4"/>
      <c r="O532" s="23"/>
      <c r="P532" s="37"/>
      <c r="Q532" s="37"/>
    </row>
    <row r="533" spans="1:17" s="17" customFormat="1" x14ac:dyDescent="0.3">
      <c r="A533" s="39" t="s">
        <v>2179</v>
      </c>
      <c r="B533" s="39" t="s">
        <v>2881</v>
      </c>
      <c r="C533" s="39" t="str">
        <f t="shared" si="38"/>
        <v>R2534-1</v>
      </c>
      <c r="D533" s="39" t="str">
        <f t="shared" si="39"/>
        <v>R2534-2</v>
      </c>
      <c r="E533" s="14" t="str">
        <f>VLOOKUP(C533,Pin_Report!$D$3:$E$9000,2,0)</f>
        <v>CH1_3P3V_IO_2</v>
      </c>
      <c r="F533" s="14" t="str">
        <f>VLOOKUP(D533,Pin_Report!$D$3:$E$9000,2,0)</f>
        <v>CH1_RX_I2C_A1</v>
      </c>
      <c r="G533" s="30">
        <v>6.25E-2</v>
      </c>
      <c r="H533" s="30">
        <v>3.3</v>
      </c>
      <c r="I533" s="30"/>
      <c r="J533" s="30">
        <v>10000</v>
      </c>
      <c r="K533" s="39">
        <f t="shared" si="40"/>
        <v>1.0889999999999999E-3</v>
      </c>
      <c r="L533" s="39">
        <f t="shared" si="37"/>
        <v>57.392102846648307</v>
      </c>
      <c r="M533" s="4" t="str">
        <f t="shared" si="41"/>
        <v>PASS</v>
      </c>
      <c r="N533" s="4"/>
      <c r="O533" s="23"/>
      <c r="P533" s="37"/>
      <c r="Q533" s="37"/>
    </row>
    <row r="534" spans="1:17" s="17" customFormat="1" x14ac:dyDescent="0.3">
      <c r="A534" s="39" t="s">
        <v>2181</v>
      </c>
      <c r="B534" s="39" t="s">
        <v>2881</v>
      </c>
      <c r="C534" s="39" t="str">
        <f t="shared" si="38"/>
        <v>R2537-1</v>
      </c>
      <c r="D534" s="39" t="str">
        <f t="shared" si="39"/>
        <v>R2537-2</v>
      </c>
      <c r="E534" s="14" t="str">
        <f>VLOOKUP(C534,Pin_Report!$D$3:$E$9000,2,0)</f>
        <v>CH1_RX_I2C_A2</v>
      </c>
      <c r="F534" s="14" t="str">
        <f>VLOOKUP(D534,Pin_Report!$D$3:$E$9000,2,0)</f>
        <v>GND</v>
      </c>
      <c r="G534" s="30">
        <v>6.25E-2</v>
      </c>
      <c r="H534" s="30">
        <v>3.3</v>
      </c>
      <c r="I534" s="30"/>
      <c r="J534" s="30">
        <v>10000</v>
      </c>
      <c r="K534" s="39">
        <f t="shared" si="40"/>
        <v>1.0889999999999999E-3</v>
      </c>
      <c r="L534" s="39">
        <f t="shared" si="37"/>
        <v>57.392102846648307</v>
      </c>
      <c r="M534" s="4" t="str">
        <f t="shared" si="41"/>
        <v>PASS</v>
      </c>
      <c r="N534" s="4"/>
      <c r="O534" s="23"/>
      <c r="P534" s="37"/>
      <c r="Q534" s="37"/>
    </row>
    <row r="535" spans="1:17" s="17" customFormat="1" x14ac:dyDescent="0.3">
      <c r="A535" s="39" t="s">
        <v>2183</v>
      </c>
      <c r="B535" s="39" t="s">
        <v>2881</v>
      </c>
      <c r="C535" s="39" t="str">
        <f t="shared" si="38"/>
        <v>R2539-1</v>
      </c>
      <c r="D535" s="39" t="str">
        <f t="shared" si="39"/>
        <v>R2539-2</v>
      </c>
      <c r="E535" s="14" t="str">
        <f>VLOOKUP(C535,Pin_Report!$D$3:$E$9000,2,0)</f>
        <v>CH1_RX_I2C_A0</v>
      </c>
      <c r="F535" s="14" t="str">
        <f>VLOOKUP(D535,Pin_Report!$D$3:$E$9000,2,0)</f>
        <v>GND</v>
      </c>
      <c r="G535" s="30">
        <v>6.25E-2</v>
      </c>
      <c r="H535" s="30">
        <v>3.3</v>
      </c>
      <c r="I535" s="30"/>
      <c r="J535" s="30">
        <v>10000</v>
      </c>
      <c r="K535" s="39">
        <f t="shared" si="40"/>
        <v>1.0889999999999999E-3</v>
      </c>
      <c r="L535" s="39">
        <f t="shared" si="37"/>
        <v>57.392102846648307</v>
      </c>
      <c r="M535" s="4" t="str">
        <f t="shared" si="41"/>
        <v>PASS</v>
      </c>
      <c r="N535" s="4"/>
      <c r="O535" s="23"/>
      <c r="P535" s="37"/>
      <c r="Q535" s="37"/>
    </row>
    <row r="536" spans="1:17" s="17" customFormat="1" x14ac:dyDescent="0.3">
      <c r="A536" s="39" t="s">
        <v>2186</v>
      </c>
      <c r="B536" s="39" t="s">
        <v>2881</v>
      </c>
      <c r="C536" s="39" t="str">
        <f t="shared" si="38"/>
        <v>R2546-1</v>
      </c>
      <c r="D536" s="39" t="str">
        <f t="shared" si="39"/>
        <v>R2546-2</v>
      </c>
      <c r="E536" s="14" t="str">
        <f>VLOOKUP(C536,Pin_Report!$D$3:$E$9000,2,0)</f>
        <v>CH1_RX_NC_1</v>
      </c>
      <c r="F536" s="14" t="str">
        <f>VLOOKUP(D536,Pin_Report!$D$3:$E$9000,2,0)</f>
        <v>GND</v>
      </c>
      <c r="G536" s="30"/>
      <c r="H536" s="30"/>
      <c r="I536" s="30"/>
      <c r="J536" s="30"/>
      <c r="K536" s="39"/>
      <c r="L536" s="39"/>
      <c r="M536" s="4"/>
      <c r="N536" s="4" t="s">
        <v>506</v>
      </c>
      <c r="O536" s="23"/>
      <c r="P536" s="37"/>
      <c r="Q536" s="37"/>
    </row>
    <row r="537" spans="1:17" s="17" customFormat="1" x14ac:dyDescent="0.3">
      <c r="A537" s="39" t="s">
        <v>2188</v>
      </c>
      <c r="B537" s="39" t="s">
        <v>2881</v>
      </c>
      <c r="C537" s="39" t="str">
        <f t="shared" si="38"/>
        <v>R2547-1</v>
      </c>
      <c r="D537" s="39" t="str">
        <f t="shared" si="39"/>
        <v>R2547-2</v>
      </c>
      <c r="E537" s="14" t="str">
        <f>VLOOKUP(C537,Pin_Report!$D$3:$E$9000,2,0)</f>
        <v>CH1_RX_NC_2</v>
      </c>
      <c r="F537" s="14" t="str">
        <f>VLOOKUP(D537,Pin_Report!$D$3:$E$9000,2,0)</f>
        <v>GND</v>
      </c>
      <c r="G537" s="30"/>
      <c r="H537" s="30"/>
      <c r="I537" s="30"/>
      <c r="J537" s="30"/>
      <c r="K537" s="39"/>
      <c r="L537" s="39"/>
      <c r="M537" s="4"/>
      <c r="N537" s="4" t="s">
        <v>506</v>
      </c>
      <c r="O537" s="23"/>
      <c r="P537" s="37"/>
      <c r="Q537" s="37"/>
    </row>
    <row r="538" spans="1:17" s="17" customFormat="1" x14ac:dyDescent="0.3">
      <c r="A538" s="39" t="s">
        <v>2190</v>
      </c>
      <c r="B538" s="39" t="s">
        <v>2881</v>
      </c>
      <c r="C538" s="39" t="str">
        <f t="shared" si="38"/>
        <v>R2548-1</v>
      </c>
      <c r="D538" s="39" t="str">
        <f t="shared" si="39"/>
        <v>R2548-2</v>
      </c>
      <c r="E538" s="14" t="str">
        <f>VLOOKUP(C538,Pin_Report!$D$3:$E$9000,2,0)</f>
        <v>CH1_RX_NC_3</v>
      </c>
      <c r="F538" s="14" t="str">
        <f>VLOOKUP(D538,Pin_Report!$D$3:$E$9000,2,0)</f>
        <v>GND</v>
      </c>
      <c r="G538" s="30"/>
      <c r="H538" s="30"/>
      <c r="I538" s="30"/>
      <c r="J538" s="30"/>
      <c r="K538" s="39"/>
      <c r="L538" s="39"/>
      <c r="M538" s="4"/>
      <c r="N538" s="4" t="s">
        <v>506</v>
      </c>
      <c r="O538" s="23"/>
      <c r="P538" s="37"/>
      <c r="Q538" s="37"/>
    </row>
    <row r="539" spans="1:17" s="17" customFormat="1" x14ac:dyDescent="0.3">
      <c r="A539" s="39" t="s">
        <v>2192</v>
      </c>
      <c r="B539" s="39" t="s">
        <v>2881</v>
      </c>
      <c r="C539" s="39" t="str">
        <f t="shared" si="38"/>
        <v>R2549-1</v>
      </c>
      <c r="D539" s="39" t="str">
        <f t="shared" si="39"/>
        <v>R2549-2</v>
      </c>
      <c r="E539" s="14" t="str">
        <f>VLOOKUP(C539,Pin_Report!$D$3:$E$9000,2,0)</f>
        <v>IO_RESET</v>
      </c>
      <c r="F539" s="14" t="str">
        <f>VLOOKUP(D539,Pin_Report!$D$3:$E$9000,2,0)</f>
        <v>GND</v>
      </c>
      <c r="G539" s="30">
        <v>6.25E-2</v>
      </c>
      <c r="H539" s="30">
        <v>3.3</v>
      </c>
      <c r="I539" s="30"/>
      <c r="J539" s="30">
        <v>10000</v>
      </c>
      <c r="K539" s="39">
        <f t="shared" si="40"/>
        <v>1.0889999999999999E-3</v>
      </c>
      <c r="L539" s="39">
        <f t="shared" si="37"/>
        <v>57.392102846648307</v>
      </c>
      <c r="M539" s="4" t="str">
        <f t="shared" si="41"/>
        <v>PASS</v>
      </c>
      <c r="N539" s="4"/>
      <c r="O539" s="23"/>
      <c r="P539" s="37"/>
      <c r="Q539" s="37"/>
    </row>
    <row r="540" spans="1:17" s="17" customFormat="1" x14ac:dyDescent="0.3">
      <c r="A540" s="39" t="s">
        <v>2193</v>
      </c>
      <c r="B540" s="39" t="s">
        <v>2881</v>
      </c>
      <c r="C540" s="39" t="str">
        <f t="shared" si="38"/>
        <v>R2603-1</v>
      </c>
      <c r="D540" s="39" t="str">
        <f t="shared" si="39"/>
        <v>R2603-2</v>
      </c>
      <c r="E540" s="14" t="str">
        <f>VLOOKUP(C540,Pin_Report!$D$3:$E$9000,2,0)</f>
        <v>CH1_3P3V_HB_PD1</v>
      </c>
      <c r="F540" s="14" t="str">
        <f>VLOOKUP(D540,Pin_Report!$D$3:$E$9000,2,0)</f>
        <v>N3590785</v>
      </c>
      <c r="G540" s="30">
        <v>6.25E-2</v>
      </c>
      <c r="H540" s="30">
        <v>3.3</v>
      </c>
      <c r="I540" s="30"/>
      <c r="J540" s="30">
        <v>10000</v>
      </c>
      <c r="K540" s="39">
        <f t="shared" si="40"/>
        <v>1.0889999999999999E-3</v>
      </c>
      <c r="L540" s="39">
        <f t="shared" si="37"/>
        <v>57.392102846648307</v>
      </c>
      <c r="M540" s="4" t="str">
        <f t="shared" si="41"/>
        <v>PASS</v>
      </c>
      <c r="N540" s="4"/>
      <c r="O540" s="23"/>
      <c r="P540" s="37"/>
      <c r="Q540" s="37"/>
    </row>
    <row r="541" spans="1:17" s="17" customFormat="1" x14ac:dyDescent="0.3">
      <c r="A541" s="39" t="s">
        <v>2196</v>
      </c>
      <c r="B541" s="39" t="s">
        <v>2881</v>
      </c>
      <c r="C541" s="39" t="str">
        <f t="shared" si="38"/>
        <v>R2606-1</v>
      </c>
      <c r="D541" s="39" t="str">
        <f t="shared" si="39"/>
        <v>R2606-2</v>
      </c>
      <c r="E541" s="14" t="str">
        <f>VLOOKUP(C541,Pin_Report!$D$3:$E$9000,2,0)</f>
        <v>CH1_3P3V_HB_PD2</v>
      </c>
      <c r="F541" s="14" t="str">
        <f>VLOOKUP(D541,Pin_Report!$D$3:$E$9000,2,0)</f>
        <v>N3590859</v>
      </c>
      <c r="G541" s="30">
        <v>6.25E-2</v>
      </c>
      <c r="H541" s="30">
        <v>3.3</v>
      </c>
      <c r="I541" s="30"/>
      <c r="J541" s="30">
        <v>10000</v>
      </c>
      <c r="K541" s="39">
        <f t="shared" si="40"/>
        <v>1.0889999999999999E-3</v>
      </c>
      <c r="L541" s="39">
        <f t="shared" si="37"/>
        <v>57.392102846648307</v>
      </c>
      <c r="M541" s="4" t="str">
        <f t="shared" si="41"/>
        <v>PASS</v>
      </c>
      <c r="N541" s="4"/>
      <c r="O541" s="23"/>
      <c r="P541" s="37"/>
      <c r="Q541" s="37"/>
    </row>
    <row r="542" spans="1:17" s="17" customFormat="1" x14ac:dyDescent="0.3">
      <c r="A542" s="39" t="s">
        <v>2199</v>
      </c>
      <c r="B542" s="39" t="s">
        <v>2881</v>
      </c>
      <c r="C542" s="39" t="str">
        <f t="shared" si="38"/>
        <v>R2613-1</v>
      </c>
      <c r="D542" s="39" t="str">
        <f t="shared" si="39"/>
        <v>R2613-2</v>
      </c>
      <c r="E542" s="14" t="str">
        <f>VLOOKUP(C542,Pin_Report!$D$3:$E$9000,2,0)</f>
        <v>CH1_3P3V_LB_PD1</v>
      </c>
      <c r="F542" s="14" t="str">
        <f>VLOOKUP(D542,Pin_Report!$D$3:$E$9000,2,0)</f>
        <v>N2452276</v>
      </c>
      <c r="G542" s="30">
        <v>6.25E-2</v>
      </c>
      <c r="H542" s="30">
        <v>3.3</v>
      </c>
      <c r="I542" s="30"/>
      <c r="J542" s="30">
        <v>10000</v>
      </c>
      <c r="K542" s="39">
        <f t="shared" si="40"/>
        <v>1.0889999999999999E-3</v>
      </c>
      <c r="L542" s="39">
        <f t="shared" si="37"/>
        <v>57.392102846648307</v>
      </c>
      <c r="M542" s="4" t="str">
        <f t="shared" si="41"/>
        <v>PASS</v>
      </c>
      <c r="N542" s="4"/>
      <c r="O542" s="23"/>
      <c r="P542" s="37"/>
      <c r="Q542" s="37"/>
    </row>
    <row r="543" spans="1:17" s="17" customFormat="1" x14ac:dyDescent="0.3">
      <c r="A543" s="39" t="s">
        <v>2202</v>
      </c>
      <c r="B543" s="39" t="s">
        <v>2881</v>
      </c>
      <c r="C543" s="39" t="str">
        <f t="shared" si="38"/>
        <v>R2615-1</v>
      </c>
      <c r="D543" s="39" t="str">
        <f t="shared" si="39"/>
        <v>R2615-2</v>
      </c>
      <c r="E543" s="14" t="str">
        <f>VLOOKUP(C543,Pin_Report!$D$3:$E$9000,2,0)</f>
        <v>CH1_3P3V_LB_PD2</v>
      </c>
      <c r="F543" s="14" t="str">
        <f>VLOOKUP(D543,Pin_Report!$D$3:$E$9000,2,0)</f>
        <v>N2452306</v>
      </c>
      <c r="G543" s="30">
        <v>6.25E-2</v>
      </c>
      <c r="H543" s="30">
        <v>3.3</v>
      </c>
      <c r="I543" s="30"/>
      <c r="J543" s="30">
        <v>10000</v>
      </c>
      <c r="K543" s="39">
        <f t="shared" si="40"/>
        <v>1.0889999999999999E-3</v>
      </c>
      <c r="L543" s="39">
        <f t="shared" si="37"/>
        <v>57.392102846648307</v>
      </c>
      <c r="M543" s="4" t="str">
        <f t="shared" si="41"/>
        <v>PASS</v>
      </c>
      <c r="N543" s="4"/>
      <c r="O543" s="23"/>
      <c r="P543" s="37"/>
      <c r="Q543" s="37"/>
    </row>
    <row r="544" spans="1:17" s="17" customFormat="1" x14ac:dyDescent="0.3">
      <c r="A544" s="39" t="s">
        <v>2247</v>
      </c>
      <c r="B544" s="39" t="s">
        <v>2881</v>
      </c>
      <c r="C544" s="39" t="str">
        <f t="shared" si="38"/>
        <v>R2832-1</v>
      </c>
      <c r="D544" s="39" t="str">
        <f t="shared" si="39"/>
        <v>R2832-2</v>
      </c>
      <c r="E544" s="14" t="str">
        <f>VLOOKUP(C544,Pin_Report!$D$3:$E$9000,2,0)</f>
        <v>3P3V_GBC</v>
      </c>
      <c r="F544" s="14" t="str">
        <f>VLOOKUP(D544,Pin_Report!$D$3:$E$9000,2,0)</f>
        <v>IO_RESET</v>
      </c>
      <c r="G544" s="30">
        <v>6.25E-2</v>
      </c>
      <c r="H544" s="30">
        <v>3.3</v>
      </c>
      <c r="I544" s="30"/>
      <c r="J544" s="30">
        <v>10000</v>
      </c>
      <c r="K544" s="39">
        <f t="shared" si="40"/>
        <v>1.0889999999999999E-3</v>
      </c>
      <c r="L544" s="39">
        <f t="shared" si="37"/>
        <v>57.392102846648307</v>
      </c>
      <c r="M544" s="4" t="str">
        <f t="shared" si="41"/>
        <v>PASS</v>
      </c>
      <c r="N544" s="4"/>
      <c r="O544" s="23"/>
      <c r="P544" s="37"/>
      <c r="Q544" s="37"/>
    </row>
    <row r="545" spans="1:17" s="17" customFormat="1" x14ac:dyDescent="0.3">
      <c r="A545" s="39" t="s">
        <v>2254</v>
      </c>
      <c r="B545" s="39" t="s">
        <v>2881</v>
      </c>
      <c r="C545" s="39" t="str">
        <f t="shared" si="38"/>
        <v>R2841-1</v>
      </c>
      <c r="D545" s="39" t="str">
        <f t="shared" si="39"/>
        <v>R2841-2</v>
      </c>
      <c r="E545" s="14" t="str">
        <f>VLOOKUP(C545,Pin_Report!$D$3:$E$9000,2,0)</f>
        <v>CH2_3P3V_IO_1</v>
      </c>
      <c r="F545" s="14" t="str">
        <f>VLOOKUP(D545,Pin_Report!$D$3:$E$9000,2,0)</f>
        <v>CH2_TXPRE_I2C_A2</v>
      </c>
      <c r="G545" s="30">
        <v>6.25E-2</v>
      </c>
      <c r="H545" s="30">
        <v>3.3</v>
      </c>
      <c r="I545" s="30"/>
      <c r="J545" s="30">
        <v>10000</v>
      </c>
      <c r="K545" s="39">
        <f t="shared" si="40"/>
        <v>1.0889999999999999E-3</v>
      </c>
      <c r="L545" s="39">
        <f t="shared" si="37"/>
        <v>57.392102846648307</v>
      </c>
      <c r="M545" s="4" t="str">
        <f t="shared" si="41"/>
        <v>PASS</v>
      </c>
      <c r="N545" s="4"/>
      <c r="O545" s="23"/>
      <c r="P545" s="37"/>
      <c r="Q545" s="37"/>
    </row>
    <row r="546" spans="1:17" s="17" customFormat="1" x14ac:dyDescent="0.3">
      <c r="A546" s="39" t="s">
        <v>2255</v>
      </c>
      <c r="B546" s="39" t="s">
        <v>2881</v>
      </c>
      <c r="C546" s="39" t="str">
        <f t="shared" si="38"/>
        <v>R2842-1</v>
      </c>
      <c r="D546" s="39" t="str">
        <f t="shared" si="39"/>
        <v>R2842-2</v>
      </c>
      <c r="E546" s="14" t="str">
        <f>VLOOKUP(C546,Pin_Report!$D$3:$E$9000,2,0)</f>
        <v>CH2_TXPRE_I2C_A1</v>
      </c>
      <c r="F546" s="14" t="str">
        <f>VLOOKUP(D546,Pin_Report!$D$3:$E$9000,2,0)</f>
        <v>GND</v>
      </c>
      <c r="G546" s="30">
        <v>6.25E-2</v>
      </c>
      <c r="H546" s="30">
        <v>3.3</v>
      </c>
      <c r="I546" s="30"/>
      <c r="J546" s="30">
        <v>10000</v>
      </c>
      <c r="K546" s="39">
        <f t="shared" si="40"/>
        <v>1.0889999999999999E-3</v>
      </c>
      <c r="L546" s="39">
        <f t="shared" si="37"/>
        <v>57.392102846648307</v>
      </c>
      <c r="M546" s="4" t="str">
        <f t="shared" si="41"/>
        <v>PASS</v>
      </c>
      <c r="N546" s="4"/>
      <c r="O546" s="23"/>
      <c r="P546" s="37"/>
      <c r="Q546" s="37"/>
    </row>
    <row r="547" spans="1:17" s="17" customFormat="1" x14ac:dyDescent="0.3">
      <c r="A547" s="39" t="s">
        <v>2256</v>
      </c>
      <c r="B547" s="39" t="s">
        <v>2881</v>
      </c>
      <c r="C547" s="39" t="str">
        <f t="shared" si="38"/>
        <v>R2843-1</v>
      </c>
      <c r="D547" s="39" t="str">
        <f t="shared" si="39"/>
        <v>R2843-2</v>
      </c>
      <c r="E547" s="14" t="str">
        <f>VLOOKUP(C547,Pin_Report!$D$3:$E$9000,2,0)</f>
        <v>CH2_TXPRE_I2C_A0</v>
      </c>
      <c r="F547" s="14" t="str">
        <f>VLOOKUP(D547,Pin_Report!$D$3:$E$9000,2,0)</f>
        <v>GND</v>
      </c>
      <c r="G547" s="30">
        <v>6.25E-2</v>
      </c>
      <c r="H547" s="30">
        <v>3.3</v>
      </c>
      <c r="I547" s="30"/>
      <c r="J547" s="30">
        <v>10000</v>
      </c>
      <c r="K547" s="39">
        <f t="shared" si="40"/>
        <v>1.0889999999999999E-3</v>
      </c>
      <c r="L547" s="39">
        <f t="shared" si="37"/>
        <v>57.392102846648307</v>
      </c>
      <c r="M547" s="4" t="str">
        <f t="shared" si="41"/>
        <v>PASS</v>
      </c>
      <c r="N547" s="4"/>
      <c r="O547" s="23"/>
      <c r="P547" s="37"/>
      <c r="Q547" s="37"/>
    </row>
    <row r="548" spans="1:17" s="17" customFormat="1" x14ac:dyDescent="0.3">
      <c r="A548" s="39" t="s">
        <v>2261</v>
      </c>
      <c r="B548" s="39" t="s">
        <v>2881</v>
      </c>
      <c r="C548" s="39" t="str">
        <f t="shared" si="38"/>
        <v>R2854-1</v>
      </c>
      <c r="D548" s="39" t="str">
        <f t="shared" si="39"/>
        <v>R2854-2</v>
      </c>
      <c r="E548" s="14" t="str">
        <f>VLOOKUP(C548,Pin_Report!$D$3:$E$9000,2,0)</f>
        <v>IO_RESET</v>
      </c>
      <c r="F548" s="14" t="str">
        <f>VLOOKUP(D548,Pin_Report!$D$3:$E$9000,2,0)</f>
        <v>GND</v>
      </c>
      <c r="G548" s="30">
        <v>6.25E-2</v>
      </c>
      <c r="H548" s="30">
        <v>3.3</v>
      </c>
      <c r="I548" s="30"/>
      <c r="J548" s="30">
        <v>10000</v>
      </c>
      <c r="K548" s="39">
        <f t="shared" si="40"/>
        <v>1.0889999999999999E-3</v>
      </c>
      <c r="L548" s="39">
        <f t="shared" si="37"/>
        <v>57.392102846648307</v>
      </c>
      <c r="M548" s="4" t="str">
        <f t="shared" si="41"/>
        <v>PASS</v>
      </c>
      <c r="N548" s="4"/>
      <c r="O548" s="23"/>
      <c r="P548" s="37"/>
      <c r="Q548" s="37"/>
    </row>
    <row r="549" spans="1:17" s="17" customFormat="1" x14ac:dyDescent="0.3">
      <c r="A549" s="39" t="s">
        <v>2280</v>
      </c>
      <c r="B549" s="39" t="s">
        <v>2881</v>
      </c>
      <c r="C549" s="39" t="str">
        <f t="shared" si="38"/>
        <v>R3127-1</v>
      </c>
      <c r="D549" s="39" t="str">
        <f t="shared" si="39"/>
        <v>R3127-2</v>
      </c>
      <c r="E549" s="14" t="str">
        <f>VLOOKUP(C549,Pin_Report!$D$3:$E$9000,2,0)</f>
        <v>3P3V_GBC</v>
      </c>
      <c r="F549" s="14" t="str">
        <f>VLOOKUP(D549,Pin_Report!$D$3:$E$9000,2,0)</f>
        <v>IO_RESET</v>
      </c>
      <c r="G549" s="30">
        <v>6.25E-2</v>
      </c>
      <c r="H549" s="30">
        <v>3.3</v>
      </c>
      <c r="I549" s="30"/>
      <c r="J549" s="30">
        <v>10000</v>
      </c>
      <c r="K549" s="39">
        <f t="shared" si="40"/>
        <v>1.0889999999999999E-3</v>
      </c>
      <c r="L549" s="39">
        <f t="shared" si="37"/>
        <v>57.392102846648307</v>
      </c>
      <c r="M549" s="4" t="str">
        <f t="shared" si="41"/>
        <v>PASS</v>
      </c>
      <c r="N549" s="4"/>
      <c r="O549" s="23"/>
      <c r="P549" s="37"/>
      <c r="Q549" s="37"/>
    </row>
    <row r="550" spans="1:17" s="17" customFormat="1" x14ac:dyDescent="0.3">
      <c r="A550" s="39" t="s">
        <v>2288</v>
      </c>
      <c r="B550" s="39" t="s">
        <v>2881</v>
      </c>
      <c r="C550" s="39" t="str">
        <f t="shared" si="38"/>
        <v>R3136-1</v>
      </c>
      <c r="D550" s="39" t="str">
        <f t="shared" si="39"/>
        <v>R3136-2</v>
      </c>
      <c r="E550" s="14" t="str">
        <f>VLOOKUP(C550,Pin_Report!$D$3:$E$9000,2,0)</f>
        <v>CH2_RX_I2C_A1</v>
      </c>
      <c r="F550" s="14" t="str">
        <f>VLOOKUP(D550,Pin_Report!$D$3:$E$9000,2,0)</f>
        <v>GND</v>
      </c>
      <c r="G550" s="30">
        <v>6.25E-2</v>
      </c>
      <c r="H550" s="30">
        <v>3.3</v>
      </c>
      <c r="I550" s="30"/>
      <c r="J550" s="30">
        <v>10000</v>
      </c>
      <c r="K550" s="39">
        <f t="shared" si="40"/>
        <v>1.0889999999999999E-3</v>
      </c>
      <c r="L550" s="39">
        <f t="shared" si="37"/>
        <v>57.392102846648307</v>
      </c>
      <c r="M550" s="4" t="str">
        <f t="shared" si="41"/>
        <v>PASS</v>
      </c>
      <c r="N550" s="4"/>
      <c r="O550" s="23"/>
      <c r="P550" s="37"/>
      <c r="Q550" s="37"/>
    </row>
    <row r="551" spans="1:17" s="17" customFormat="1" x14ac:dyDescent="0.3">
      <c r="A551" s="39" t="s">
        <v>2290</v>
      </c>
      <c r="B551" s="39" t="s">
        <v>2881</v>
      </c>
      <c r="C551" s="39" t="str">
        <f t="shared" si="38"/>
        <v>R3137-1</v>
      </c>
      <c r="D551" s="39" t="str">
        <f t="shared" si="39"/>
        <v>R3137-2</v>
      </c>
      <c r="E551" s="14" t="str">
        <f>VLOOKUP(C551,Pin_Report!$D$3:$E$9000,2,0)</f>
        <v>CH2_3P3V_IO_2</v>
      </c>
      <c r="F551" s="14" t="str">
        <f>VLOOKUP(D551,Pin_Report!$D$3:$E$9000,2,0)</f>
        <v>CH2_RX_I2C_A2</v>
      </c>
      <c r="G551" s="30">
        <v>6.25E-2</v>
      </c>
      <c r="H551" s="30">
        <v>3.3</v>
      </c>
      <c r="I551" s="30"/>
      <c r="J551" s="30">
        <v>10000</v>
      </c>
      <c r="K551" s="39">
        <f t="shared" si="40"/>
        <v>1.0889999999999999E-3</v>
      </c>
      <c r="L551" s="39">
        <f t="shared" si="37"/>
        <v>57.392102846648307</v>
      </c>
      <c r="M551" s="4" t="str">
        <f t="shared" si="41"/>
        <v>PASS</v>
      </c>
      <c r="N551" s="4"/>
      <c r="O551" s="23"/>
      <c r="P551" s="37"/>
      <c r="Q551" s="37"/>
    </row>
    <row r="552" spans="1:17" s="17" customFormat="1" x14ac:dyDescent="0.3">
      <c r="A552" s="39" t="s">
        <v>2292</v>
      </c>
      <c r="B552" s="39" t="s">
        <v>2881</v>
      </c>
      <c r="C552" s="39" t="str">
        <f t="shared" si="38"/>
        <v>R3139-1</v>
      </c>
      <c r="D552" s="39" t="str">
        <f t="shared" si="39"/>
        <v>R3139-2</v>
      </c>
      <c r="E552" s="14" t="str">
        <f>VLOOKUP(C552,Pin_Report!$D$3:$E$9000,2,0)</f>
        <v>CH2_3P3V_IO_2</v>
      </c>
      <c r="F552" s="14" t="str">
        <f>VLOOKUP(D552,Pin_Report!$D$3:$E$9000,2,0)</f>
        <v>CH2_RX_I2C_A0</v>
      </c>
      <c r="G552" s="30">
        <v>6.25E-2</v>
      </c>
      <c r="H552" s="30">
        <v>3.3</v>
      </c>
      <c r="I552" s="30"/>
      <c r="J552" s="30">
        <v>10000</v>
      </c>
      <c r="K552" s="39">
        <f t="shared" si="40"/>
        <v>1.0889999999999999E-3</v>
      </c>
      <c r="L552" s="39">
        <f t="shared" si="37"/>
        <v>57.392102846648307</v>
      </c>
      <c r="M552" s="4" t="str">
        <f t="shared" si="41"/>
        <v>PASS</v>
      </c>
      <c r="N552" s="4"/>
      <c r="O552" s="23"/>
      <c r="P552" s="37"/>
      <c r="Q552" s="37"/>
    </row>
    <row r="553" spans="1:17" s="17" customFormat="1" x14ac:dyDescent="0.3">
      <c r="A553" s="39" t="s">
        <v>2295</v>
      </c>
      <c r="B553" s="39" t="s">
        <v>2881</v>
      </c>
      <c r="C553" s="39" t="str">
        <f t="shared" si="38"/>
        <v>R3146-1</v>
      </c>
      <c r="D553" s="39" t="str">
        <f t="shared" si="39"/>
        <v>R3146-2</v>
      </c>
      <c r="E553" s="14" t="str">
        <f>VLOOKUP(C553,Pin_Report!$D$3:$E$9000,2,0)</f>
        <v>CH2_RX_NC_1</v>
      </c>
      <c r="F553" s="14" t="str">
        <f>VLOOKUP(D553,Pin_Report!$D$3:$E$9000,2,0)</f>
        <v>GND</v>
      </c>
      <c r="G553" s="30"/>
      <c r="H553" s="30"/>
      <c r="I553" s="30"/>
      <c r="J553" s="30"/>
      <c r="K553" s="39"/>
      <c r="L553" s="39"/>
      <c r="M553" s="4"/>
      <c r="N553" s="4" t="s">
        <v>506</v>
      </c>
      <c r="O553" s="23"/>
      <c r="P553" s="37"/>
      <c r="Q553" s="37"/>
    </row>
    <row r="554" spans="1:17" s="17" customFormat="1" x14ac:dyDescent="0.3">
      <c r="A554" s="39" t="s">
        <v>2297</v>
      </c>
      <c r="B554" s="39" t="s">
        <v>2881</v>
      </c>
      <c r="C554" s="39" t="str">
        <f t="shared" si="38"/>
        <v>R3147-1</v>
      </c>
      <c r="D554" s="39" t="str">
        <f t="shared" si="39"/>
        <v>R3147-2</v>
      </c>
      <c r="E554" s="14" t="str">
        <f>VLOOKUP(C554,Pin_Report!$D$3:$E$9000,2,0)</f>
        <v>CH2_RX_NC_2</v>
      </c>
      <c r="F554" s="14" t="str">
        <f>VLOOKUP(D554,Pin_Report!$D$3:$E$9000,2,0)</f>
        <v>GND</v>
      </c>
      <c r="G554" s="30"/>
      <c r="H554" s="30"/>
      <c r="I554" s="30"/>
      <c r="J554" s="30"/>
      <c r="K554" s="39"/>
      <c r="L554" s="39"/>
      <c r="M554" s="4"/>
      <c r="N554" s="4" t="s">
        <v>506</v>
      </c>
      <c r="O554" s="23"/>
      <c r="P554" s="37"/>
      <c r="Q554" s="37"/>
    </row>
    <row r="555" spans="1:17" s="17" customFormat="1" x14ac:dyDescent="0.3">
      <c r="A555" s="39" t="s">
        <v>2299</v>
      </c>
      <c r="B555" s="39" t="s">
        <v>2881</v>
      </c>
      <c r="C555" s="39" t="str">
        <f t="shared" si="38"/>
        <v>R3148-1</v>
      </c>
      <c r="D555" s="39" t="str">
        <f t="shared" si="39"/>
        <v>R3148-2</v>
      </c>
      <c r="E555" s="14" t="str">
        <f>VLOOKUP(C555,Pin_Report!$D$3:$E$9000,2,0)</f>
        <v>CH2_RX_NC_3</v>
      </c>
      <c r="F555" s="14" t="str">
        <f>VLOOKUP(D555,Pin_Report!$D$3:$E$9000,2,0)</f>
        <v>GND</v>
      </c>
      <c r="G555" s="30"/>
      <c r="H555" s="30"/>
      <c r="I555" s="30"/>
      <c r="J555" s="30"/>
      <c r="K555" s="39"/>
      <c r="L555" s="39"/>
      <c r="M555" s="4"/>
      <c r="N555" s="4" t="s">
        <v>506</v>
      </c>
      <c r="O555" s="23"/>
      <c r="P555" s="37"/>
      <c r="Q555" s="37"/>
    </row>
    <row r="556" spans="1:17" s="17" customFormat="1" x14ac:dyDescent="0.3">
      <c r="A556" s="39" t="s">
        <v>2301</v>
      </c>
      <c r="B556" s="39" t="s">
        <v>2881</v>
      </c>
      <c r="C556" s="39" t="str">
        <f t="shared" si="38"/>
        <v>R3149-1</v>
      </c>
      <c r="D556" s="39" t="str">
        <f t="shared" si="39"/>
        <v>R3149-2</v>
      </c>
      <c r="E556" s="14" t="str">
        <f>VLOOKUP(C556,Pin_Report!$D$3:$E$9000,2,0)</f>
        <v>IO_RESET</v>
      </c>
      <c r="F556" s="14" t="str">
        <f>VLOOKUP(D556,Pin_Report!$D$3:$E$9000,2,0)</f>
        <v>GND</v>
      </c>
      <c r="G556" s="30">
        <v>6.25E-2</v>
      </c>
      <c r="H556" s="30">
        <v>3.3</v>
      </c>
      <c r="I556" s="30"/>
      <c r="J556" s="30">
        <v>10000</v>
      </c>
      <c r="K556" s="39">
        <f t="shared" si="40"/>
        <v>1.0889999999999999E-3</v>
      </c>
      <c r="L556" s="39">
        <f t="shared" si="37"/>
        <v>57.392102846648307</v>
      </c>
      <c r="M556" s="4" t="str">
        <f t="shared" si="41"/>
        <v>PASS</v>
      </c>
      <c r="N556" s="4"/>
      <c r="O556" s="23"/>
      <c r="P556" s="37"/>
      <c r="Q556" s="37"/>
    </row>
    <row r="557" spans="1:17" s="17" customFormat="1" x14ac:dyDescent="0.3">
      <c r="A557" s="39" t="s">
        <v>2302</v>
      </c>
      <c r="B557" s="39" t="s">
        <v>2881</v>
      </c>
      <c r="C557" s="39" t="str">
        <f t="shared" si="38"/>
        <v>R3203-1</v>
      </c>
      <c r="D557" s="39" t="str">
        <f t="shared" si="39"/>
        <v>R3203-2</v>
      </c>
      <c r="E557" s="14" t="str">
        <f>VLOOKUP(C557,Pin_Report!$D$3:$E$9000,2,0)</f>
        <v>CH2_3P3V_HB_PD1</v>
      </c>
      <c r="F557" s="14" t="str">
        <f>VLOOKUP(D557,Pin_Report!$D$3:$E$9000,2,0)</f>
        <v>N3604901</v>
      </c>
      <c r="G557" s="30">
        <v>6.25E-2</v>
      </c>
      <c r="H557" s="30">
        <v>3.3</v>
      </c>
      <c r="I557" s="30"/>
      <c r="J557" s="30">
        <v>10000</v>
      </c>
      <c r="K557" s="39">
        <f t="shared" si="40"/>
        <v>1.0889999999999999E-3</v>
      </c>
      <c r="L557" s="39">
        <f t="shared" si="37"/>
        <v>57.392102846648307</v>
      </c>
      <c r="M557" s="4" t="str">
        <f t="shared" si="41"/>
        <v>PASS</v>
      </c>
      <c r="N557" s="4"/>
      <c r="O557" s="23"/>
      <c r="P557" s="37"/>
      <c r="Q557" s="37"/>
    </row>
    <row r="558" spans="1:17" s="17" customFormat="1" x14ac:dyDescent="0.3">
      <c r="A558" s="39" t="s">
        <v>2305</v>
      </c>
      <c r="B558" s="39" t="s">
        <v>2881</v>
      </c>
      <c r="C558" s="39" t="str">
        <f t="shared" si="38"/>
        <v>R3206-1</v>
      </c>
      <c r="D558" s="39" t="str">
        <f t="shared" si="39"/>
        <v>R3206-2</v>
      </c>
      <c r="E558" s="14" t="str">
        <f>VLOOKUP(C558,Pin_Report!$D$3:$E$9000,2,0)</f>
        <v>CH2_3P3V_HB_PD2</v>
      </c>
      <c r="F558" s="14" t="str">
        <f>VLOOKUP(D558,Pin_Report!$D$3:$E$9000,2,0)</f>
        <v>N3605045</v>
      </c>
      <c r="G558" s="30">
        <v>6.25E-2</v>
      </c>
      <c r="H558" s="30">
        <v>3.3</v>
      </c>
      <c r="I558" s="30"/>
      <c r="J558" s="30">
        <v>10000</v>
      </c>
      <c r="K558" s="39">
        <f t="shared" si="40"/>
        <v>1.0889999999999999E-3</v>
      </c>
      <c r="L558" s="39">
        <f t="shared" si="37"/>
        <v>57.392102846648307</v>
      </c>
      <c r="M558" s="4" t="str">
        <f t="shared" si="41"/>
        <v>PASS</v>
      </c>
      <c r="N558" s="4"/>
      <c r="O558" s="23"/>
      <c r="P558" s="37"/>
      <c r="Q558" s="37"/>
    </row>
    <row r="559" spans="1:17" s="17" customFormat="1" x14ac:dyDescent="0.3">
      <c r="A559" s="39" t="s">
        <v>2315</v>
      </c>
      <c r="B559" s="39" t="s">
        <v>2881</v>
      </c>
      <c r="C559" s="39" t="str">
        <f t="shared" si="38"/>
        <v>R3213-1</v>
      </c>
      <c r="D559" s="39" t="str">
        <f t="shared" si="39"/>
        <v>R3213-2</v>
      </c>
      <c r="E559" s="14" t="str">
        <f>VLOOKUP(C559,Pin_Report!$D$3:$E$9000,2,0)</f>
        <v>CH2_3P3V_LB_PD1</v>
      </c>
      <c r="F559" s="14" t="str">
        <f>VLOOKUP(D559,Pin_Report!$D$3:$E$9000,2,0)</f>
        <v>N64340</v>
      </c>
      <c r="G559" s="30">
        <v>6.25E-2</v>
      </c>
      <c r="H559" s="30">
        <v>3.3</v>
      </c>
      <c r="I559" s="30"/>
      <c r="J559" s="30">
        <v>10000</v>
      </c>
      <c r="K559" s="39">
        <f t="shared" si="40"/>
        <v>1.0889999999999999E-3</v>
      </c>
      <c r="L559" s="39">
        <f t="shared" si="37"/>
        <v>57.392102846648307</v>
      </c>
      <c r="M559" s="4" t="str">
        <f t="shared" si="41"/>
        <v>PASS</v>
      </c>
      <c r="N559" s="4"/>
      <c r="O559" s="23"/>
      <c r="P559" s="37"/>
      <c r="Q559" s="37"/>
    </row>
    <row r="560" spans="1:17" s="17" customFormat="1" x14ac:dyDescent="0.3">
      <c r="A560" s="39" t="s">
        <v>2318</v>
      </c>
      <c r="B560" s="39" t="s">
        <v>2881</v>
      </c>
      <c r="C560" s="39" t="str">
        <f t="shared" si="38"/>
        <v>R3215-1</v>
      </c>
      <c r="D560" s="39" t="str">
        <f t="shared" si="39"/>
        <v>R3215-2</v>
      </c>
      <c r="E560" s="14" t="str">
        <f>VLOOKUP(C560,Pin_Report!$D$3:$E$9000,2,0)</f>
        <v>CH2_3P3V_LB_PD2</v>
      </c>
      <c r="F560" s="14" t="str">
        <f>VLOOKUP(D560,Pin_Report!$D$3:$E$9000,2,0)</f>
        <v>N64506</v>
      </c>
      <c r="G560" s="30">
        <v>6.25E-2</v>
      </c>
      <c r="H560" s="30">
        <v>3.3</v>
      </c>
      <c r="I560" s="30"/>
      <c r="J560" s="30">
        <v>10000</v>
      </c>
      <c r="K560" s="39">
        <f t="shared" si="40"/>
        <v>1.0889999999999999E-3</v>
      </c>
      <c r="L560" s="39">
        <f t="shared" si="37"/>
        <v>57.392102846648307</v>
      </c>
      <c r="M560" s="4" t="str">
        <f t="shared" si="41"/>
        <v>PASS</v>
      </c>
      <c r="N560" s="4"/>
      <c r="O560" s="23"/>
      <c r="P560" s="37"/>
      <c r="Q560" s="37"/>
    </row>
    <row r="561" spans="1:17" s="17" customFormat="1" x14ac:dyDescent="0.3">
      <c r="A561" s="39" t="s">
        <v>2355</v>
      </c>
      <c r="B561" s="39" t="s">
        <v>2881</v>
      </c>
      <c r="C561" s="39" t="str">
        <f t="shared" si="38"/>
        <v>R3520-1</v>
      </c>
      <c r="D561" s="39" t="str">
        <f t="shared" si="39"/>
        <v>R3520-2</v>
      </c>
      <c r="E561" s="14" t="str">
        <f>VLOOKUP(C561,Pin_Report!$D$3:$E$9000,2,0)</f>
        <v>V3P3</v>
      </c>
      <c r="F561" s="14" t="str">
        <f>VLOOKUP(D561,Pin_Report!$D$3:$E$9000,2,0)</f>
        <v>PG_REG_5P7V_1</v>
      </c>
      <c r="G561" s="30">
        <v>6.25E-2</v>
      </c>
      <c r="H561" s="30">
        <v>3.3</v>
      </c>
      <c r="I561" s="30"/>
      <c r="J561" s="30">
        <v>10000</v>
      </c>
      <c r="K561" s="39">
        <f t="shared" si="40"/>
        <v>1.0889999999999999E-3</v>
      </c>
      <c r="L561" s="39">
        <f t="shared" si="37"/>
        <v>57.392102846648307</v>
      </c>
      <c r="M561" s="4" t="str">
        <f t="shared" si="41"/>
        <v>PASS</v>
      </c>
      <c r="N561" s="4"/>
      <c r="O561" s="23"/>
      <c r="P561" s="37"/>
      <c r="Q561" s="37"/>
    </row>
    <row r="562" spans="1:17" s="17" customFormat="1" x14ac:dyDescent="0.3">
      <c r="A562" s="39" t="s">
        <v>2356</v>
      </c>
      <c r="B562" s="39" t="s">
        <v>2881</v>
      </c>
      <c r="C562" s="39" t="str">
        <f t="shared" si="38"/>
        <v>R3521-1</v>
      </c>
      <c r="D562" s="39" t="str">
        <f t="shared" si="39"/>
        <v>R3521-2</v>
      </c>
      <c r="E562" s="14" t="str">
        <f>VLOOKUP(C562,Pin_Report!$D$3:$E$9000,2,0)</f>
        <v>V3P3</v>
      </c>
      <c r="F562" s="14" t="str">
        <f>VLOOKUP(D562,Pin_Report!$D$3:$E$9000,2,0)</f>
        <v>PG_REG_5P7V_2</v>
      </c>
      <c r="G562" s="30">
        <v>6.25E-2</v>
      </c>
      <c r="H562" s="30">
        <v>3.3</v>
      </c>
      <c r="I562" s="30"/>
      <c r="J562" s="30">
        <v>10000</v>
      </c>
      <c r="K562" s="39">
        <f t="shared" si="40"/>
        <v>1.0889999999999999E-3</v>
      </c>
      <c r="L562" s="39">
        <f t="shared" si="37"/>
        <v>57.392102846648307</v>
      </c>
      <c r="M562" s="4" t="str">
        <f t="shared" si="41"/>
        <v>PASS</v>
      </c>
      <c r="N562" s="4"/>
      <c r="O562" s="23"/>
      <c r="P562" s="37"/>
      <c r="Q562" s="37"/>
    </row>
    <row r="563" spans="1:17" s="17" customFormat="1" x14ac:dyDescent="0.3">
      <c r="A563" s="39" t="s">
        <v>2364</v>
      </c>
      <c r="B563" s="39" t="s">
        <v>2881</v>
      </c>
      <c r="C563" s="39" t="str">
        <f t="shared" si="38"/>
        <v>R3604-1</v>
      </c>
      <c r="D563" s="39" t="str">
        <f t="shared" si="39"/>
        <v>R3604-2</v>
      </c>
      <c r="E563" s="14" t="str">
        <f>VLOOKUP(C563,Pin_Report!$D$3:$E$9000,2,0)</f>
        <v>CH1_HBPA1_ENB</v>
      </c>
      <c r="F563" s="14" t="str">
        <f>VLOOKUP(D563,Pin_Report!$D$3:$E$9000,2,0)</f>
        <v>GND</v>
      </c>
      <c r="G563" s="30">
        <v>6.25E-2</v>
      </c>
      <c r="H563" s="30">
        <v>1.4467000000000001</v>
      </c>
      <c r="I563" s="30"/>
      <c r="J563" s="30">
        <v>10000</v>
      </c>
      <c r="K563" s="39">
        <f t="shared" si="40"/>
        <v>2.0929408900000003E-4</v>
      </c>
      <c r="L563" s="39">
        <f t="shared" si="37"/>
        <v>298.622862683905</v>
      </c>
      <c r="M563" s="4" t="str">
        <f t="shared" si="41"/>
        <v>PASS</v>
      </c>
      <c r="N563" s="4"/>
      <c r="O563" s="23"/>
      <c r="P563" s="37"/>
      <c r="Q563" s="37"/>
    </row>
    <row r="564" spans="1:17" s="17" customFormat="1" x14ac:dyDescent="0.3">
      <c r="A564" s="39" t="s">
        <v>2371</v>
      </c>
      <c r="B564" s="39" t="s">
        <v>2881</v>
      </c>
      <c r="C564" s="39" t="str">
        <f t="shared" si="38"/>
        <v>R3610-1</v>
      </c>
      <c r="D564" s="39" t="str">
        <f t="shared" si="39"/>
        <v>R3610-2</v>
      </c>
      <c r="E564" s="14" t="str">
        <f>VLOOKUP(C564,Pin_Report!$D$3:$E$9000,2,0)</f>
        <v>CH1_HBPA2_ENB</v>
      </c>
      <c r="F564" s="14" t="str">
        <f>VLOOKUP(D564,Pin_Report!$D$3:$E$9000,2,0)</f>
        <v>GND</v>
      </c>
      <c r="G564" s="30">
        <v>6.25E-2</v>
      </c>
      <c r="H564" s="30">
        <v>1.4467000000000001</v>
      </c>
      <c r="I564" s="30"/>
      <c r="J564" s="30">
        <v>10000</v>
      </c>
      <c r="K564" s="39">
        <f t="shared" si="40"/>
        <v>2.0929408900000003E-4</v>
      </c>
      <c r="L564" s="39">
        <f t="shared" si="37"/>
        <v>298.622862683905</v>
      </c>
      <c r="M564" s="4" t="str">
        <f t="shared" si="41"/>
        <v>PASS</v>
      </c>
      <c r="N564" s="4"/>
      <c r="O564" s="23"/>
      <c r="P564" s="37"/>
      <c r="Q564" s="37"/>
    </row>
    <row r="565" spans="1:17" s="17" customFormat="1" x14ac:dyDescent="0.3">
      <c r="A565" s="39" t="s">
        <v>2382</v>
      </c>
      <c r="B565" s="39" t="s">
        <v>2881</v>
      </c>
      <c r="C565" s="39" t="str">
        <f t="shared" si="38"/>
        <v>R3803-1</v>
      </c>
      <c r="D565" s="39" t="str">
        <f t="shared" si="39"/>
        <v>R3803-2</v>
      </c>
      <c r="E565" s="14" t="str">
        <f>VLOOKUP(C565,Pin_Report!$D$3:$E$9000,2,0)</f>
        <v>CH2_HBPA1_ENB</v>
      </c>
      <c r="F565" s="14" t="str">
        <f>VLOOKUP(D565,Pin_Report!$D$3:$E$9000,2,0)</f>
        <v>GND</v>
      </c>
      <c r="G565" s="30">
        <v>6.25E-2</v>
      </c>
      <c r="H565" s="30">
        <v>1.4467000000000001</v>
      </c>
      <c r="I565" s="30"/>
      <c r="J565" s="30">
        <v>10000</v>
      </c>
      <c r="K565" s="39">
        <f t="shared" si="40"/>
        <v>2.0929408900000003E-4</v>
      </c>
      <c r="L565" s="39">
        <f t="shared" si="37"/>
        <v>298.622862683905</v>
      </c>
      <c r="M565" s="4" t="str">
        <f t="shared" si="41"/>
        <v>PASS</v>
      </c>
      <c r="N565" s="4"/>
      <c r="O565" s="23"/>
      <c r="P565" s="37"/>
      <c r="Q565" s="37"/>
    </row>
    <row r="566" spans="1:17" s="17" customFormat="1" x14ac:dyDescent="0.3">
      <c r="A566" s="39" t="s">
        <v>2390</v>
      </c>
      <c r="B566" s="39" t="s">
        <v>2881</v>
      </c>
      <c r="C566" s="39" t="str">
        <f t="shared" si="38"/>
        <v>R3810-1</v>
      </c>
      <c r="D566" s="39" t="str">
        <f t="shared" si="39"/>
        <v>R3810-2</v>
      </c>
      <c r="E566" s="14" t="str">
        <f>VLOOKUP(C566,Pin_Report!$D$3:$E$9000,2,0)</f>
        <v>CH2_HBPA2_ENB</v>
      </c>
      <c r="F566" s="14" t="str">
        <f>VLOOKUP(D566,Pin_Report!$D$3:$E$9000,2,0)</f>
        <v>GND</v>
      </c>
      <c r="G566" s="30">
        <v>6.25E-2</v>
      </c>
      <c r="H566" s="30">
        <v>1.4467000000000001</v>
      </c>
      <c r="I566" s="30"/>
      <c r="J566" s="30">
        <v>10000</v>
      </c>
      <c r="K566" s="39">
        <f t="shared" si="40"/>
        <v>2.0929408900000003E-4</v>
      </c>
      <c r="L566" s="39">
        <f t="shared" si="37"/>
        <v>298.622862683905</v>
      </c>
      <c r="M566" s="4" t="str">
        <f t="shared" si="41"/>
        <v>PASS</v>
      </c>
      <c r="N566" s="4"/>
      <c r="O566" s="23"/>
      <c r="P566" s="37"/>
      <c r="Q566" s="37"/>
    </row>
    <row r="567" spans="1:17" s="17" customFormat="1" x14ac:dyDescent="0.3">
      <c r="A567" s="39" t="s">
        <v>2401</v>
      </c>
      <c r="B567" s="39" t="s">
        <v>2881</v>
      </c>
      <c r="C567" s="39" t="str">
        <f t="shared" si="38"/>
        <v>R4013-1</v>
      </c>
      <c r="D567" s="39" t="str">
        <f t="shared" si="39"/>
        <v>R4013-2</v>
      </c>
      <c r="E567" s="14" t="str">
        <f>VLOOKUP(C567,Pin_Report!$D$3:$E$9000,2,0)</f>
        <v>GND</v>
      </c>
      <c r="F567" s="14" t="str">
        <f>VLOOKUP(D567,Pin_Report!$D$3:$E$9000,2,0)</f>
        <v>N3015567</v>
      </c>
      <c r="G567" s="30">
        <v>6.25E-2</v>
      </c>
      <c r="H567" s="30">
        <v>0.80259999999999998</v>
      </c>
      <c r="I567" s="30"/>
      <c r="J567" s="30">
        <v>10000</v>
      </c>
      <c r="K567" s="39">
        <f t="shared" si="40"/>
        <v>6.4416675999999997E-5</v>
      </c>
      <c r="L567" s="39">
        <f t="shared" si="37"/>
        <v>970.2456550226218</v>
      </c>
      <c r="M567" s="4" t="str">
        <f t="shared" si="41"/>
        <v>PASS</v>
      </c>
      <c r="N567" s="4"/>
      <c r="O567" s="23"/>
      <c r="P567" s="37"/>
      <c r="Q567" s="37"/>
    </row>
    <row r="568" spans="1:17" s="17" customFormat="1" x14ac:dyDescent="0.3">
      <c r="A568" s="39" t="s">
        <v>2402</v>
      </c>
      <c r="B568" s="39" t="s">
        <v>2881</v>
      </c>
      <c r="C568" s="39" t="str">
        <f t="shared" si="38"/>
        <v>R4014-1</v>
      </c>
      <c r="D568" s="39" t="str">
        <f t="shared" si="39"/>
        <v>R4014-2</v>
      </c>
      <c r="E568" s="14" t="str">
        <f>VLOOKUP(C568,Pin_Report!$D$3:$E$9000,2,0)</f>
        <v>GND</v>
      </c>
      <c r="F568" s="14" t="str">
        <f>VLOOKUP(D568,Pin_Report!$D$3:$E$9000,2,0)</f>
        <v>LDO_5V_ENB</v>
      </c>
      <c r="G568" s="30">
        <v>6.25E-2</v>
      </c>
      <c r="H568" s="30">
        <v>1.4467000000000001</v>
      </c>
      <c r="I568" s="30"/>
      <c r="J568" s="30">
        <v>10000</v>
      </c>
      <c r="K568" s="39">
        <f t="shared" si="40"/>
        <v>2.0929408900000003E-4</v>
      </c>
      <c r="L568" s="39">
        <f t="shared" si="37"/>
        <v>298.622862683905</v>
      </c>
      <c r="M568" s="4" t="str">
        <f t="shared" si="41"/>
        <v>PASS</v>
      </c>
      <c r="N568" s="4"/>
      <c r="O568" s="23"/>
      <c r="P568" s="37"/>
      <c r="Q568" s="37"/>
    </row>
    <row r="569" spans="1:17" s="17" customFormat="1" x14ac:dyDescent="0.3">
      <c r="A569" s="39" t="s">
        <v>1980</v>
      </c>
      <c r="B569" s="39" t="s">
        <v>2878</v>
      </c>
      <c r="C569" s="39" t="str">
        <f t="shared" si="38"/>
        <v>R1911-1</v>
      </c>
      <c r="D569" s="39" t="str">
        <f t="shared" si="39"/>
        <v>R1911-2</v>
      </c>
      <c r="E569" s="14" t="str">
        <f>VLOOKUP(C569,Pin_Report!$D$3:$E$9000,2,0)</f>
        <v>N4459967</v>
      </c>
      <c r="F569" s="14" t="str">
        <f>VLOOKUP(D569,Pin_Report!$D$3:$E$9000,2,0)</f>
        <v>GND</v>
      </c>
      <c r="G569" s="30"/>
      <c r="H569" s="30"/>
      <c r="I569" s="30"/>
      <c r="J569" s="30"/>
      <c r="K569" s="39"/>
      <c r="L569" s="39"/>
      <c r="M569" s="4"/>
      <c r="N569" s="4" t="s">
        <v>506</v>
      </c>
      <c r="O569" s="23"/>
      <c r="P569" s="37"/>
      <c r="Q569" s="37"/>
    </row>
    <row r="570" spans="1:17" s="17" customFormat="1" x14ac:dyDescent="0.3">
      <c r="A570" s="39" t="s">
        <v>2068</v>
      </c>
      <c r="B570" s="39" t="s">
        <v>2878</v>
      </c>
      <c r="C570" s="39" t="str">
        <f t="shared" si="38"/>
        <v>R2110-1</v>
      </c>
      <c r="D570" s="39" t="str">
        <f t="shared" si="39"/>
        <v>R2110-2</v>
      </c>
      <c r="E570" s="14" t="str">
        <f>VLOOKUP(C570,Pin_Report!$D$3:$E$9000,2,0)</f>
        <v>N4523062</v>
      </c>
      <c r="F570" s="14" t="str">
        <f>VLOOKUP(D570,Pin_Report!$D$3:$E$9000,2,0)</f>
        <v>GND</v>
      </c>
      <c r="G570" s="30"/>
      <c r="H570" s="30"/>
      <c r="I570" s="30"/>
      <c r="J570" s="30"/>
      <c r="K570" s="39"/>
      <c r="L570" s="39"/>
      <c r="M570" s="4"/>
      <c r="N570" s="4" t="s">
        <v>506</v>
      </c>
      <c r="O570" s="23"/>
      <c r="P570" s="37"/>
      <c r="Q570" s="37"/>
    </row>
    <row r="571" spans="1:17" s="17" customFormat="1" x14ac:dyDescent="0.3">
      <c r="A571" s="39" t="s">
        <v>2105</v>
      </c>
      <c r="B571" s="39" t="s">
        <v>2878</v>
      </c>
      <c r="C571" s="39" t="str">
        <f t="shared" si="38"/>
        <v>R2203-1</v>
      </c>
      <c r="D571" s="39" t="str">
        <f t="shared" si="39"/>
        <v>R2203-2</v>
      </c>
      <c r="E571" s="14" t="str">
        <f>VLOOKUP(C571,Pin_Report!$D$3:$E$9000,2,0)</f>
        <v>CH1_TX_ATTN_8DB</v>
      </c>
      <c r="F571" s="14" t="str">
        <f>VLOOKUP(D571,Pin_Report!$D$3:$E$9000,2,0)</f>
        <v>FGA_CH1_TX_ATTN_8DB_R</v>
      </c>
      <c r="G571" s="30"/>
      <c r="H571" s="30"/>
      <c r="I571" s="30"/>
      <c r="J571" s="30"/>
      <c r="K571" s="39"/>
      <c r="L571" s="39"/>
      <c r="M571" s="4"/>
      <c r="N571" s="4" t="s">
        <v>506</v>
      </c>
      <c r="O571" s="23"/>
      <c r="P571" s="37"/>
      <c r="Q571" s="37"/>
    </row>
    <row r="572" spans="1:17" s="17" customFormat="1" x14ac:dyDescent="0.3">
      <c r="A572" s="39" t="s">
        <v>2107</v>
      </c>
      <c r="B572" s="39" t="s">
        <v>2878</v>
      </c>
      <c r="C572" s="39" t="str">
        <f t="shared" si="38"/>
        <v>R2204-1</v>
      </c>
      <c r="D572" s="39" t="str">
        <f t="shared" si="39"/>
        <v>R2204-2</v>
      </c>
      <c r="E572" s="14" t="str">
        <f>VLOOKUP(C572,Pin_Report!$D$3:$E$9000,2,0)</f>
        <v>CH1_TX_ATTN_4DB</v>
      </c>
      <c r="F572" s="14" t="str">
        <f>VLOOKUP(D572,Pin_Report!$D$3:$E$9000,2,0)</f>
        <v>FGA_CH1_TX_ATTN_4DB_R</v>
      </c>
      <c r="G572" s="30"/>
      <c r="H572" s="30"/>
      <c r="I572" s="30"/>
      <c r="J572" s="30"/>
      <c r="K572" s="39"/>
      <c r="L572" s="39"/>
      <c r="M572" s="4"/>
      <c r="N572" s="4" t="s">
        <v>506</v>
      </c>
      <c r="O572" s="23"/>
      <c r="P572" s="37"/>
      <c r="Q572" s="37"/>
    </row>
    <row r="573" spans="1:17" s="17" customFormat="1" x14ac:dyDescent="0.3">
      <c r="A573" s="39" t="s">
        <v>2109</v>
      </c>
      <c r="B573" s="39" t="s">
        <v>2878</v>
      </c>
      <c r="C573" s="39" t="str">
        <f t="shared" si="38"/>
        <v>R2205-1</v>
      </c>
      <c r="D573" s="39" t="str">
        <f t="shared" si="39"/>
        <v>R2205-2</v>
      </c>
      <c r="E573" s="14" t="str">
        <f>VLOOKUP(C573,Pin_Report!$D$3:$E$9000,2,0)</f>
        <v>CH1_TX_ATTN_2DB</v>
      </c>
      <c r="F573" s="14" t="str">
        <f>VLOOKUP(D573,Pin_Report!$D$3:$E$9000,2,0)</f>
        <v>FGA_CH1_TX_ATTN_2DB_R</v>
      </c>
      <c r="G573" s="30"/>
      <c r="H573" s="30"/>
      <c r="I573" s="30"/>
      <c r="J573" s="30"/>
      <c r="K573" s="39"/>
      <c r="L573" s="39"/>
      <c r="M573" s="4"/>
      <c r="N573" s="4" t="s">
        <v>506</v>
      </c>
      <c r="O573" s="23"/>
      <c r="P573" s="37"/>
      <c r="Q573" s="37"/>
    </row>
    <row r="574" spans="1:17" s="17" customFormat="1" x14ac:dyDescent="0.3">
      <c r="A574" s="39" t="s">
        <v>2113</v>
      </c>
      <c r="B574" s="39" t="s">
        <v>2878</v>
      </c>
      <c r="C574" s="39" t="str">
        <f t="shared" si="38"/>
        <v>R2207-1</v>
      </c>
      <c r="D574" s="39" t="str">
        <f t="shared" si="39"/>
        <v>R2207-2</v>
      </c>
      <c r="E574" s="14" t="str">
        <f>VLOOKUP(C574,Pin_Report!$D$3:$E$9000,2,0)</f>
        <v>CH1_TX_ATTN_1DB</v>
      </c>
      <c r="F574" s="14" t="str">
        <f>VLOOKUP(D574,Pin_Report!$D$3:$E$9000,2,0)</f>
        <v>FGA_CH1_TX_ATTN_1DB_R</v>
      </c>
      <c r="G574" s="30"/>
      <c r="H574" s="30"/>
      <c r="I574" s="30"/>
      <c r="J574" s="30"/>
      <c r="K574" s="39"/>
      <c r="L574" s="39"/>
      <c r="M574" s="4"/>
      <c r="N574" s="4" t="s">
        <v>506</v>
      </c>
      <c r="O574" s="23"/>
      <c r="P574" s="37"/>
      <c r="Q574" s="37"/>
    </row>
    <row r="575" spans="1:17" s="17" customFormat="1" x14ac:dyDescent="0.3">
      <c r="A575" s="39" t="s">
        <v>2115</v>
      </c>
      <c r="B575" s="39" t="s">
        <v>2878</v>
      </c>
      <c r="C575" s="39" t="str">
        <f t="shared" ref="C575:C638" si="42">CONCATENATE(A575,"-",1)</f>
        <v>R2208-1</v>
      </c>
      <c r="D575" s="39" t="str">
        <f t="shared" ref="D575:D638" si="43">CONCATENATE(A575,"-",2)</f>
        <v>R2208-2</v>
      </c>
      <c r="E575" s="14" t="str">
        <f>VLOOKUP(C575,Pin_Report!$D$3:$E$9000,2,0)</f>
        <v>CH1_TX_ATTN_P5DB</v>
      </c>
      <c r="F575" s="14" t="str">
        <f>VLOOKUP(D575,Pin_Report!$D$3:$E$9000,2,0)</f>
        <v>FGA_CH1_TX_ATTN_P5DB_R</v>
      </c>
      <c r="G575" s="30"/>
      <c r="H575" s="30"/>
      <c r="I575" s="30"/>
      <c r="J575" s="30"/>
      <c r="K575" s="39"/>
      <c r="L575" s="39"/>
      <c r="M575" s="4"/>
      <c r="N575" s="4" t="s">
        <v>506</v>
      </c>
      <c r="O575" s="23"/>
      <c r="P575" s="37"/>
      <c r="Q575" s="37"/>
    </row>
    <row r="576" spans="1:17" s="17" customFormat="1" x14ac:dyDescent="0.3">
      <c r="A576" s="39" t="s">
        <v>2126</v>
      </c>
      <c r="B576" s="39" t="s">
        <v>2878</v>
      </c>
      <c r="C576" s="39" t="str">
        <f t="shared" si="42"/>
        <v>R2220-1</v>
      </c>
      <c r="D576" s="39" t="str">
        <f t="shared" si="43"/>
        <v>R2220-2</v>
      </c>
      <c r="E576" s="14" t="str">
        <f>VLOOKUP(C576,Pin_Report!$D$3:$E$9000,2,0)</f>
        <v>CH1_TX_ATTN_ENB</v>
      </c>
      <c r="F576" s="14" t="str">
        <f>VLOOKUP(D576,Pin_Report!$D$3:$E$9000,2,0)</f>
        <v>CH1_3P3V_DAT1</v>
      </c>
      <c r="G576" s="30">
        <v>6.25E-2</v>
      </c>
      <c r="H576" s="30">
        <v>3.3</v>
      </c>
      <c r="I576" s="30"/>
      <c r="J576" s="30">
        <v>1000</v>
      </c>
      <c r="K576" s="39">
        <f t="shared" ref="K576:K638" si="44">IF(ISBLANK(I576),H576*H576/J576,(I576*I576*J576))</f>
        <v>1.0889999999999999E-2</v>
      </c>
      <c r="L576" s="39">
        <f t="shared" ref="L576:L637" si="45">G576/K576</f>
        <v>5.7392102846648312</v>
      </c>
      <c r="M576" s="4" t="str">
        <f t="shared" ref="M576:M638" si="46">IF(L576&gt;=1.66,"PASS","FAIL")</f>
        <v>PASS</v>
      </c>
      <c r="N576" s="4"/>
      <c r="O576" s="23"/>
      <c r="P576" s="37"/>
      <c r="Q576" s="37"/>
    </row>
    <row r="577" spans="1:17" s="17" customFormat="1" x14ac:dyDescent="0.3">
      <c r="A577" s="39" t="s">
        <v>2159</v>
      </c>
      <c r="B577" s="39" t="s">
        <v>2878</v>
      </c>
      <c r="C577" s="39" t="str">
        <f t="shared" si="42"/>
        <v>R2511-1</v>
      </c>
      <c r="D577" s="39" t="str">
        <f t="shared" si="43"/>
        <v>R2511-2</v>
      </c>
      <c r="E577" s="14" t="str">
        <f>VLOOKUP(C577,Pin_Report!$D$3:$E$9000,2,0)</f>
        <v>CH1_3P3V_DAT2</v>
      </c>
      <c r="F577" s="14" t="str">
        <f>VLOOKUP(D577,Pin_Report!$D$3:$E$9000,2,0)</f>
        <v>CH1_RX_ATTN_ENB</v>
      </c>
      <c r="G577" s="30">
        <v>6.25E-2</v>
      </c>
      <c r="H577" s="30">
        <v>3.3</v>
      </c>
      <c r="I577" s="30"/>
      <c r="J577" s="30">
        <v>1000</v>
      </c>
      <c r="K577" s="39">
        <f t="shared" si="44"/>
        <v>1.0889999999999999E-2</v>
      </c>
      <c r="L577" s="39">
        <f t="shared" si="45"/>
        <v>5.7392102846648312</v>
      </c>
      <c r="M577" s="4" t="str">
        <f t="shared" si="46"/>
        <v>PASS</v>
      </c>
      <c r="N577" s="4"/>
      <c r="O577" s="23"/>
      <c r="P577" s="37"/>
      <c r="Q577" s="37"/>
    </row>
    <row r="578" spans="1:17" s="17" customFormat="1" x14ac:dyDescent="0.3">
      <c r="A578" s="39" t="s">
        <v>2161</v>
      </c>
      <c r="B578" s="39" t="s">
        <v>2878</v>
      </c>
      <c r="C578" s="39" t="str">
        <f t="shared" si="42"/>
        <v>R2520-1</v>
      </c>
      <c r="D578" s="39" t="str">
        <f t="shared" si="43"/>
        <v>R2520-2</v>
      </c>
      <c r="E578" s="14" t="str">
        <f>VLOOKUP(C578,Pin_Report!$D$3:$E$9000,2,0)</f>
        <v>CH1_RX_ATTN_8DB</v>
      </c>
      <c r="F578" s="14" t="str">
        <f>VLOOKUP(D578,Pin_Report!$D$3:$E$9000,2,0)</f>
        <v>FGA_CH1_RX_ATTN_8DB_R</v>
      </c>
      <c r="G578" s="30"/>
      <c r="H578" s="30"/>
      <c r="I578" s="30"/>
      <c r="J578" s="30"/>
      <c r="K578" s="39"/>
      <c r="L578" s="39"/>
      <c r="M578" s="4"/>
      <c r="N578" s="4" t="s">
        <v>506</v>
      </c>
      <c r="O578" s="23"/>
      <c r="P578" s="37"/>
      <c r="Q578" s="37"/>
    </row>
    <row r="579" spans="1:17" s="17" customFormat="1" x14ac:dyDescent="0.3">
      <c r="A579" s="39" t="s">
        <v>2163</v>
      </c>
      <c r="B579" s="39" t="s">
        <v>2878</v>
      </c>
      <c r="C579" s="39" t="str">
        <f t="shared" si="42"/>
        <v>R2522-1</v>
      </c>
      <c r="D579" s="39" t="str">
        <f t="shared" si="43"/>
        <v>R2522-2</v>
      </c>
      <c r="E579" s="14" t="str">
        <f>VLOOKUP(C579,Pin_Report!$D$3:$E$9000,2,0)</f>
        <v>CH1_RX_ATTN_4DB</v>
      </c>
      <c r="F579" s="14" t="str">
        <f>VLOOKUP(D579,Pin_Report!$D$3:$E$9000,2,0)</f>
        <v>FGA_CH1_RX_ATTN_4DB_R</v>
      </c>
      <c r="G579" s="30"/>
      <c r="H579" s="30"/>
      <c r="I579" s="30"/>
      <c r="J579" s="30"/>
      <c r="K579" s="39"/>
      <c r="L579" s="39"/>
      <c r="M579" s="4"/>
      <c r="N579" s="4" t="s">
        <v>506</v>
      </c>
      <c r="O579" s="23"/>
      <c r="P579" s="37"/>
      <c r="Q579" s="37"/>
    </row>
    <row r="580" spans="1:17" s="17" customFormat="1" x14ac:dyDescent="0.3">
      <c r="A580" s="39" t="s">
        <v>2165</v>
      </c>
      <c r="B580" s="39" t="s">
        <v>2878</v>
      </c>
      <c r="C580" s="39" t="str">
        <f t="shared" si="42"/>
        <v>R2523-1</v>
      </c>
      <c r="D580" s="39" t="str">
        <f t="shared" si="43"/>
        <v>R2523-2</v>
      </c>
      <c r="E580" s="14" t="str">
        <f>VLOOKUP(C580,Pin_Report!$D$3:$E$9000,2,0)</f>
        <v>CH1_RX_ATTN_2DB</v>
      </c>
      <c r="F580" s="14" t="str">
        <f>VLOOKUP(D580,Pin_Report!$D$3:$E$9000,2,0)</f>
        <v>FGA_CH1_RX_ATTN_2DB_R</v>
      </c>
      <c r="G580" s="30"/>
      <c r="H580" s="30"/>
      <c r="I580" s="30"/>
      <c r="J580" s="30"/>
      <c r="K580" s="39"/>
      <c r="L580" s="39"/>
      <c r="M580" s="4"/>
      <c r="N580" s="4" t="s">
        <v>506</v>
      </c>
      <c r="O580" s="23"/>
      <c r="P580" s="37"/>
      <c r="Q580" s="37"/>
    </row>
    <row r="581" spans="1:17" s="17" customFormat="1" x14ac:dyDescent="0.3">
      <c r="A581" s="39" t="s">
        <v>2167</v>
      </c>
      <c r="B581" s="39" t="s">
        <v>2878</v>
      </c>
      <c r="C581" s="39" t="str">
        <f t="shared" si="42"/>
        <v>R2524-1</v>
      </c>
      <c r="D581" s="39" t="str">
        <f t="shared" si="43"/>
        <v>R2524-2</v>
      </c>
      <c r="E581" s="14" t="str">
        <f>VLOOKUP(C581,Pin_Report!$D$3:$E$9000,2,0)</f>
        <v>CH1_RX_ATTN_1DB</v>
      </c>
      <c r="F581" s="14" t="str">
        <f>VLOOKUP(D581,Pin_Report!$D$3:$E$9000,2,0)</f>
        <v>FGA_CH1_RX_ATTN_1DB_R</v>
      </c>
      <c r="G581" s="30"/>
      <c r="H581" s="30"/>
      <c r="I581" s="30"/>
      <c r="J581" s="30"/>
      <c r="K581" s="39"/>
      <c r="L581" s="39"/>
      <c r="M581" s="4"/>
      <c r="N581" s="4" t="s">
        <v>506</v>
      </c>
      <c r="O581" s="23"/>
      <c r="P581" s="37"/>
      <c r="Q581" s="37"/>
    </row>
    <row r="582" spans="1:17" s="17" customFormat="1" x14ac:dyDescent="0.3">
      <c r="A582" s="39" t="s">
        <v>2176</v>
      </c>
      <c r="B582" s="39" t="s">
        <v>2878</v>
      </c>
      <c r="C582" s="39" t="str">
        <f t="shared" si="42"/>
        <v>R2533-1</v>
      </c>
      <c r="D582" s="39" t="str">
        <f t="shared" si="43"/>
        <v>R2533-2</v>
      </c>
      <c r="E582" s="14" t="str">
        <f>VLOOKUP(C582,Pin_Report!$D$3:$E$9000,2,0)</f>
        <v>CH1_RX_ATTN_P5DB</v>
      </c>
      <c r="F582" s="14" t="str">
        <f>VLOOKUP(D582,Pin_Report!$D$3:$E$9000,2,0)</f>
        <v>N3492846</v>
      </c>
      <c r="G582" s="30"/>
      <c r="H582" s="30"/>
      <c r="I582" s="30"/>
      <c r="J582" s="30"/>
      <c r="K582" s="39"/>
      <c r="L582" s="39"/>
      <c r="M582" s="4"/>
      <c r="N582" s="4" t="s">
        <v>506</v>
      </c>
      <c r="O582" s="23"/>
      <c r="P582" s="37"/>
      <c r="Q582" s="37"/>
    </row>
    <row r="583" spans="1:17" s="17" customFormat="1" x14ac:dyDescent="0.3">
      <c r="A583" s="39" t="s">
        <v>2214</v>
      </c>
      <c r="B583" s="39" t="s">
        <v>2878</v>
      </c>
      <c r="C583" s="39" t="str">
        <f t="shared" si="42"/>
        <v>R2803-1</v>
      </c>
      <c r="D583" s="39" t="str">
        <f t="shared" si="43"/>
        <v>R2803-2</v>
      </c>
      <c r="E583" s="14" t="str">
        <f>VLOOKUP(C583,Pin_Report!$D$3:$E$9000,2,0)</f>
        <v>CH2_TX_ATTN_8DB</v>
      </c>
      <c r="F583" s="14" t="str">
        <f>VLOOKUP(D583,Pin_Report!$D$3:$E$9000,2,0)</f>
        <v>FGA_CH2_TX_ATTN_8DB_R</v>
      </c>
      <c r="G583" s="30"/>
      <c r="H583" s="30"/>
      <c r="I583" s="30"/>
      <c r="J583" s="30"/>
      <c r="K583" s="39"/>
      <c r="L583" s="39"/>
      <c r="M583" s="4"/>
      <c r="N583" s="4" t="s">
        <v>506</v>
      </c>
      <c r="O583" s="23"/>
      <c r="P583" s="37"/>
      <c r="Q583" s="37"/>
    </row>
    <row r="584" spans="1:17" s="17" customFormat="1" x14ac:dyDescent="0.3">
      <c r="A584" s="39" t="s">
        <v>2216</v>
      </c>
      <c r="B584" s="39" t="s">
        <v>2878</v>
      </c>
      <c r="C584" s="39" t="str">
        <f t="shared" si="42"/>
        <v>R2804-1</v>
      </c>
      <c r="D584" s="39" t="str">
        <f t="shared" si="43"/>
        <v>R2804-2</v>
      </c>
      <c r="E584" s="14" t="str">
        <f>VLOOKUP(C584,Pin_Report!$D$3:$E$9000,2,0)</f>
        <v>CH2_TX_ATTN_4DB</v>
      </c>
      <c r="F584" s="14" t="str">
        <f>VLOOKUP(D584,Pin_Report!$D$3:$E$9000,2,0)</f>
        <v>FGA_CH2_TX_ATTN_4DB_R</v>
      </c>
      <c r="G584" s="30"/>
      <c r="H584" s="30"/>
      <c r="I584" s="30"/>
      <c r="J584" s="30"/>
      <c r="K584" s="39"/>
      <c r="L584" s="39"/>
      <c r="M584" s="4"/>
      <c r="N584" s="4" t="s">
        <v>506</v>
      </c>
      <c r="O584" s="23"/>
      <c r="P584" s="37"/>
      <c r="Q584" s="37"/>
    </row>
    <row r="585" spans="1:17" s="17" customFormat="1" x14ac:dyDescent="0.3">
      <c r="A585" s="39" t="s">
        <v>2218</v>
      </c>
      <c r="B585" s="39" t="s">
        <v>2878</v>
      </c>
      <c r="C585" s="39" t="str">
        <f t="shared" si="42"/>
        <v>R2805-1</v>
      </c>
      <c r="D585" s="39" t="str">
        <f t="shared" si="43"/>
        <v>R2805-2</v>
      </c>
      <c r="E585" s="14" t="str">
        <f>VLOOKUP(C585,Pin_Report!$D$3:$E$9000,2,0)</f>
        <v>CH2_TX_ATTN_2DB</v>
      </c>
      <c r="F585" s="14" t="str">
        <f>VLOOKUP(D585,Pin_Report!$D$3:$E$9000,2,0)</f>
        <v>FGA_CH2_TX_ATTN_2DB_R</v>
      </c>
      <c r="G585" s="30"/>
      <c r="H585" s="30"/>
      <c r="I585" s="30"/>
      <c r="J585" s="30"/>
      <c r="K585" s="39"/>
      <c r="L585" s="39"/>
      <c r="M585" s="4"/>
      <c r="N585" s="4" t="s">
        <v>506</v>
      </c>
      <c r="O585" s="23"/>
      <c r="P585" s="37"/>
      <c r="Q585" s="37"/>
    </row>
    <row r="586" spans="1:17" s="17" customFormat="1" x14ac:dyDescent="0.3">
      <c r="A586" s="39" t="s">
        <v>2220</v>
      </c>
      <c r="B586" s="39" t="s">
        <v>2878</v>
      </c>
      <c r="C586" s="39" t="str">
        <f t="shared" si="42"/>
        <v>R2806-1</v>
      </c>
      <c r="D586" s="39" t="str">
        <f t="shared" si="43"/>
        <v>R2806-2</v>
      </c>
      <c r="E586" s="14" t="str">
        <f>VLOOKUP(C586,Pin_Report!$D$3:$E$9000,2,0)</f>
        <v>CH2_TX_ATTN_1DB</v>
      </c>
      <c r="F586" s="14" t="str">
        <f>VLOOKUP(D586,Pin_Report!$D$3:$E$9000,2,0)</f>
        <v>FGA_CH2_TX_ATTN_1DB_R</v>
      </c>
      <c r="G586" s="30"/>
      <c r="H586" s="30"/>
      <c r="I586" s="30"/>
      <c r="J586" s="30"/>
      <c r="K586" s="39"/>
      <c r="L586" s="39"/>
      <c r="M586" s="4"/>
      <c r="N586" s="4" t="s">
        <v>506</v>
      </c>
      <c r="O586" s="23"/>
      <c r="P586" s="37"/>
      <c r="Q586" s="37"/>
    </row>
    <row r="587" spans="1:17" s="17" customFormat="1" x14ac:dyDescent="0.3">
      <c r="A587" s="39" t="s">
        <v>2224</v>
      </c>
      <c r="B587" s="39" t="s">
        <v>2878</v>
      </c>
      <c r="C587" s="39" t="str">
        <f t="shared" si="42"/>
        <v>R2808-1</v>
      </c>
      <c r="D587" s="39" t="str">
        <f t="shared" si="43"/>
        <v>R2808-2</v>
      </c>
      <c r="E587" s="14" t="str">
        <f>VLOOKUP(C587,Pin_Report!$D$3:$E$9000,2,0)</f>
        <v>CH2_TX_ATTN_P5DB</v>
      </c>
      <c r="F587" s="14" t="str">
        <f>VLOOKUP(D587,Pin_Report!$D$3:$E$9000,2,0)</f>
        <v>FGA_CH2_TX_ATTN_P5DB_R</v>
      </c>
      <c r="G587" s="30"/>
      <c r="H587" s="30"/>
      <c r="I587" s="30"/>
      <c r="J587" s="30"/>
      <c r="K587" s="39"/>
      <c r="L587" s="39"/>
      <c r="M587" s="4"/>
      <c r="N587" s="4" t="s">
        <v>506</v>
      </c>
      <c r="O587" s="23"/>
      <c r="P587" s="37"/>
      <c r="Q587" s="37"/>
    </row>
    <row r="588" spans="1:17" s="17" customFormat="1" x14ac:dyDescent="0.3">
      <c r="A588" s="39" t="s">
        <v>2235</v>
      </c>
      <c r="B588" s="39" t="s">
        <v>2878</v>
      </c>
      <c r="C588" s="39" t="str">
        <f t="shared" si="42"/>
        <v>R2820-1</v>
      </c>
      <c r="D588" s="39" t="str">
        <f t="shared" si="43"/>
        <v>R2820-2</v>
      </c>
      <c r="E588" s="14" t="str">
        <f>VLOOKUP(C588,Pin_Report!$D$3:$E$9000,2,0)</f>
        <v>CH2_TX_ATTN_ENB</v>
      </c>
      <c r="F588" s="14" t="str">
        <f>VLOOKUP(D588,Pin_Report!$D$3:$E$9000,2,0)</f>
        <v>CH2_3P3V_DAT1</v>
      </c>
      <c r="G588" s="30">
        <v>6.25E-2</v>
      </c>
      <c r="H588" s="30">
        <v>3.3</v>
      </c>
      <c r="I588" s="30"/>
      <c r="J588" s="30">
        <v>1000</v>
      </c>
      <c r="K588" s="39">
        <f t="shared" si="44"/>
        <v>1.0889999999999999E-2</v>
      </c>
      <c r="L588" s="39">
        <f t="shared" si="45"/>
        <v>5.7392102846648312</v>
      </c>
      <c r="M588" s="4" t="str">
        <f t="shared" si="46"/>
        <v>PASS</v>
      </c>
      <c r="N588" s="4"/>
      <c r="O588" s="23"/>
      <c r="P588" s="37"/>
      <c r="Q588" s="37"/>
    </row>
    <row r="589" spans="1:17" s="17" customFormat="1" x14ac:dyDescent="0.3">
      <c r="A589" s="39" t="s">
        <v>2268</v>
      </c>
      <c r="B589" s="39" t="s">
        <v>2878</v>
      </c>
      <c r="C589" s="39" t="str">
        <f t="shared" si="42"/>
        <v>R3111-1</v>
      </c>
      <c r="D589" s="39" t="str">
        <f t="shared" si="43"/>
        <v>R3111-2</v>
      </c>
      <c r="E589" s="14" t="str">
        <f>VLOOKUP(C589,Pin_Report!$D$3:$E$9000,2,0)</f>
        <v>CH2_3P3V_DAT2</v>
      </c>
      <c r="F589" s="14" t="str">
        <f>VLOOKUP(D589,Pin_Report!$D$3:$E$9000,2,0)</f>
        <v>CH2_RX_ATTN_ENB</v>
      </c>
      <c r="G589" s="30">
        <v>6.25E-2</v>
      </c>
      <c r="H589" s="30">
        <v>3.3</v>
      </c>
      <c r="I589" s="30"/>
      <c r="J589" s="30">
        <v>1000</v>
      </c>
      <c r="K589" s="39">
        <f t="shared" si="44"/>
        <v>1.0889999999999999E-2</v>
      </c>
      <c r="L589" s="39">
        <f t="shared" si="45"/>
        <v>5.7392102846648312</v>
      </c>
      <c r="M589" s="4" t="str">
        <f t="shared" si="46"/>
        <v>PASS</v>
      </c>
      <c r="N589" s="4"/>
      <c r="O589" s="23"/>
      <c r="P589" s="37"/>
      <c r="Q589" s="37"/>
    </row>
    <row r="590" spans="1:17" s="17" customFormat="1" x14ac:dyDescent="0.3">
      <c r="A590" s="39" t="s">
        <v>2270</v>
      </c>
      <c r="B590" s="39" t="s">
        <v>2878</v>
      </c>
      <c r="C590" s="39" t="str">
        <f t="shared" si="42"/>
        <v>R3121-1</v>
      </c>
      <c r="D590" s="39" t="str">
        <f t="shared" si="43"/>
        <v>R3121-2</v>
      </c>
      <c r="E590" s="14" t="str">
        <f>VLOOKUP(C590,Pin_Report!$D$3:$E$9000,2,0)</f>
        <v>CH2_RX_ATTN_8DB</v>
      </c>
      <c r="F590" s="14" t="str">
        <f>VLOOKUP(D590,Pin_Report!$D$3:$E$9000,2,0)</f>
        <v>FGA_CH2_RX_ATTN_8DB_R</v>
      </c>
      <c r="G590" s="30"/>
      <c r="H590" s="30"/>
      <c r="I590" s="30"/>
      <c r="J590" s="30"/>
      <c r="K590" s="39"/>
      <c r="L590" s="39"/>
      <c r="M590" s="4"/>
      <c r="N590" s="4" t="s">
        <v>506</v>
      </c>
      <c r="O590" s="23"/>
      <c r="P590" s="37"/>
      <c r="Q590" s="37"/>
    </row>
    <row r="591" spans="1:17" s="17" customFormat="1" x14ac:dyDescent="0.3">
      <c r="A591" s="39" t="s">
        <v>2272</v>
      </c>
      <c r="B591" s="39" t="s">
        <v>2878</v>
      </c>
      <c r="C591" s="39" t="str">
        <f t="shared" si="42"/>
        <v>R3122-1</v>
      </c>
      <c r="D591" s="39" t="str">
        <f t="shared" si="43"/>
        <v>R3122-2</v>
      </c>
      <c r="E591" s="14" t="str">
        <f>VLOOKUP(C591,Pin_Report!$D$3:$E$9000,2,0)</f>
        <v>CH2_RX_ATTN_4DB</v>
      </c>
      <c r="F591" s="14" t="str">
        <f>VLOOKUP(D591,Pin_Report!$D$3:$E$9000,2,0)</f>
        <v>FGA_CH2_RX_ATTN_4DB_R</v>
      </c>
      <c r="G591" s="30"/>
      <c r="H591" s="30"/>
      <c r="I591" s="30"/>
      <c r="J591" s="30"/>
      <c r="K591" s="39"/>
      <c r="L591" s="39"/>
      <c r="M591" s="4"/>
      <c r="N591" s="4" t="s">
        <v>506</v>
      </c>
      <c r="O591" s="23"/>
      <c r="P591" s="37"/>
      <c r="Q591" s="37"/>
    </row>
    <row r="592" spans="1:17" s="17" customFormat="1" x14ac:dyDescent="0.3">
      <c r="A592" s="39" t="s">
        <v>2274</v>
      </c>
      <c r="B592" s="39" t="s">
        <v>2878</v>
      </c>
      <c r="C592" s="39" t="str">
        <f t="shared" si="42"/>
        <v>R3123-1</v>
      </c>
      <c r="D592" s="39" t="str">
        <f t="shared" si="43"/>
        <v>R3123-2</v>
      </c>
      <c r="E592" s="14" t="str">
        <f>VLOOKUP(C592,Pin_Report!$D$3:$E$9000,2,0)</f>
        <v>CH2_RX_ATTN_2DB</v>
      </c>
      <c r="F592" s="14" t="str">
        <f>VLOOKUP(D592,Pin_Report!$D$3:$E$9000,2,0)</f>
        <v>FGA_CH2_RX_ATTN_2DB_R</v>
      </c>
      <c r="G592" s="30"/>
      <c r="H592" s="30"/>
      <c r="I592" s="30"/>
      <c r="J592" s="30"/>
      <c r="K592" s="39"/>
      <c r="L592" s="39"/>
      <c r="M592" s="4"/>
      <c r="N592" s="4" t="s">
        <v>506</v>
      </c>
      <c r="O592" s="23"/>
      <c r="P592" s="37"/>
      <c r="Q592" s="37"/>
    </row>
    <row r="593" spans="1:17" s="17" customFormat="1" x14ac:dyDescent="0.3">
      <c r="A593" s="39" t="s">
        <v>2276</v>
      </c>
      <c r="B593" s="39" t="s">
        <v>2878</v>
      </c>
      <c r="C593" s="39" t="str">
        <f t="shared" si="42"/>
        <v>R3124-1</v>
      </c>
      <c r="D593" s="39" t="str">
        <f t="shared" si="43"/>
        <v>R3124-2</v>
      </c>
      <c r="E593" s="14" t="str">
        <f>VLOOKUP(C593,Pin_Report!$D$3:$E$9000,2,0)</f>
        <v>CH2_RX_ATTN_1DB</v>
      </c>
      <c r="F593" s="14" t="str">
        <f>VLOOKUP(D593,Pin_Report!$D$3:$E$9000,2,0)</f>
        <v>FGA_CH2_RX_ATTN_1DB_R</v>
      </c>
      <c r="G593" s="30"/>
      <c r="H593" s="30"/>
      <c r="I593" s="30"/>
      <c r="J593" s="30"/>
      <c r="K593" s="39"/>
      <c r="L593" s="39"/>
      <c r="M593" s="4"/>
      <c r="N593" s="4" t="s">
        <v>506</v>
      </c>
      <c r="O593" s="23"/>
      <c r="P593" s="37"/>
      <c r="Q593" s="37"/>
    </row>
    <row r="594" spans="1:17" s="17" customFormat="1" x14ac:dyDescent="0.3">
      <c r="A594" s="39" t="s">
        <v>2285</v>
      </c>
      <c r="B594" s="39" t="s">
        <v>2878</v>
      </c>
      <c r="C594" s="39" t="str">
        <f t="shared" si="42"/>
        <v>R3135-1</v>
      </c>
      <c r="D594" s="39" t="str">
        <f t="shared" si="43"/>
        <v>R3135-2</v>
      </c>
      <c r="E594" s="14" t="str">
        <f>VLOOKUP(C594,Pin_Report!$D$3:$E$9000,2,0)</f>
        <v>CH2_RX_ATTN_P5DB</v>
      </c>
      <c r="F594" s="14" t="str">
        <f>VLOOKUP(D594,Pin_Report!$D$3:$E$9000,2,0)</f>
        <v>N3527570</v>
      </c>
      <c r="G594" s="30"/>
      <c r="H594" s="30"/>
      <c r="I594" s="30"/>
      <c r="J594" s="30"/>
      <c r="K594" s="39"/>
      <c r="L594" s="39"/>
      <c r="M594" s="4"/>
      <c r="N594" s="4" t="s">
        <v>506</v>
      </c>
      <c r="O594" s="23"/>
      <c r="P594" s="37"/>
      <c r="Q594" s="37"/>
    </row>
    <row r="595" spans="1:17" s="17" customFormat="1" x14ac:dyDescent="0.3">
      <c r="A595" s="39" t="s">
        <v>1981</v>
      </c>
      <c r="B595" s="39" t="s">
        <v>3000</v>
      </c>
      <c r="C595" s="39" t="str">
        <f t="shared" si="42"/>
        <v>R1947-1</v>
      </c>
      <c r="D595" s="39" t="str">
        <f t="shared" si="43"/>
        <v>R1947-2</v>
      </c>
      <c r="E595" s="14" t="str">
        <f>VLOOKUP(C595,Pin_Report!$D$3:$E$9000,2,0)</f>
        <v>N4628420</v>
      </c>
      <c r="F595" s="14" t="str">
        <f>VLOOKUP(D595,Pin_Report!$D$3:$E$9000,2,0)</f>
        <v>WTDG_SYS_ALERT</v>
      </c>
      <c r="G595" s="30"/>
      <c r="H595" s="30"/>
      <c r="I595" s="30"/>
      <c r="J595" s="30"/>
      <c r="K595" s="39"/>
      <c r="L595" s="39"/>
      <c r="M595" s="4"/>
      <c r="N595" s="4" t="s">
        <v>506</v>
      </c>
      <c r="O595" s="23"/>
      <c r="P595" s="37"/>
      <c r="Q595" s="37"/>
    </row>
    <row r="596" spans="1:17" s="17" customFormat="1" x14ac:dyDescent="0.3">
      <c r="A596" s="39" t="s">
        <v>2074</v>
      </c>
      <c r="B596" s="39" t="s">
        <v>292</v>
      </c>
      <c r="C596" s="39" t="str">
        <f t="shared" si="42"/>
        <v>R2153-1</v>
      </c>
      <c r="D596" s="39" t="str">
        <f t="shared" si="43"/>
        <v>R2153-2</v>
      </c>
      <c r="E596" s="14" t="str">
        <f>VLOOKUP(C596,Pin_Report!$D$3:$E$9000,2,0)</f>
        <v>N4519257</v>
      </c>
      <c r="F596" s="14" t="str">
        <f>VLOOKUP(D596,Pin_Report!$D$3:$E$9000,2,0)</f>
        <v>RF_CS_ALERT</v>
      </c>
      <c r="G596" s="30"/>
      <c r="H596" s="30"/>
      <c r="I596" s="30"/>
      <c r="J596" s="30"/>
      <c r="K596" s="39"/>
      <c r="L596" s="39"/>
      <c r="M596" s="4"/>
      <c r="N596" s="4" t="s">
        <v>506</v>
      </c>
      <c r="O596" s="23"/>
      <c r="P596" s="37"/>
      <c r="Q596" s="37"/>
    </row>
    <row r="597" spans="1:17" s="17" customFormat="1" x14ac:dyDescent="0.3">
      <c r="A597" s="39" t="s">
        <v>2092</v>
      </c>
      <c r="B597" s="39" t="s">
        <v>292</v>
      </c>
      <c r="C597" s="39" t="str">
        <f t="shared" si="42"/>
        <v>R2166-1</v>
      </c>
      <c r="D597" s="39" t="str">
        <f t="shared" si="43"/>
        <v>R2166-2</v>
      </c>
      <c r="E597" s="14" t="str">
        <f>VLOOKUP(C597,Pin_Report!$D$3:$E$9000,2,0)</f>
        <v>N4521630</v>
      </c>
      <c r="F597" s="14" t="str">
        <f>VLOOKUP(D597,Pin_Report!$D$3:$E$9000,2,0)</f>
        <v>RF_CS_ALERT</v>
      </c>
      <c r="G597" s="30"/>
      <c r="H597" s="30"/>
      <c r="I597" s="30"/>
      <c r="J597" s="30"/>
      <c r="K597" s="39"/>
      <c r="L597" s="39"/>
      <c r="M597" s="4"/>
      <c r="N597" s="4" t="s">
        <v>506</v>
      </c>
      <c r="O597" s="23"/>
      <c r="P597" s="37"/>
      <c r="Q597" s="37"/>
    </row>
    <row r="598" spans="1:17" s="17" customFormat="1" x14ac:dyDescent="0.3">
      <c r="A598" s="39" t="s">
        <v>2328</v>
      </c>
      <c r="B598" s="39" t="s">
        <v>292</v>
      </c>
      <c r="C598" s="39" t="str">
        <f t="shared" si="42"/>
        <v>R3502-1</v>
      </c>
      <c r="D598" s="39" t="str">
        <f t="shared" si="43"/>
        <v>R3502-2</v>
      </c>
      <c r="E598" s="14" t="str">
        <f>VLOOKUP(C598,Pin_Report!$D$3:$E$9000,2,0)</f>
        <v>N3470663</v>
      </c>
      <c r="F598" s="14" t="str">
        <f>VLOOKUP(D598,Pin_Report!$D$3:$E$9000,2,0)</f>
        <v>N3470683</v>
      </c>
      <c r="G598" s="30"/>
      <c r="H598" s="30"/>
      <c r="I598" s="30"/>
      <c r="J598" s="30"/>
      <c r="K598" s="39"/>
      <c r="L598" s="39"/>
      <c r="M598" s="4"/>
      <c r="N598" s="4" t="s">
        <v>506</v>
      </c>
      <c r="O598" s="23"/>
      <c r="P598" s="37"/>
      <c r="Q598" s="37"/>
    </row>
    <row r="599" spans="1:17" s="17" customFormat="1" x14ac:dyDescent="0.3">
      <c r="A599" s="39" t="s">
        <v>2330</v>
      </c>
      <c r="B599" s="39" t="s">
        <v>292</v>
      </c>
      <c r="C599" s="39" t="str">
        <f t="shared" si="42"/>
        <v>R3503-1</v>
      </c>
      <c r="D599" s="39" t="str">
        <f t="shared" si="43"/>
        <v>R3503-2</v>
      </c>
      <c r="E599" s="14" t="str">
        <f>VLOOKUP(C599,Pin_Report!$D$3:$E$9000,2,0)</f>
        <v>N3470519</v>
      </c>
      <c r="F599" s="14" t="str">
        <f>VLOOKUP(D599,Pin_Report!$D$3:$E$9000,2,0)</f>
        <v>5P7V_REG_1</v>
      </c>
      <c r="G599" s="30"/>
      <c r="H599" s="30"/>
      <c r="I599" s="30"/>
      <c r="J599" s="30"/>
      <c r="K599" s="39"/>
      <c r="L599" s="39"/>
      <c r="M599" s="4"/>
      <c r="N599" s="4" t="s">
        <v>506</v>
      </c>
      <c r="O599" s="23"/>
      <c r="P599" s="37"/>
      <c r="Q599" s="37"/>
    </row>
    <row r="600" spans="1:17" s="17" customFormat="1" x14ac:dyDescent="0.3">
      <c r="A600" s="39" t="s">
        <v>2333</v>
      </c>
      <c r="B600" s="39" t="s">
        <v>292</v>
      </c>
      <c r="C600" s="39" t="str">
        <f t="shared" si="42"/>
        <v>R3505-1</v>
      </c>
      <c r="D600" s="39" t="str">
        <f t="shared" si="43"/>
        <v>R3505-2</v>
      </c>
      <c r="E600" s="14" t="str">
        <f>VLOOKUP(C600,Pin_Report!$D$3:$E$9000,2,0)</f>
        <v>N3470531</v>
      </c>
      <c r="F600" s="14" t="str">
        <f>VLOOKUP(D600,Pin_Report!$D$3:$E$9000,2,0)</f>
        <v>PG_REG_5P7V_1</v>
      </c>
      <c r="G600" s="30"/>
      <c r="H600" s="30"/>
      <c r="I600" s="30"/>
      <c r="J600" s="30"/>
      <c r="K600" s="39"/>
      <c r="L600" s="39"/>
      <c r="M600" s="4"/>
      <c r="N600" s="4" t="s">
        <v>506</v>
      </c>
      <c r="O600" s="23"/>
      <c r="P600" s="37"/>
      <c r="Q600" s="37"/>
    </row>
    <row r="601" spans="1:17" s="17" customFormat="1" x14ac:dyDescent="0.3">
      <c r="A601" s="39" t="s">
        <v>2343</v>
      </c>
      <c r="B601" s="39" t="s">
        <v>292</v>
      </c>
      <c r="C601" s="39" t="str">
        <f t="shared" si="42"/>
        <v>R3512-1</v>
      </c>
      <c r="D601" s="39" t="str">
        <f t="shared" si="43"/>
        <v>R3512-2</v>
      </c>
      <c r="E601" s="14" t="str">
        <f>VLOOKUP(C601,Pin_Report!$D$3:$E$9000,2,0)</f>
        <v>N3465192</v>
      </c>
      <c r="F601" s="14" t="str">
        <f>VLOOKUP(D601,Pin_Report!$D$3:$E$9000,2,0)</f>
        <v>N3465212</v>
      </c>
      <c r="G601" s="30"/>
      <c r="H601" s="30"/>
      <c r="I601" s="30"/>
      <c r="J601" s="30"/>
      <c r="K601" s="39"/>
      <c r="L601" s="39"/>
      <c r="M601" s="4"/>
      <c r="N601" s="4" t="s">
        <v>506</v>
      </c>
      <c r="O601" s="23"/>
      <c r="P601" s="37"/>
      <c r="Q601" s="37"/>
    </row>
    <row r="602" spans="1:17" s="17" customFormat="1" x14ac:dyDescent="0.3">
      <c r="A602" s="39" t="s">
        <v>2345</v>
      </c>
      <c r="B602" s="39" t="s">
        <v>292</v>
      </c>
      <c r="C602" s="39" t="str">
        <f t="shared" si="42"/>
        <v>R3513-1</v>
      </c>
      <c r="D602" s="39" t="str">
        <f t="shared" si="43"/>
        <v>R3513-2</v>
      </c>
      <c r="E602" s="14" t="str">
        <f>VLOOKUP(C602,Pin_Report!$D$3:$E$9000,2,0)</f>
        <v>N3465048</v>
      </c>
      <c r="F602" s="14" t="str">
        <f>VLOOKUP(D602,Pin_Report!$D$3:$E$9000,2,0)</f>
        <v>5P7V_REG_2</v>
      </c>
      <c r="G602" s="30"/>
      <c r="H602" s="30"/>
      <c r="I602" s="30"/>
      <c r="J602" s="30"/>
      <c r="K602" s="39"/>
      <c r="L602" s="39"/>
      <c r="M602" s="4"/>
      <c r="N602" s="4" t="s">
        <v>506</v>
      </c>
      <c r="O602" s="23"/>
      <c r="P602" s="37"/>
      <c r="Q602" s="37"/>
    </row>
    <row r="603" spans="1:17" s="17" customFormat="1" x14ac:dyDescent="0.3">
      <c r="A603" s="39" t="s">
        <v>2348</v>
      </c>
      <c r="B603" s="39" t="s">
        <v>292</v>
      </c>
      <c r="C603" s="39" t="str">
        <f t="shared" si="42"/>
        <v>R3515-1</v>
      </c>
      <c r="D603" s="39" t="str">
        <f t="shared" si="43"/>
        <v>R3515-2</v>
      </c>
      <c r="E603" s="14" t="str">
        <f>VLOOKUP(C603,Pin_Report!$D$3:$E$9000,2,0)</f>
        <v>N3465060</v>
      </c>
      <c r="F603" s="14" t="str">
        <f>VLOOKUP(D603,Pin_Report!$D$3:$E$9000,2,0)</f>
        <v>PG_REG_5P7V_2</v>
      </c>
      <c r="G603" s="30"/>
      <c r="H603" s="30"/>
      <c r="I603" s="30"/>
      <c r="J603" s="30"/>
      <c r="K603" s="39"/>
      <c r="L603" s="39"/>
      <c r="M603" s="4"/>
      <c r="N603" s="4" t="s">
        <v>506</v>
      </c>
      <c r="O603" s="23"/>
      <c r="P603" s="37"/>
      <c r="Q603" s="37"/>
    </row>
    <row r="604" spans="1:17" s="17" customFormat="1" x14ac:dyDescent="0.3">
      <c r="A604" s="39" t="s">
        <v>1996</v>
      </c>
      <c r="B604" s="39" t="s">
        <v>2892</v>
      </c>
      <c r="C604" s="39" t="str">
        <f t="shared" si="42"/>
        <v>R1958-1</v>
      </c>
      <c r="D604" s="39" t="str">
        <f t="shared" si="43"/>
        <v>R1958-2</v>
      </c>
      <c r="E604" s="14" t="str">
        <f>VLOOKUP(C604,Pin_Report!$D$3:$E$9000,2,0)</f>
        <v>WD_3P3V</v>
      </c>
      <c r="F604" s="14" t="str">
        <f>VLOOKUP(D604,Pin_Report!$D$3:$E$9000,2,0)</f>
        <v>N4628364</v>
      </c>
      <c r="G604" s="30">
        <v>6.25E-2</v>
      </c>
      <c r="H604" s="30">
        <v>3.3</v>
      </c>
      <c r="I604" s="30"/>
      <c r="J604" s="30">
        <v>100</v>
      </c>
      <c r="K604" s="39">
        <f t="shared" si="44"/>
        <v>0.10889999999999998</v>
      </c>
      <c r="L604" s="39">
        <f t="shared" si="45"/>
        <v>0.57392102846648307</v>
      </c>
      <c r="M604" s="4" t="str">
        <f t="shared" si="46"/>
        <v>FAIL</v>
      </c>
      <c r="N604" s="4"/>
      <c r="O604" s="27"/>
      <c r="P604" s="37"/>
      <c r="Q604" s="37"/>
    </row>
    <row r="605" spans="1:17" s="17" customFormat="1" x14ac:dyDescent="0.3">
      <c r="A605" s="39" t="s">
        <v>2194</v>
      </c>
      <c r="B605" s="39" t="s">
        <v>2892</v>
      </c>
      <c r="C605" s="39" t="str">
        <f t="shared" si="42"/>
        <v>R2604-1</v>
      </c>
      <c r="D605" s="39" t="str">
        <f t="shared" si="43"/>
        <v>R2604-2</v>
      </c>
      <c r="E605" s="14" t="str">
        <f>VLOOKUP(C605,Pin_Report!$D$3:$E$9000,2,0)</f>
        <v>N3591163</v>
      </c>
      <c r="F605" s="14" t="str">
        <f>VLOOKUP(D605,Pin_Report!$D$3:$E$9000,2,0)</f>
        <v>CH1_RF_DET_HB_R_DET_OUT</v>
      </c>
      <c r="G605" s="30"/>
      <c r="H605" s="30"/>
      <c r="I605" s="30"/>
      <c r="J605" s="30"/>
      <c r="K605" s="39"/>
      <c r="L605" s="39"/>
      <c r="M605" s="4"/>
      <c r="N605" s="4" t="s">
        <v>506</v>
      </c>
      <c r="O605" s="23"/>
      <c r="P605" s="37"/>
      <c r="Q605" s="37"/>
    </row>
    <row r="606" spans="1:17" s="17" customFormat="1" x14ac:dyDescent="0.3">
      <c r="A606" s="39" t="s">
        <v>2197</v>
      </c>
      <c r="B606" s="39" t="s">
        <v>2892</v>
      </c>
      <c r="C606" s="39" t="str">
        <f t="shared" si="42"/>
        <v>R2608-1</v>
      </c>
      <c r="D606" s="39" t="str">
        <f t="shared" si="43"/>
        <v>R2608-2</v>
      </c>
      <c r="E606" s="14" t="str">
        <f>VLOOKUP(C606,Pin_Report!$D$3:$E$9000,2,0)</f>
        <v>N3590917</v>
      </c>
      <c r="F606" s="14" t="str">
        <f>VLOOKUP(D606,Pin_Report!$D$3:$E$9000,2,0)</f>
        <v>CH1_RF_DET_HB_F_DET_OUT</v>
      </c>
      <c r="G606" s="30"/>
      <c r="H606" s="30"/>
      <c r="I606" s="30"/>
      <c r="J606" s="30"/>
      <c r="K606" s="39"/>
      <c r="L606" s="39"/>
      <c r="M606" s="4"/>
      <c r="N606" s="4" t="s">
        <v>506</v>
      </c>
      <c r="O606" s="23"/>
      <c r="P606" s="37"/>
      <c r="Q606" s="37"/>
    </row>
    <row r="607" spans="1:17" s="17" customFormat="1" x14ac:dyDescent="0.3">
      <c r="A607" s="39" t="s">
        <v>2200</v>
      </c>
      <c r="B607" s="39" t="s">
        <v>2892</v>
      </c>
      <c r="C607" s="39" t="str">
        <f t="shared" si="42"/>
        <v>R2614-1</v>
      </c>
      <c r="D607" s="39" t="str">
        <f t="shared" si="43"/>
        <v>R2614-2</v>
      </c>
      <c r="E607" s="14" t="str">
        <f>VLOOKUP(C607,Pin_Report!$D$3:$E$9000,2,0)</f>
        <v>N2452522</v>
      </c>
      <c r="F607" s="14" t="str">
        <f>VLOOKUP(D607,Pin_Report!$D$3:$E$9000,2,0)</f>
        <v>CH1_RF_DET_LB_R_DET_OUT</v>
      </c>
      <c r="G607" s="30"/>
      <c r="H607" s="30"/>
      <c r="I607" s="30"/>
      <c r="J607" s="30"/>
      <c r="K607" s="39"/>
      <c r="L607" s="39"/>
      <c r="M607" s="4"/>
      <c r="N607" s="4" t="s">
        <v>506</v>
      </c>
      <c r="O607" s="23"/>
      <c r="P607" s="37"/>
      <c r="Q607" s="37"/>
    </row>
    <row r="608" spans="1:17" s="17" customFormat="1" x14ac:dyDescent="0.3">
      <c r="A608" s="39" t="s">
        <v>2203</v>
      </c>
      <c r="B608" s="39" t="s">
        <v>2892</v>
      </c>
      <c r="C608" s="39" t="str">
        <f t="shared" si="42"/>
        <v>R2616-1</v>
      </c>
      <c r="D608" s="39" t="str">
        <f t="shared" si="43"/>
        <v>R2616-2</v>
      </c>
      <c r="E608" s="14" t="str">
        <f>VLOOKUP(C608,Pin_Report!$D$3:$E$9000,2,0)</f>
        <v>N2452334</v>
      </c>
      <c r="F608" s="14" t="str">
        <f>VLOOKUP(D608,Pin_Report!$D$3:$E$9000,2,0)</f>
        <v>CH1_RF_DET_LB_F_DET_OUT</v>
      </c>
      <c r="G608" s="30"/>
      <c r="H608" s="30"/>
      <c r="I608" s="30"/>
      <c r="J608" s="30"/>
      <c r="K608" s="39"/>
      <c r="L608" s="39"/>
      <c r="M608" s="4"/>
      <c r="N608" s="4" t="s">
        <v>506</v>
      </c>
      <c r="O608" s="23"/>
      <c r="P608" s="37"/>
      <c r="Q608" s="37"/>
    </row>
    <row r="609" spans="1:17" s="17" customFormat="1" x14ac:dyDescent="0.3">
      <c r="A609" s="39" t="s">
        <v>2303</v>
      </c>
      <c r="B609" s="39" t="s">
        <v>2892</v>
      </c>
      <c r="C609" s="39" t="str">
        <f t="shared" si="42"/>
        <v>R3204-1</v>
      </c>
      <c r="D609" s="39" t="str">
        <f t="shared" si="43"/>
        <v>R3204-2</v>
      </c>
      <c r="E609" s="14" t="str">
        <f>VLOOKUP(C609,Pin_Report!$D$3:$E$9000,2,0)</f>
        <v>N3605339</v>
      </c>
      <c r="F609" s="14" t="str">
        <f>VLOOKUP(D609,Pin_Report!$D$3:$E$9000,2,0)</f>
        <v>CH2_RF_DET_HB_R_DET_OUT</v>
      </c>
      <c r="G609" s="30"/>
      <c r="H609" s="30"/>
      <c r="I609" s="30"/>
      <c r="J609" s="30"/>
      <c r="K609" s="39"/>
      <c r="L609" s="39"/>
      <c r="M609" s="4"/>
      <c r="N609" s="4" t="s">
        <v>506</v>
      </c>
      <c r="O609" s="23"/>
      <c r="P609" s="37"/>
      <c r="Q609" s="37"/>
    </row>
    <row r="610" spans="1:17" s="17" customFormat="1" x14ac:dyDescent="0.3">
      <c r="A610" s="39" t="s">
        <v>2306</v>
      </c>
      <c r="B610" s="39" t="s">
        <v>2892</v>
      </c>
      <c r="C610" s="39" t="str">
        <f t="shared" si="42"/>
        <v>R3208-1</v>
      </c>
      <c r="D610" s="39" t="str">
        <f t="shared" si="43"/>
        <v>R3208-2</v>
      </c>
      <c r="E610" s="14" t="str">
        <f>VLOOKUP(C610,Pin_Report!$D$3:$E$9000,2,0)</f>
        <v>N3605275</v>
      </c>
      <c r="F610" s="14" t="str">
        <f>VLOOKUP(D610,Pin_Report!$D$3:$E$9000,2,0)</f>
        <v>CH2_RF_DET_HB_F_DET_OUT</v>
      </c>
      <c r="G610" s="30"/>
      <c r="H610" s="30"/>
      <c r="I610" s="30"/>
      <c r="J610" s="30"/>
      <c r="K610" s="39"/>
      <c r="L610" s="39"/>
      <c r="M610" s="4"/>
      <c r="N610" s="4" t="s">
        <v>506</v>
      </c>
      <c r="O610" s="23"/>
      <c r="P610" s="37"/>
      <c r="Q610" s="37"/>
    </row>
    <row r="611" spans="1:17" s="17" customFormat="1" x14ac:dyDescent="0.3">
      <c r="A611" s="39" t="s">
        <v>2316</v>
      </c>
      <c r="B611" s="39" t="s">
        <v>2892</v>
      </c>
      <c r="C611" s="39" t="str">
        <f t="shared" si="42"/>
        <v>R3214-1</v>
      </c>
      <c r="D611" s="39" t="str">
        <f t="shared" si="43"/>
        <v>R3214-2</v>
      </c>
      <c r="E611" s="14" t="str">
        <f>VLOOKUP(C611,Pin_Report!$D$3:$E$9000,2,0)</f>
        <v>N154213</v>
      </c>
      <c r="F611" s="14" t="str">
        <f>VLOOKUP(D611,Pin_Report!$D$3:$E$9000,2,0)</f>
        <v>CH2_RF_DET_LB_R_DET_OUT</v>
      </c>
      <c r="G611" s="30"/>
      <c r="H611" s="30"/>
      <c r="I611" s="30"/>
      <c r="J611" s="30"/>
      <c r="K611" s="39"/>
      <c r="L611" s="39"/>
      <c r="M611" s="4"/>
      <c r="N611" s="4" t="s">
        <v>506</v>
      </c>
      <c r="O611" s="23"/>
      <c r="P611" s="37"/>
      <c r="Q611" s="37"/>
    </row>
    <row r="612" spans="1:17" s="17" customFormat="1" x14ac:dyDescent="0.3">
      <c r="A612" s="39" t="s">
        <v>2319</v>
      </c>
      <c r="B612" s="39" t="s">
        <v>2892</v>
      </c>
      <c r="C612" s="39" t="str">
        <f t="shared" si="42"/>
        <v>R3216-1</v>
      </c>
      <c r="D612" s="39" t="str">
        <f t="shared" si="43"/>
        <v>R3216-2</v>
      </c>
      <c r="E612" s="14" t="str">
        <f>VLOOKUP(C612,Pin_Report!$D$3:$E$9000,2,0)</f>
        <v>N64636</v>
      </c>
      <c r="F612" s="14" t="str">
        <f>VLOOKUP(D612,Pin_Report!$D$3:$E$9000,2,0)</f>
        <v>CH2_RF_DET_LB_F_DET_OUT</v>
      </c>
      <c r="G612" s="30"/>
      <c r="H612" s="30"/>
      <c r="I612" s="30"/>
      <c r="J612" s="30"/>
      <c r="K612" s="39"/>
      <c r="L612" s="39"/>
      <c r="M612" s="4"/>
      <c r="N612" s="4" t="s">
        <v>506</v>
      </c>
      <c r="O612" s="23"/>
      <c r="P612" s="37"/>
      <c r="Q612" s="37"/>
    </row>
    <row r="613" spans="1:17" s="17" customFormat="1" x14ac:dyDescent="0.3">
      <c r="A613" s="39" t="s">
        <v>2016</v>
      </c>
      <c r="B613" s="39" t="s">
        <v>2893</v>
      </c>
      <c r="C613" s="39" t="str">
        <f t="shared" si="42"/>
        <v>R1976-1</v>
      </c>
      <c r="D613" s="39" t="str">
        <f t="shared" si="43"/>
        <v>R1976-2</v>
      </c>
      <c r="E613" s="14" t="str">
        <f>VLOOKUP(C613,Pin_Report!$D$3:$E$9000,2,0)</f>
        <v>CH2_RF_DET_LB_R_DET_OUT</v>
      </c>
      <c r="F613" s="14" t="str">
        <f>VLOOKUP(D613,Pin_Report!$D$3:$E$9000,2,0)</f>
        <v>+IN3</v>
      </c>
      <c r="G613" s="30">
        <v>6.25E-2</v>
      </c>
      <c r="H613" s="30">
        <v>3.1991999999999998</v>
      </c>
      <c r="I613" s="30"/>
      <c r="J613" s="30">
        <v>1720</v>
      </c>
      <c r="K613" s="39">
        <f t="shared" si="44"/>
        <v>5.9505119999999989E-3</v>
      </c>
      <c r="L613" s="39">
        <f t="shared" si="45"/>
        <v>10.503297867477624</v>
      </c>
      <c r="M613" s="4" t="str">
        <f t="shared" si="46"/>
        <v>PASS</v>
      </c>
      <c r="N613" s="4"/>
      <c r="O613" s="23"/>
      <c r="P613" s="37"/>
      <c r="Q613" s="37"/>
    </row>
    <row r="614" spans="1:17" s="17" customFormat="1" x14ac:dyDescent="0.3">
      <c r="A614" s="39" t="s">
        <v>2019</v>
      </c>
      <c r="B614" s="39" t="s">
        <v>2893</v>
      </c>
      <c r="C614" s="39" t="str">
        <f t="shared" si="42"/>
        <v>R1979-1</v>
      </c>
      <c r="D614" s="39" t="str">
        <f t="shared" si="43"/>
        <v>R1979-2</v>
      </c>
      <c r="E614" s="14" t="str">
        <f>VLOOKUP(C614,Pin_Report!$D$3:$E$9000,2,0)</f>
        <v>CH1_RF_DET_HB_R_DET_OUT</v>
      </c>
      <c r="F614" s="14" t="str">
        <f>VLOOKUP(D614,Pin_Report!$D$3:$E$9000,2,0)</f>
        <v>+IN4</v>
      </c>
      <c r="G614" s="30">
        <v>6.25E-2</v>
      </c>
      <c r="H614" s="30">
        <v>3.1991999999999998</v>
      </c>
      <c r="I614" s="30"/>
      <c r="J614" s="30">
        <v>1720</v>
      </c>
      <c r="K614" s="39">
        <f t="shared" si="44"/>
        <v>5.9505119999999989E-3</v>
      </c>
      <c r="L614" s="39">
        <f t="shared" si="45"/>
        <v>10.503297867477624</v>
      </c>
      <c r="M614" s="4" t="str">
        <f t="shared" si="46"/>
        <v>PASS</v>
      </c>
      <c r="N614" s="4"/>
      <c r="O614" s="23"/>
      <c r="P614" s="37"/>
      <c r="Q614" s="37"/>
    </row>
    <row r="615" spans="1:17" s="17" customFormat="1" x14ac:dyDescent="0.3">
      <c r="A615" s="39" t="s">
        <v>2022</v>
      </c>
      <c r="B615" s="39" t="s">
        <v>2893</v>
      </c>
      <c r="C615" s="39" t="str">
        <f t="shared" si="42"/>
        <v>R1982-1</v>
      </c>
      <c r="D615" s="39" t="str">
        <f t="shared" si="43"/>
        <v>R1982-2</v>
      </c>
      <c r="E615" s="14" t="str">
        <f>VLOOKUP(C615,Pin_Report!$D$3:$E$9000,2,0)</f>
        <v>CH2_RF_DET_HB_R_DET_OUT</v>
      </c>
      <c r="F615" s="14" t="str">
        <f>VLOOKUP(D615,Pin_Report!$D$3:$E$9000,2,0)</f>
        <v>+IN5</v>
      </c>
      <c r="G615" s="30">
        <v>6.25E-2</v>
      </c>
      <c r="H615" s="30">
        <v>3.1991999999999998</v>
      </c>
      <c r="I615" s="30"/>
      <c r="J615" s="30">
        <v>1720</v>
      </c>
      <c r="K615" s="39">
        <f t="shared" si="44"/>
        <v>5.9505119999999989E-3</v>
      </c>
      <c r="L615" s="39">
        <f t="shared" si="45"/>
        <v>10.503297867477624</v>
      </c>
      <c r="M615" s="4" t="str">
        <f t="shared" si="46"/>
        <v>PASS</v>
      </c>
      <c r="N615" s="4"/>
      <c r="O615" s="23"/>
      <c r="P615" s="37"/>
      <c r="Q615" s="37"/>
    </row>
    <row r="616" spans="1:17" s="17" customFormat="1" x14ac:dyDescent="0.3">
      <c r="A616" s="39" t="s">
        <v>2025</v>
      </c>
      <c r="B616" s="39" t="s">
        <v>2893</v>
      </c>
      <c r="C616" s="39" t="str">
        <f t="shared" si="42"/>
        <v>R1985-1</v>
      </c>
      <c r="D616" s="39" t="str">
        <f t="shared" si="43"/>
        <v>R1985-2</v>
      </c>
      <c r="E616" s="14" t="str">
        <f>VLOOKUP(C616,Pin_Report!$D$3:$E$9000,2,0)</f>
        <v>CH1_RF_DET_LB_R_DET_OUT</v>
      </c>
      <c r="F616" s="14" t="str">
        <f>VLOOKUP(D616,Pin_Report!$D$3:$E$9000,2,0)</f>
        <v>+IN6</v>
      </c>
      <c r="G616" s="30">
        <v>6.25E-2</v>
      </c>
      <c r="H616" s="30">
        <v>3.1991999999999998</v>
      </c>
      <c r="I616" s="30"/>
      <c r="J616" s="30">
        <v>1720</v>
      </c>
      <c r="K616" s="39">
        <f t="shared" si="44"/>
        <v>5.9505119999999989E-3</v>
      </c>
      <c r="L616" s="39">
        <f t="shared" si="45"/>
        <v>10.503297867477624</v>
      </c>
      <c r="M616" s="4" t="str">
        <f t="shared" si="46"/>
        <v>PASS</v>
      </c>
      <c r="N616" s="4"/>
      <c r="O616" s="23"/>
      <c r="P616" s="37"/>
      <c r="Q616" s="37"/>
    </row>
    <row r="617" spans="1:17" s="17" customFormat="1" x14ac:dyDescent="0.3">
      <c r="A617" s="39" t="s">
        <v>2017</v>
      </c>
      <c r="B617" s="39" t="s">
        <v>2894</v>
      </c>
      <c r="C617" s="39" t="str">
        <f t="shared" si="42"/>
        <v>R1977-1</v>
      </c>
      <c r="D617" s="39" t="str">
        <f t="shared" si="43"/>
        <v>R1977-2</v>
      </c>
      <c r="E617" s="14" t="str">
        <f>VLOOKUP(C617,Pin_Report!$D$3:$E$9000,2,0)</f>
        <v>+IN3</v>
      </c>
      <c r="F617" s="14" t="str">
        <f>VLOOKUP(D617,Pin_Report!$D$3:$E$9000,2,0)</f>
        <v>-IN3</v>
      </c>
      <c r="G617" s="30">
        <v>6.25E-2</v>
      </c>
      <c r="H617" s="30">
        <v>5.5397999999999996</v>
      </c>
      <c r="I617" s="30"/>
      <c r="J617" s="30">
        <v>2980</v>
      </c>
      <c r="K617" s="39">
        <f t="shared" si="44"/>
        <v>1.0298451020134228E-2</v>
      </c>
      <c r="L617" s="39">
        <f t="shared" si="45"/>
        <v>6.06887384110561</v>
      </c>
      <c r="M617" s="4" t="str">
        <f t="shared" si="46"/>
        <v>PASS</v>
      </c>
      <c r="N617" s="4"/>
      <c r="O617" s="23"/>
      <c r="P617" s="37"/>
      <c r="Q617" s="37"/>
    </row>
    <row r="618" spans="1:17" s="17" customFormat="1" x14ac:dyDescent="0.3">
      <c r="A618" s="39" t="s">
        <v>2020</v>
      </c>
      <c r="B618" s="39" t="s">
        <v>2894</v>
      </c>
      <c r="C618" s="39" t="str">
        <f t="shared" si="42"/>
        <v>R1980-1</v>
      </c>
      <c r="D618" s="39" t="str">
        <f t="shared" si="43"/>
        <v>R1980-2</v>
      </c>
      <c r="E618" s="14" t="str">
        <f>VLOOKUP(C618,Pin_Report!$D$3:$E$9000,2,0)</f>
        <v>+IN4</v>
      </c>
      <c r="F618" s="14" t="str">
        <f>VLOOKUP(D618,Pin_Report!$D$3:$E$9000,2,0)</f>
        <v>-IN4</v>
      </c>
      <c r="G618" s="30">
        <v>6.25E-2</v>
      </c>
      <c r="H618" s="30">
        <v>5.5397999999999996</v>
      </c>
      <c r="I618" s="30"/>
      <c r="J618" s="30">
        <v>2980</v>
      </c>
      <c r="K618" s="39">
        <f t="shared" si="44"/>
        <v>1.0298451020134228E-2</v>
      </c>
      <c r="L618" s="39">
        <f t="shared" si="45"/>
        <v>6.06887384110561</v>
      </c>
      <c r="M618" s="4" t="str">
        <f t="shared" si="46"/>
        <v>PASS</v>
      </c>
      <c r="N618" s="4"/>
      <c r="O618" s="23"/>
      <c r="P618" s="37"/>
      <c r="Q618" s="37"/>
    </row>
    <row r="619" spans="1:17" s="17" customFormat="1" x14ac:dyDescent="0.3">
      <c r="A619" s="39" t="s">
        <v>2023</v>
      </c>
      <c r="B619" s="39" t="s">
        <v>2894</v>
      </c>
      <c r="C619" s="39" t="str">
        <f t="shared" si="42"/>
        <v>R1983-1</v>
      </c>
      <c r="D619" s="39" t="str">
        <f t="shared" si="43"/>
        <v>R1983-2</v>
      </c>
      <c r="E619" s="14" t="str">
        <f>VLOOKUP(C619,Pin_Report!$D$3:$E$9000,2,0)</f>
        <v>+IN5</v>
      </c>
      <c r="F619" s="14" t="str">
        <f>VLOOKUP(D619,Pin_Report!$D$3:$E$9000,2,0)</f>
        <v>-IN5</v>
      </c>
      <c r="G619" s="30">
        <v>6.25E-2</v>
      </c>
      <c r="H619" s="30">
        <v>5.5397999999999996</v>
      </c>
      <c r="I619" s="30"/>
      <c r="J619" s="30">
        <v>2980</v>
      </c>
      <c r="K619" s="39">
        <f t="shared" si="44"/>
        <v>1.0298451020134228E-2</v>
      </c>
      <c r="L619" s="39">
        <f t="shared" si="45"/>
        <v>6.06887384110561</v>
      </c>
      <c r="M619" s="4" t="str">
        <f t="shared" si="46"/>
        <v>PASS</v>
      </c>
      <c r="N619" s="4"/>
      <c r="O619" s="23"/>
      <c r="P619" s="37"/>
      <c r="Q619" s="37"/>
    </row>
    <row r="620" spans="1:17" s="17" customFormat="1" x14ac:dyDescent="0.3">
      <c r="A620" s="39" t="s">
        <v>2026</v>
      </c>
      <c r="B620" s="39" t="s">
        <v>2894</v>
      </c>
      <c r="C620" s="39" t="str">
        <f t="shared" si="42"/>
        <v>R1986-1</v>
      </c>
      <c r="D620" s="39" t="str">
        <f t="shared" si="43"/>
        <v>R1986-2</v>
      </c>
      <c r="E620" s="14" t="str">
        <f>VLOOKUP(C620,Pin_Report!$D$3:$E$9000,2,0)</f>
        <v>+IN6</v>
      </c>
      <c r="F620" s="14" t="str">
        <f>VLOOKUP(D620,Pin_Report!$D$3:$E$9000,2,0)</f>
        <v>-IN6</v>
      </c>
      <c r="G620" s="30">
        <v>6.25E-2</v>
      </c>
      <c r="H620" s="30">
        <v>5.5397999999999996</v>
      </c>
      <c r="I620" s="30"/>
      <c r="J620" s="30">
        <v>2980</v>
      </c>
      <c r="K620" s="39">
        <f t="shared" si="44"/>
        <v>1.0298451020134228E-2</v>
      </c>
      <c r="L620" s="39">
        <f t="shared" si="45"/>
        <v>6.06887384110561</v>
      </c>
      <c r="M620" s="4" t="str">
        <f t="shared" si="46"/>
        <v>PASS</v>
      </c>
      <c r="N620" s="4"/>
      <c r="O620" s="23"/>
      <c r="P620" s="37"/>
      <c r="Q620" s="37"/>
    </row>
    <row r="621" spans="1:17" s="17" customFormat="1" x14ac:dyDescent="0.3">
      <c r="A621" s="39" t="s">
        <v>2018</v>
      </c>
      <c r="B621" s="39" t="s">
        <v>2895</v>
      </c>
      <c r="C621" s="39" t="str">
        <f t="shared" si="42"/>
        <v>R1978-1</v>
      </c>
      <c r="D621" s="39" t="str">
        <f t="shared" si="43"/>
        <v>R1978-2</v>
      </c>
      <c r="E621" s="14" t="str">
        <f>VLOOKUP(C621,Pin_Report!$D$3:$E$9000,2,0)</f>
        <v>-IN3</v>
      </c>
      <c r="F621" s="14" t="str">
        <f>VLOOKUP(D621,Pin_Report!$D$3:$E$9000,2,0)</f>
        <v>GND</v>
      </c>
      <c r="G621" s="30">
        <v>6.25E-2</v>
      </c>
      <c r="H621" s="30">
        <v>4.6264000000000003</v>
      </c>
      <c r="I621" s="30"/>
      <c r="J621" s="30">
        <v>2490</v>
      </c>
      <c r="K621" s="39">
        <f t="shared" si="44"/>
        <v>8.5958140401606441E-3</v>
      </c>
      <c r="L621" s="39">
        <f t="shared" si="45"/>
        <v>7.2709809342073619</v>
      </c>
      <c r="M621" s="4" t="str">
        <f t="shared" si="46"/>
        <v>PASS</v>
      </c>
      <c r="N621" s="4"/>
      <c r="O621" s="23"/>
      <c r="P621" s="37"/>
      <c r="Q621" s="37"/>
    </row>
    <row r="622" spans="1:17" s="17" customFormat="1" x14ac:dyDescent="0.3">
      <c r="A622" s="39" t="s">
        <v>2021</v>
      </c>
      <c r="B622" s="39" t="s">
        <v>2895</v>
      </c>
      <c r="C622" s="39" t="str">
        <f t="shared" si="42"/>
        <v>R1981-1</v>
      </c>
      <c r="D622" s="39" t="str">
        <f t="shared" si="43"/>
        <v>R1981-2</v>
      </c>
      <c r="E622" s="14" t="str">
        <f>VLOOKUP(C622,Pin_Report!$D$3:$E$9000,2,0)</f>
        <v>-IN4</v>
      </c>
      <c r="F622" s="14" t="str">
        <f>VLOOKUP(D622,Pin_Report!$D$3:$E$9000,2,0)</f>
        <v>GND</v>
      </c>
      <c r="G622" s="30">
        <v>6.25E-2</v>
      </c>
      <c r="H622" s="30">
        <v>4.6264000000000003</v>
      </c>
      <c r="I622" s="30"/>
      <c r="J622" s="30">
        <v>2490</v>
      </c>
      <c r="K622" s="39">
        <f t="shared" si="44"/>
        <v>8.5958140401606441E-3</v>
      </c>
      <c r="L622" s="39">
        <f t="shared" si="45"/>
        <v>7.2709809342073619</v>
      </c>
      <c r="M622" s="4" t="str">
        <f t="shared" si="46"/>
        <v>PASS</v>
      </c>
      <c r="N622" s="4"/>
      <c r="O622" s="23"/>
      <c r="P622" s="37"/>
      <c r="Q622" s="37"/>
    </row>
    <row r="623" spans="1:17" s="17" customFormat="1" x14ac:dyDescent="0.3">
      <c r="A623" s="39" t="s">
        <v>2024</v>
      </c>
      <c r="B623" s="39" t="s">
        <v>2895</v>
      </c>
      <c r="C623" s="39" t="str">
        <f t="shared" si="42"/>
        <v>R1984-1</v>
      </c>
      <c r="D623" s="39" t="str">
        <f t="shared" si="43"/>
        <v>R1984-2</v>
      </c>
      <c r="E623" s="14" t="str">
        <f>VLOOKUP(C623,Pin_Report!$D$3:$E$9000,2,0)</f>
        <v>-IN5</v>
      </c>
      <c r="F623" s="14" t="str">
        <f>VLOOKUP(D623,Pin_Report!$D$3:$E$9000,2,0)</f>
        <v>GND</v>
      </c>
      <c r="G623" s="30">
        <v>6.25E-2</v>
      </c>
      <c r="H623" s="30">
        <v>4.6264000000000003</v>
      </c>
      <c r="I623" s="30"/>
      <c r="J623" s="30">
        <v>2490</v>
      </c>
      <c r="K623" s="39">
        <f t="shared" si="44"/>
        <v>8.5958140401606441E-3</v>
      </c>
      <c r="L623" s="39">
        <f t="shared" si="45"/>
        <v>7.2709809342073619</v>
      </c>
      <c r="M623" s="4" t="str">
        <f t="shared" si="46"/>
        <v>PASS</v>
      </c>
      <c r="N623" s="4"/>
      <c r="O623" s="23"/>
      <c r="P623" s="37"/>
      <c r="Q623" s="37"/>
    </row>
    <row r="624" spans="1:17" s="17" customFormat="1" x14ac:dyDescent="0.3">
      <c r="A624" s="39" t="s">
        <v>2027</v>
      </c>
      <c r="B624" s="39" t="s">
        <v>2895</v>
      </c>
      <c r="C624" s="39" t="str">
        <f t="shared" si="42"/>
        <v>R1987-1</v>
      </c>
      <c r="D624" s="39" t="str">
        <f t="shared" si="43"/>
        <v>R1987-2</v>
      </c>
      <c r="E624" s="14" t="str">
        <f>VLOOKUP(C624,Pin_Report!$D$3:$E$9000,2,0)</f>
        <v>-IN6</v>
      </c>
      <c r="F624" s="14" t="str">
        <f>VLOOKUP(D624,Pin_Report!$D$3:$E$9000,2,0)</f>
        <v>GND</v>
      </c>
      <c r="G624" s="30">
        <v>6.25E-2</v>
      </c>
      <c r="H624" s="30">
        <v>4.6264000000000003</v>
      </c>
      <c r="I624" s="30"/>
      <c r="J624" s="30">
        <v>2490</v>
      </c>
      <c r="K624" s="39">
        <f t="shared" si="44"/>
        <v>8.5958140401606441E-3</v>
      </c>
      <c r="L624" s="39">
        <f t="shared" si="45"/>
        <v>7.2709809342073619</v>
      </c>
      <c r="M624" s="4" t="str">
        <f t="shared" si="46"/>
        <v>PASS</v>
      </c>
      <c r="N624" s="4"/>
      <c r="O624" s="23"/>
      <c r="P624" s="37"/>
      <c r="Q624" s="37"/>
    </row>
    <row r="625" spans="1:17" s="17" customFormat="1" x14ac:dyDescent="0.3">
      <c r="A625" s="39" t="s">
        <v>2070</v>
      </c>
      <c r="B625" s="39" t="s">
        <v>2880</v>
      </c>
      <c r="C625" s="39" t="str">
        <f t="shared" si="42"/>
        <v>R2151-1</v>
      </c>
      <c r="D625" s="39" t="str">
        <f t="shared" si="43"/>
        <v>R2151-2</v>
      </c>
      <c r="E625" s="14" t="str">
        <f>VLOOKUP(C625,Pin_Report!$D$3:$E$9000,2,0)</f>
        <v>CH2_CURSENSE_A1</v>
      </c>
      <c r="F625" s="14" t="str">
        <f>VLOOKUP(D625,Pin_Report!$D$3:$E$9000,2,0)</f>
        <v>GND</v>
      </c>
      <c r="G625" s="30"/>
      <c r="H625" s="30"/>
      <c r="I625" s="30"/>
      <c r="J625" s="30"/>
      <c r="K625" s="39"/>
      <c r="L625" s="39"/>
      <c r="M625" s="4"/>
      <c r="N625" s="4" t="s">
        <v>506</v>
      </c>
      <c r="O625" s="23"/>
      <c r="P625" s="37"/>
      <c r="Q625" s="37"/>
    </row>
    <row r="626" spans="1:17" s="17" customFormat="1" x14ac:dyDescent="0.3">
      <c r="A626" s="39" t="s">
        <v>2072</v>
      </c>
      <c r="B626" s="39" t="s">
        <v>2880</v>
      </c>
      <c r="C626" s="39" t="str">
        <f t="shared" si="42"/>
        <v>R2152-1</v>
      </c>
      <c r="D626" s="39" t="str">
        <f t="shared" si="43"/>
        <v>R2152-2</v>
      </c>
      <c r="E626" s="14" t="str">
        <f>VLOOKUP(C626,Pin_Report!$D$3:$E$9000,2,0)</f>
        <v>CH2_CURSENSE_A0</v>
      </c>
      <c r="F626" s="14" t="str">
        <f>VLOOKUP(D626,Pin_Report!$D$3:$E$9000,2,0)</f>
        <v>GND</v>
      </c>
      <c r="G626" s="30"/>
      <c r="H626" s="30"/>
      <c r="I626" s="30"/>
      <c r="J626" s="30"/>
      <c r="K626" s="39"/>
      <c r="L626" s="39"/>
      <c r="M626" s="4"/>
      <c r="N626" s="4" t="s">
        <v>506</v>
      </c>
      <c r="O626" s="23"/>
      <c r="P626" s="37"/>
      <c r="Q626" s="37"/>
    </row>
    <row r="627" spans="1:17" s="17" customFormat="1" x14ac:dyDescent="0.3">
      <c r="A627" s="39" t="s">
        <v>2076</v>
      </c>
      <c r="B627" s="39" t="s">
        <v>2880</v>
      </c>
      <c r="C627" s="39" t="str">
        <f t="shared" si="42"/>
        <v>R2154-1</v>
      </c>
      <c r="D627" s="39" t="str">
        <f t="shared" si="43"/>
        <v>R2154-2</v>
      </c>
      <c r="E627" s="14" t="str">
        <f>VLOOKUP(C627,Pin_Report!$D$3:$E$9000,2,0)</f>
        <v>3P3VD_TIVA</v>
      </c>
      <c r="F627" s="14" t="str">
        <f>VLOOKUP(D627,Pin_Report!$D$3:$E$9000,2,0)</f>
        <v>N4519257</v>
      </c>
      <c r="G627" s="30">
        <v>0.1</v>
      </c>
      <c r="H627" s="30">
        <v>3.3</v>
      </c>
      <c r="I627" s="30"/>
      <c r="J627" s="30">
        <v>10000</v>
      </c>
      <c r="K627" s="39">
        <f t="shared" si="44"/>
        <v>1.0889999999999999E-3</v>
      </c>
      <c r="L627" s="39">
        <f t="shared" si="45"/>
        <v>91.827364554637299</v>
      </c>
      <c r="M627" s="4" t="str">
        <f t="shared" si="46"/>
        <v>PASS</v>
      </c>
      <c r="N627" s="4"/>
      <c r="O627" s="23"/>
      <c r="P627" s="37"/>
      <c r="Q627" s="37"/>
    </row>
    <row r="628" spans="1:17" s="17" customFormat="1" x14ac:dyDescent="0.3">
      <c r="A628" s="39" t="s">
        <v>2082</v>
      </c>
      <c r="B628" s="39" t="s">
        <v>2880</v>
      </c>
      <c r="C628" s="39" t="str">
        <f t="shared" si="42"/>
        <v>R2160-1</v>
      </c>
      <c r="D628" s="39" t="str">
        <f t="shared" si="43"/>
        <v>R2160-2</v>
      </c>
      <c r="E628" s="14" t="str">
        <f>VLOOKUP(C628,Pin_Report!$D$3:$E$9000,2,0)</f>
        <v>CH1_3P3V_CS</v>
      </c>
      <c r="F628" s="14" t="str">
        <f>VLOOKUP(D628,Pin_Report!$D$3:$E$9000,2,0)</f>
        <v>CH1_CURSENSE_A0</v>
      </c>
      <c r="G628" s="30">
        <v>0.1</v>
      </c>
      <c r="H628" s="30">
        <v>3.3</v>
      </c>
      <c r="I628" s="30"/>
      <c r="J628" s="30">
        <v>10000</v>
      </c>
      <c r="K628" s="39">
        <f t="shared" si="44"/>
        <v>1.0889999999999999E-3</v>
      </c>
      <c r="L628" s="39">
        <f t="shared" si="45"/>
        <v>91.827364554637299</v>
      </c>
      <c r="M628" s="4" t="str">
        <f t="shared" si="46"/>
        <v>PASS</v>
      </c>
      <c r="N628" s="4"/>
      <c r="O628" s="23"/>
      <c r="P628" s="37"/>
      <c r="Q628" s="37"/>
    </row>
    <row r="629" spans="1:17" s="17" customFormat="1" x14ac:dyDescent="0.3">
      <c r="A629" s="39" t="s">
        <v>2084</v>
      </c>
      <c r="B629" s="39" t="s">
        <v>2880</v>
      </c>
      <c r="C629" s="39" t="str">
        <f t="shared" si="42"/>
        <v>R2161-1</v>
      </c>
      <c r="D629" s="39" t="str">
        <f t="shared" si="43"/>
        <v>R2161-2</v>
      </c>
      <c r="E629" s="14" t="str">
        <f>VLOOKUP(C629,Pin_Report!$D$3:$E$9000,2,0)</f>
        <v>CH1_CURSENSE_A1</v>
      </c>
      <c r="F629" s="14" t="str">
        <f>VLOOKUP(D629,Pin_Report!$D$3:$E$9000,2,0)</f>
        <v>GND</v>
      </c>
      <c r="G629" s="30"/>
      <c r="H629" s="30"/>
      <c r="I629" s="30"/>
      <c r="J629" s="30"/>
      <c r="K629" s="39"/>
      <c r="L629" s="39"/>
      <c r="M629" s="4"/>
      <c r="N629" s="4" t="s">
        <v>506</v>
      </c>
      <c r="O629" s="23"/>
      <c r="P629" s="37"/>
      <c r="Q629" s="37"/>
    </row>
    <row r="630" spans="1:17" s="17" customFormat="1" x14ac:dyDescent="0.3">
      <c r="A630" s="39" t="s">
        <v>2094</v>
      </c>
      <c r="B630" s="39" t="s">
        <v>2880</v>
      </c>
      <c r="C630" s="39" t="str">
        <f t="shared" si="42"/>
        <v>R2167-1</v>
      </c>
      <c r="D630" s="39" t="str">
        <f t="shared" si="43"/>
        <v>R2167-2</v>
      </c>
      <c r="E630" s="14" t="str">
        <f>VLOOKUP(C630,Pin_Report!$D$3:$E$9000,2,0)</f>
        <v>3P3VD_TIVA</v>
      </c>
      <c r="F630" s="14" t="str">
        <f>VLOOKUP(D630,Pin_Report!$D$3:$E$9000,2,0)</f>
        <v>N4521630</v>
      </c>
      <c r="G630" s="30">
        <v>0.1</v>
      </c>
      <c r="H630" s="30">
        <v>3.3</v>
      </c>
      <c r="I630" s="30"/>
      <c r="J630" s="30">
        <v>10000</v>
      </c>
      <c r="K630" s="39">
        <f t="shared" si="44"/>
        <v>1.0889999999999999E-3</v>
      </c>
      <c r="L630" s="39">
        <f t="shared" si="45"/>
        <v>91.827364554637299</v>
      </c>
      <c r="M630" s="4" t="str">
        <f t="shared" si="46"/>
        <v>PASS</v>
      </c>
      <c r="N630" s="4"/>
      <c r="O630" s="23"/>
      <c r="P630" s="37"/>
      <c r="Q630" s="37"/>
    </row>
    <row r="631" spans="1:17" s="17" customFormat="1" x14ac:dyDescent="0.3">
      <c r="A631" s="39" t="s">
        <v>2326</v>
      </c>
      <c r="B631" s="39" t="s">
        <v>2880</v>
      </c>
      <c r="C631" s="39" t="str">
        <f t="shared" si="42"/>
        <v>R3501-1</v>
      </c>
      <c r="D631" s="39" t="str">
        <f t="shared" si="43"/>
        <v>R3501-2</v>
      </c>
      <c r="E631" s="14" t="str">
        <f>VLOOKUP(C631,Pin_Report!$D$3:$E$9000,2,0)</f>
        <v>LT8640_INT_VCC_1</v>
      </c>
      <c r="F631" s="14" t="str">
        <f>VLOOKUP(D631,Pin_Report!$D$3:$E$9000,2,0)</f>
        <v>N3470663</v>
      </c>
      <c r="G631" s="30">
        <v>0.1</v>
      </c>
      <c r="H631" s="30">
        <v>3.4</v>
      </c>
      <c r="I631" s="30"/>
      <c r="J631" s="30">
        <v>10000</v>
      </c>
      <c r="K631" s="39">
        <f t="shared" si="44"/>
        <v>1.1559999999999999E-3</v>
      </c>
      <c r="L631" s="39">
        <f t="shared" si="45"/>
        <v>86.505190311418701</v>
      </c>
      <c r="M631" s="4" t="str">
        <f t="shared" si="46"/>
        <v>PASS</v>
      </c>
      <c r="N631" s="4"/>
      <c r="O631" s="23"/>
      <c r="P631" s="37"/>
      <c r="Q631" s="37"/>
    </row>
    <row r="632" spans="1:17" s="17" customFormat="1" x14ac:dyDescent="0.3">
      <c r="A632" s="39" t="s">
        <v>2336</v>
      </c>
      <c r="B632" s="39" t="s">
        <v>2880</v>
      </c>
      <c r="C632" s="39" t="str">
        <f t="shared" si="42"/>
        <v>R3507-1</v>
      </c>
      <c r="D632" s="39" t="str">
        <f t="shared" si="43"/>
        <v>R3507-2</v>
      </c>
      <c r="E632" s="14" t="str">
        <f>VLOOKUP(C632,Pin_Report!$D$3:$E$9000,2,0)</f>
        <v>N3470663</v>
      </c>
      <c r="F632" s="14" t="str">
        <f>VLOOKUP(D632,Pin_Report!$D$3:$E$9000,2,0)</f>
        <v>GND</v>
      </c>
      <c r="G632" s="30">
        <v>0.1</v>
      </c>
      <c r="H632" s="30">
        <v>1.7</v>
      </c>
      <c r="I632" s="30"/>
      <c r="J632" s="30">
        <v>10000</v>
      </c>
      <c r="K632" s="39">
        <f t="shared" si="44"/>
        <v>2.8899999999999998E-4</v>
      </c>
      <c r="L632" s="39">
        <f t="shared" si="45"/>
        <v>346.02076124567481</v>
      </c>
      <c r="M632" s="4" t="str">
        <f t="shared" si="46"/>
        <v>PASS</v>
      </c>
      <c r="N632" s="4"/>
      <c r="O632" s="23"/>
      <c r="P632" s="37"/>
      <c r="Q632" s="37"/>
    </row>
    <row r="633" spans="1:17" s="17" customFormat="1" x14ac:dyDescent="0.3">
      <c r="A633" s="39" t="s">
        <v>2341</v>
      </c>
      <c r="B633" s="39" t="s">
        <v>2880</v>
      </c>
      <c r="C633" s="39" t="str">
        <f t="shared" si="42"/>
        <v>R3511-1</v>
      </c>
      <c r="D633" s="39" t="str">
        <f t="shared" si="43"/>
        <v>R3511-2</v>
      </c>
      <c r="E633" s="14" t="str">
        <f>VLOOKUP(C633,Pin_Report!$D$3:$E$9000,2,0)</f>
        <v>LT8640_INT_VCC_2</v>
      </c>
      <c r="F633" s="14" t="str">
        <f>VLOOKUP(D633,Pin_Report!$D$3:$E$9000,2,0)</f>
        <v>N3465192</v>
      </c>
      <c r="G633" s="30">
        <v>0.1</v>
      </c>
      <c r="H633" s="30">
        <v>3.4</v>
      </c>
      <c r="I633" s="30"/>
      <c r="J633" s="30">
        <v>10000</v>
      </c>
      <c r="K633" s="39">
        <f t="shared" si="44"/>
        <v>1.1559999999999999E-3</v>
      </c>
      <c r="L633" s="39">
        <f t="shared" si="45"/>
        <v>86.505190311418701</v>
      </c>
      <c r="M633" s="4" t="str">
        <f t="shared" si="46"/>
        <v>PASS</v>
      </c>
      <c r="N633" s="4"/>
      <c r="O633" s="23"/>
      <c r="P633" s="37"/>
      <c r="Q633" s="37"/>
    </row>
    <row r="634" spans="1:17" s="17" customFormat="1" x14ac:dyDescent="0.3">
      <c r="A634" s="39" t="s">
        <v>2077</v>
      </c>
      <c r="B634" s="39" t="s">
        <v>305</v>
      </c>
      <c r="C634" s="39" t="str">
        <f t="shared" si="42"/>
        <v>R2155-1</v>
      </c>
      <c r="D634" s="39" t="str">
        <f t="shared" si="43"/>
        <v>R2155-2</v>
      </c>
      <c r="E634" s="14" t="str">
        <f>VLOOKUP(C634,Pin_Report!$D$3:$E$9000,2,0)</f>
        <v>N4519201</v>
      </c>
      <c r="F634" s="14" t="str">
        <f>VLOOKUP(D634,Pin_Report!$D$3:$E$9000,2,0)</f>
        <v>5P7V_REG_2</v>
      </c>
      <c r="G634" s="30">
        <v>0.1</v>
      </c>
      <c r="H634" s="30"/>
      <c r="I634" s="30">
        <v>5.0000000000000001E-3</v>
      </c>
      <c r="J634" s="30">
        <v>10</v>
      </c>
      <c r="K634" s="39">
        <f t="shared" si="44"/>
        <v>2.5000000000000001E-4</v>
      </c>
      <c r="L634" s="39">
        <f t="shared" si="45"/>
        <v>400</v>
      </c>
      <c r="M634" s="4" t="str">
        <f t="shared" si="46"/>
        <v>PASS</v>
      </c>
      <c r="N634" s="4"/>
      <c r="O634" s="23"/>
      <c r="P634" s="37"/>
      <c r="Q634" s="37"/>
    </row>
    <row r="635" spans="1:17" s="17" customFormat="1" x14ac:dyDescent="0.3">
      <c r="A635" s="39" t="s">
        <v>2078</v>
      </c>
      <c r="B635" s="39" t="s">
        <v>305</v>
      </c>
      <c r="C635" s="39" t="str">
        <f t="shared" si="42"/>
        <v>R2156-1</v>
      </c>
      <c r="D635" s="39" t="str">
        <f t="shared" si="43"/>
        <v>R2156-2</v>
      </c>
      <c r="E635" s="14" t="str">
        <f>VLOOKUP(C635,Pin_Report!$D$3:$E$9000,2,0)</f>
        <v>N4519209</v>
      </c>
      <c r="F635" s="14" t="str">
        <f>VLOOKUP(D635,Pin_Report!$D$3:$E$9000,2,0)</f>
        <v>5P7V_B</v>
      </c>
      <c r="G635" s="30">
        <v>0.1</v>
      </c>
      <c r="H635" s="30"/>
      <c r="I635" s="30">
        <v>5.0000000000000001E-3</v>
      </c>
      <c r="J635" s="30">
        <v>10</v>
      </c>
      <c r="K635" s="39">
        <f t="shared" si="44"/>
        <v>2.5000000000000001E-4</v>
      </c>
      <c r="L635" s="39">
        <f t="shared" si="45"/>
        <v>400</v>
      </c>
      <c r="M635" s="4" t="str">
        <f t="shared" si="46"/>
        <v>PASS</v>
      </c>
      <c r="N635" s="4"/>
      <c r="O635" s="23"/>
      <c r="P635" s="37"/>
      <c r="Q635" s="37"/>
    </row>
    <row r="636" spans="1:17" s="17" customFormat="1" x14ac:dyDescent="0.3">
      <c r="A636" s="39" t="s">
        <v>2095</v>
      </c>
      <c r="B636" s="39" t="s">
        <v>305</v>
      </c>
      <c r="C636" s="39" t="str">
        <f t="shared" si="42"/>
        <v>R2168-1</v>
      </c>
      <c r="D636" s="39" t="str">
        <f t="shared" si="43"/>
        <v>R2168-2</v>
      </c>
      <c r="E636" s="14" t="str">
        <f>VLOOKUP(C636,Pin_Report!$D$3:$E$9000,2,0)</f>
        <v>N4521574</v>
      </c>
      <c r="F636" s="14" t="str">
        <f>VLOOKUP(D636,Pin_Report!$D$3:$E$9000,2,0)</f>
        <v>5P7V_REG_1</v>
      </c>
      <c r="G636" s="30">
        <v>0.1</v>
      </c>
      <c r="H636" s="30"/>
      <c r="I636" s="30">
        <v>5.0000000000000001E-3</v>
      </c>
      <c r="J636" s="30">
        <v>10</v>
      </c>
      <c r="K636" s="39">
        <f t="shared" si="44"/>
        <v>2.5000000000000001E-4</v>
      </c>
      <c r="L636" s="39">
        <f t="shared" si="45"/>
        <v>400</v>
      </c>
      <c r="M636" s="4" t="str">
        <f t="shared" si="46"/>
        <v>PASS</v>
      </c>
      <c r="N636" s="4"/>
      <c r="O636" s="23"/>
      <c r="P636" s="37"/>
      <c r="Q636" s="37"/>
    </row>
    <row r="637" spans="1:17" s="17" customFormat="1" x14ac:dyDescent="0.3">
      <c r="A637" s="39" t="s">
        <v>2096</v>
      </c>
      <c r="B637" s="39" t="s">
        <v>305</v>
      </c>
      <c r="C637" s="39" t="str">
        <f t="shared" si="42"/>
        <v>R2169-1</v>
      </c>
      <c r="D637" s="39" t="str">
        <f t="shared" si="43"/>
        <v>R2169-2</v>
      </c>
      <c r="E637" s="14" t="str">
        <f>VLOOKUP(C637,Pin_Report!$D$3:$E$9000,2,0)</f>
        <v>N4521582</v>
      </c>
      <c r="F637" s="14" t="str">
        <f>VLOOKUP(D637,Pin_Report!$D$3:$E$9000,2,0)</f>
        <v>5P7V_A</v>
      </c>
      <c r="G637" s="30">
        <v>0.1</v>
      </c>
      <c r="H637" s="30"/>
      <c r="I637" s="30">
        <v>5.0000000000000001E-3</v>
      </c>
      <c r="J637" s="30">
        <v>10</v>
      </c>
      <c r="K637" s="39">
        <f t="shared" si="44"/>
        <v>2.5000000000000001E-4</v>
      </c>
      <c r="L637" s="39">
        <f t="shared" si="45"/>
        <v>400</v>
      </c>
      <c r="M637" s="4" t="str">
        <f t="shared" si="46"/>
        <v>PASS</v>
      </c>
      <c r="N637" s="4"/>
      <c r="O637" s="23"/>
      <c r="P637" s="37"/>
      <c r="Q637" s="37"/>
    </row>
    <row r="638" spans="1:17" s="17" customFormat="1" x14ac:dyDescent="0.3">
      <c r="A638" s="39" t="s">
        <v>2079</v>
      </c>
      <c r="B638" s="39" t="s">
        <v>304</v>
      </c>
      <c r="C638" s="39" t="str">
        <f t="shared" si="42"/>
        <v>R2157-1</v>
      </c>
      <c r="D638" s="39" t="str">
        <f t="shared" si="43"/>
        <v>R2157-2</v>
      </c>
      <c r="E638" s="14" t="str">
        <f>VLOOKUP(C638,Pin_Report!$D$3:$E$9000,2,0)</f>
        <v>5P7V_REG_2</v>
      </c>
      <c r="F638" s="14" t="str">
        <f>VLOOKUP(D638,Pin_Report!$D$3:$E$9000,2,0)</f>
        <v>5P7V_B</v>
      </c>
      <c r="G638" s="30">
        <v>2</v>
      </c>
      <c r="H638" s="30"/>
      <c r="I638" s="30">
        <v>3</v>
      </c>
      <c r="J638" s="30">
        <v>2E-3</v>
      </c>
      <c r="K638" s="39">
        <f t="shared" si="44"/>
        <v>1.8000000000000002E-2</v>
      </c>
      <c r="L638" s="39">
        <f t="shared" ref="L638:L701" si="47">G638/K638</f>
        <v>111.1111111111111</v>
      </c>
      <c r="M638" s="4" t="str">
        <f t="shared" si="46"/>
        <v>PASS</v>
      </c>
      <c r="N638" s="4"/>
      <c r="O638" s="23"/>
      <c r="P638" s="37"/>
      <c r="Q638" s="37"/>
    </row>
    <row r="639" spans="1:17" s="17" customFormat="1" x14ac:dyDescent="0.3">
      <c r="A639" s="39" t="s">
        <v>2097</v>
      </c>
      <c r="B639" s="39" t="s">
        <v>304</v>
      </c>
      <c r="C639" s="39" t="str">
        <f t="shared" ref="C639:C702" si="48">CONCATENATE(A639,"-",1)</f>
        <v>R2170-1</v>
      </c>
      <c r="D639" s="39" t="str">
        <f t="shared" ref="D639:D702" si="49">CONCATENATE(A639,"-",2)</f>
        <v>R2170-2</v>
      </c>
      <c r="E639" s="14" t="str">
        <f>VLOOKUP(C639,Pin_Report!$D$3:$E$9000,2,0)</f>
        <v>5P7V_REG_1</v>
      </c>
      <c r="F639" s="14" t="str">
        <f>VLOOKUP(D639,Pin_Report!$D$3:$E$9000,2,0)</f>
        <v>5P7V_A</v>
      </c>
      <c r="G639" s="30">
        <v>2</v>
      </c>
      <c r="H639" s="30"/>
      <c r="I639" s="30">
        <v>3</v>
      </c>
      <c r="J639" s="30">
        <v>2E-3</v>
      </c>
      <c r="K639" s="39">
        <f t="shared" ref="K639:K702" si="50">IF(ISBLANK(I639),H639*H639/J639,(I639*I639*J639))</f>
        <v>1.8000000000000002E-2</v>
      </c>
      <c r="L639" s="39">
        <f t="shared" si="47"/>
        <v>111.1111111111111</v>
      </c>
      <c r="M639" s="4" t="str">
        <f t="shared" ref="M639:M702" si="51">IF(L639&gt;=1.66,"PASS","FAIL")</f>
        <v>PASS</v>
      </c>
      <c r="N639" s="4"/>
      <c r="O639" s="23"/>
      <c r="P639" s="37"/>
      <c r="Q639" s="37"/>
    </row>
    <row r="640" spans="1:17" s="17" customFormat="1" x14ac:dyDescent="0.3">
      <c r="A640" s="39" t="s">
        <v>2119</v>
      </c>
      <c r="B640" s="39" t="s">
        <v>2896</v>
      </c>
      <c r="C640" s="39" t="str">
        <f t="shared" si="48"/>
        <v>R2211-1</v>
      </c>
      <c r="D640" s="39" t="str">
        <f t="shared" si="49"/>
        <v>R2211-2</v>
      </c>
      <c r="E640" s="14" t="str">
        <f>VLOOKUP(C640,Pin_Report!$D$3:$E$9000,2,0)</f>
        <v>N2463138</v>
      </c>
      <c r="F640" s="14" t="str">
        <f>VLOOKUP(D640,Pin_Report!$D$3:$E$9000,2,0)</f>
        <v>GND</v>
      </c>
      <c r="G640" s="30"/>
      <c r="H640" s="30"/>
      <c r="I640" s="30"/>
      <c r="J640" s="30"/>
      <c r="K640" s="39"/>
      <c r="L640" s="39"/>
      <c r="M640" s="4"/>
      <c r="N640" s="4" t="s">
        <v>506</v>
      </c>
      <c r="O640" s="23"/>
      <c r="P640" s="37"/>
      <c r="Q640" s="37"/>
    </row>
    <row r="641" spans="1:17" s="17" customFormat="1" x14ac:dyDescent="0.3">
      <c r="A641" s="39" t="s">
        <v>2120</v>
      </c>
      <c r="B641" s="39" t="s">
        <v>2896</v>
      </c>
      <c r="C641" s="39" t="str">
        <f t="shared" si="48"/>
        <v>R2212-1</v>
      </c>
      <c r="D641" s="39" t="str">
        <f t="shared" si="49"/>
        <v>R2212-2</v>
      </c>
      <c r="E641" s="14" t="str">
        <f>VLOOKUP(C641,Pin_Report!$D$3:$E$9000,2,0)</f>
        <v>CH1_HBPA_RF_IN</v>
      </c>
      <c r="F641" s="14" t="str">
        <f>VLOOKUP(D641,Pin_Report!$D$3:$E$9000,2,0)</f>
        <v>GND</v>
      </c>
      <c r="G641" s="30"/>
      <c r="H641" s="30"/>
      <c r="I641" s="30"/>
      <c r="J641" s="30"/>
      <c r="K641" s="39"/>
      <c r="L641" s="39"/>
      <c r="M641" s="4"/>
      <c r="N641" s="4" t="s">
        <v>506</v>
      </c>
      <c r="O641" s="23"/>
      <c r="P641" s="37"/>
      <c r="Q641" s="37"/>
    </row>
    <row r="642" spans="1:17" s="17" customFormat="1" x14ac:dyDescent="0.3">
      <c r="A642" s="39" t="s">
        <v>2121</v>
      </c>
      <c r="B642" s="39" t="s">
        <v>2896</v>
      </c>
      <c r="C642" s="39" t="str">
        <f t="shared" si="48"/>
        <v>R2213-1</v>
      </c>
      <c r="D642" s="39" t="str">
        <f t="shared" si="49"/>
        <v>R2213-2</v>
      </c>
      <c r="E642" s="14" t="str">
        <f>VLOOKUP(C642,Pin_Report!$D$3:$E$9000,2,0)</f>
        <v>N2463096</v>
      </c>
      <c r="F642" s="14" t="str">
        <f>VLOOKUP(D642,Pin_Report!$D$3:$E$9000,2,0)</f>
        <v>GND</v>
      </c>
      <c r="G642" s="30"/>
      <c r="H642" s="30"/>
      <c r="I642" s="30"/>
      <c r="J642" s="30"/>
      <c r="K642" s="39"/>
      <c r="L642" s="39"/>
      <c r="M642" s="4"/>
      <c r="N642" s="4" t="s">
        <v>506</v>
      </c>
      <c r="O642" s="23"/>
      <c r="P642" s="37"/>
      <c r="Q642" s="37"/>
    </row>
    <row r="643" spans="1:17" s="17" customFormat="1" x14ac:dyDescent="0.3">
      <c r="A643" s="39" t="s">
        <v>2122</v>
      </c>
      <c r="B643" s="39" t="s">
        <v>2896</v>
      </c>
      <c r="C643" s="39" t="str">
        <f t="shared" si="48"/>
        <v>R2214-1</v>
      </c>
      <c r="D643" s="39" t="str">
        <f t="shared" si="49"/>
        <v>R2214-2</v>
      </c>
      <c r="E643" s="14" t="str">
        <f>VLOOKUP(C643,Pin_Report!$D$3:$E$9000,2,0)</f>
        <v>CH1_HB_RF_CON</v>
      </c>
      <c r="F643" s="14" t="str">
        <f>VLOOKUP(D643,Pin_Report!$D$3:$E$9000,2,0)</f>
        <v>GND</v>
      </c>
      <c r="G643" s="30"/>
      <c r="H643" s="30"/>
      <c r="I643" s="30"/>
      <c r="J643" s="30"/>
      <c r="K643" s="39"/>
      <c r="L643" s="39"/>
      <c r="M643" s="4"/>
      <c r="N643" s="4" t="s">
        <v>506</v>
      </c>
      <c r="O643" s="23"/>
      <c r="P643" s="37"/>
      <c r="Q643" s="37"/>
    </row>
    <row r="644" spans="1:17" s="17" customFormat="1" x14ac:dyDescent="0.3">
      <c r="A644" s="39" t="s">
        <v>2132</v>
      </c>
      <c r="B644" s="39" t="s">
        <v>2896</v>
      </c>
      <c r="C644" s="39" t="str">
        <f t="shared" si="48"/>
        <v>R2225-1</v>
      </c>
      <c r="D644" s="39" t="str">
        <f t="shared" si="49"/>
        <v>R2225-2</v>
      </c>
      <c r="E644" s="14" t="str">
        <f>VLOOKUP(C644,Pin_Report!$D$3:$E$9000,2,0)</f>
        <v>N2463020</v>
      </c>
      <c r="F644" s="14" t="str">
        <f>VLOOKUP(D644,Pin_Report!$D$3:$E$9000,2,0)</f>
        <v>GND</v>
      </c>
      <c r="G644" s="30"/>
      <c r="H644" s="30"/>
      <c r="I644" s="30"/>
      <c r="J644" s="30"/>
      <c r="K644" s="39"/>
      <c r="L644" s="39"/>
      <c r="M644" s="4"/>
      <c r="N644" s="4" t="s">
        <v>506</v>
      </c>
      <c r="O644" s="23"/>
      <c r="P644" s="37"/>
      <c r="Q644" s="37"/>
    </row>
    <row r="645" spans="1:17" s="17" customFormat="1" x14ac:dyDescent="0.3">
      <c r="A645" s="39" t="s">
        <v>2133</v>
      </c>
      <c r="B645" s="39" t="s">
        <v>2896</v>
      </c>
      <c r="C645" s="39" t="str">
        <f t="shared" si="48"/>
        <v>R2226-1</v>
      </c>
      <c r="D645" s="39" t="str">
        <f t="shared" si="49"/>
        <v>R2226-2</v>
      </c>
      <c r="E645" s="14" t="str">
        <f>VLOOKUP(C645,Pin_Report!$D$3:$E$9000,2,0)</f>
        <v>CH1_LB_RF_CON</v>
      </c>
      <c r="F645" s="14" t="str">
        <f>VLOOKUP(D645,Pin_Report!$D$3:$E$9000,2,0)</f>
        <v>GND</v>
      </c>
      <c r="G645" s="30"/>
      <c r="H645" s="30"/>
      <c r="I645" s="30"/>
      <c r="J645" s="30"/>
      <c r="K645" s="39"/>
      <c r="L645" s="39"/>
      <c r="M645" s="4"/>
      <c r="N645" s="4" t="s">
        <v>506</v>
      </c>
      <c r="O645" s="23"/>
      <c r="P645" s="37"/>
      <c r="Q645" s="37"/>
    </row>
    <row r="646" spans="1:17" s="17" customFormat="1" x14ac:dyDescent="0.3">
      <c r="A646" s="39" t="s">
        <v>2134</v>
      </c>
      <c r="B646" s="39" t="s">
        <v>2896</v>
      </c>
      <c r="C646" s="39" t="str">
        <f t="shared" si="48"/>
        <v>R2227-1</v>
      </c>
      <c r="D646" s="39" t="str">
        <f t="shared" si="49"/>
        <v>R2227-2</v>
      </c>
      <c r="E646" s="14" t="str">
        <f>VLOOKUP(C646,Pin_Report!$D$3:$E$9000,2,0)</f>
        <v>N2463066</v>
      </c>
      <c r="F646" s="14" t="str">
        <f>VLOOKUP(D646,Pin_Report!$D$3:$E$9000,2,0)</f>
        <v>GND</v>
      </c>
      <c r="G646" s="30"/>
      <c r="H646" s="30"/>
      <c r="I646" s="30"/>
      <c r="J646" s="30"/>
      <c r="K646" s="39"/>
      <c r="L646" s="39"/>
      <c r="M646" s="4"/>
      <c r="N646" s="4" t="s">
        <v>506</v>
      </c>
      <c r="O646" s="23"/>
      <c r="P646" s="37"/>
      <c r="Q646" s="37"/>
    </row>
    <row r="647" spans="1:17" s="17" customFormat="1" x14ac:dyDescent="0.3">
      <c r="A647" s="39" t="s">
        <v>2135</v>
      </c>
      <c r="B647" s="39" t="s">
        <v>2896</v>
      </c>
      <c r="C647" s="39" t="str">
        <f t="shared" si="48"/>
        <v>R2228-1</v>
      </c>
      <c r="D647" s="39" t="str">
        <f t="shared" si="49"/>
        <v>R2228-2</v>
      </c>
      <c r="E647" s="14" t="str">
        <f>VLOOKUP(C647,Pin_Report!$D$3:$E$9000,2,0)</f>
        <v>CH1_LBPA_RF_IN</v>
      </c>
      <c r="F647" s="14" t="str">
        <f>VLOOKUP(D647,Pin_Report!$D$3:$E$9000,2,0)</f>
        <v>GND</v>
      </c>
      <c r="G647" s="30"/>
      <c r="H647" s="30"/>
      <c r="I647" s="30"/>
      <c r="J647" s="30"/>
      <c r="K647" s="39"/>
      <c r="L647" s="39"/>
      <c r="M647" s="4"/>
      <c r="N647" s="4" t="s">
        <v>506</v>
      </c>
      <c r="O647" s="23"/>
      <c r="P647" s="37"/>
      <c r="Q647" s="37"/>
    </row>
    <row r="648" spans="1:17" s="17" customFormat="1" x14ac:dyDescent="0.3">
      <c r="A648" s="39" t="s">
        <v>2228</v>
      </c>
      <c r="B648" s="39" t="s">
        <v>2896</v>
      </c>
      <c r="C648" s="39" t="str">
        <f t="shared" si="48"/>
        <v>R2811-1</v>
      </c>
      <c r="D648" s="39" t="str">
        <f t="shared" si="49"/>
        <v>R2811-2</v>
      </c>
      <c r="E648" s="14" t="str">
        <f>VLOOKUP(C648,Pin_Report!$D$3:$E$9000,2,0)</f>
        <v>N2424184</v>
      </c>
      <c r="F648" s="14" t="str">
        <f>VLOOKUP(D648,Pin_Report!$D$3:$E$9000,2,0)</f>
        <v>GND</v>
      </c>
      <c r="G648" s="30"/>
      <c r="H648" s="30"/>
      <c r="I648" s="30"/>
      <c r="J648" s="30"/>
      <c r="K648" s="39"/>
      <c r="L648" s="39"/>
      <c r="M648" s="4"/>
      <c r="N648" s="4" t="s">
        <v>506</v>
      </c>
      <c r="O648" s="23"/>
      <c r="P648" s="37"/>
      <c r="Q648" s="37"/>
    </row>
    <row r="649" spans="1:17" s="17" customFormat="1" x14ac:dyDescent="0.3">
      <c r="A649" s="39" t="s">
        <v>2229</v>
      </c>
      <c r="B649" s="39" t="s">
        <v>2896</v>
      </c>
      <c r="C649" s="39" t="str">
        <f t="shared" si="48"/>
        <v>R2812-1</v>
      </c>
      <c r="D649" s="39" t="str">
        <f t="shared" si="49"/>
        <v>R2812-2</v>
      </c>
      <c r="E649" s="14" t="str">
        <f>VLOOKUP(C649,Pin_Report!$D$3:$E$9000,2,0)</f>
        <v>CH2_HB_RF_CON</v>
      </c>
      <c r="F649" s="14" t="str">
        <f>VLOOKUP(D649,Pin_Report!$D$3:$E$9000,2,0)</f>
        <v>GND</v>
      </c>
      <c r="G649" s="30"/>
      <c r="H649" s="30"/>
      <c r="I649" s="30"/>
      <c r="J649" s="30"/>
      <c r="K649" s="39"/>
      <c r="L649" s="39"/>
      <c r="M649" s="4"/>
      <c r="N649" s="4" t="s">
        <v>506</v>
      </c>
      <c r="O649" s="23"/>
      <c r="P649" s="37"/>
      <c r="Q649" s="37"/>
    </row>
    <row r="650" spans="1:17" s="17" customFormat="1" x14ac:dyDescent="0.3">
      <c r="A650" s="39" t="s">
        <v>2230</v>
      </c>
      <c r="B650" s="39" t="s">
        <v>2896</v>
      </c>
      <c r="C650" s="39" t="str">
        <f t="shared" si="48"/>
        <v>R2813-1</v>
      </c>
      <c r="D650" s="39" t="str">
        <f t="shared" si="49"/>
        <v>R2813-2</v>
      </c>
      <c r="E650" s="14" t="str">
        <f>VLOOKUP(C650,Pin_Report!$D$3:$E$9000,2,0)</f>
        <v>N2424226</v>
      </c>
      <c r="F650" s="14" t="str">
        <f>VLOOKUP(D650,Pin_Report!$D$3:$E$9000,2,0)</f>
        <v>GND</v>
      </c>
      <c r="G650" s="30"/>
      <c r="H650" s="30"/>
      <c r="I650" s="30"/>
      <c r="J650" s="30"/>
      <c r="K650" s="39"/>
      <c r="L650" s="39"/>
      <c r="M650" s="4"/>
      <c r="N650" s="4" t="s">
        <v>506</v>
      </c>
      <c r="O650" s="23"/>
      <c r="P650" s="37"/>
      <c r="Q650" s="37"/>
    </row>
    <row r="651" spans="1:17" s="17" customFormat="1" x14ac:dyDescent="0.3">
      <c r="A651" s="39" t="s">
        <v>2231</v>
      </c>
      <c r="B651" s="39" t="s">
        <v>2896</v>
      </c>
      <c r="C651" s="39" t="str">
        <f t="shared" si="48"/>
        <v>R2814-1</v>
      </c>
      <c r="D651" s="39" t="str">
        <f t="shared" si="49"/>
        <v>R2814-2</v>
      </c>
      <c r="E651" s="14" t="str">
        <f>VLOOKUP(C651,Pin_Report!$D$3:$E$9000,2,0)</f>
        <v>CH2_HBPA_RF_IN</v>
      </c>
      <c r="F651" s="14" t="str">
        <f>VLOOKUP(D651,Pin_Report!$D$3:$E$9000,2,0)</f>
        <v>GND</v>
      </c>
      <c r="G651" s="30"/>
      <c r="H651" s="30"/>
      <c r="I651" s="30"/>
      <c r="J651" s="30"/>
      <c r="K651" s="39"/>
      <c r="L651" s="39"/>
      <c r="M651" s="4"/>
      <c r="N651" s="4" t="s">
        <v>506</v>
      </c>
      <c r="O651" s="23"/>
      <c r="P651" s="37"/>
      <c r="Q651" s="37"/>
    </row>
    <row r="652" spans="1:17" s="17" customFormat="1" x14ac:dyDescent="0.3">
      <c r="A652" s="39" t="s">
        <v>2241</v>
      </c>
      <c r="B652" s="39" t="s">
        <v>2896</v>
      </c>
      <c r="C652" s="39" t="str">
        <f t="shared" si="48"/>
        <v>R2825-1</v>
      </c>
      <c r="D652" s="39" t="str">
        <f t="shared" si="49"/>
        <v>R2825-2</v>
      </c>
      <c r="E652" s="14" t="str">
        <f>VLOOKUP(C652,Pin_Report!$D$3:$E$9000,2,0)</f>
        <v>N2424108</v>
      </c>
      <c r="F652" s="14" t="str">
        <f>VLOOKUP(D652,Pin_Report!$D$3:$E$9000,2,0)</f>
        <v>GND</v>
      </c>
      <c r="G652" s="30"/>
      <c r="H652" s="30"/>
      <c r="I652" s="30"/>
      <c r="J652" s="30"/>
      <c r="K652" s="39"/>
      <c r="L652" s="39"/>
      <c r="M652" s="4"/>
      <c r="N652" s="4" t="s">
        <v>506</v>
      </c>
      <c r="O652" s="23"/>
      <c r="P652" s="37"/>
      <c r="Q652" s="37"/>
    </row>
    <row r="653" spans="1:17" s="17" customFormat="1" x14ac:dyDescent="0.3">
      <c r="A653" s="39" t="s">
        <v>2242</v>
      </c>
      <c r="B653" s="39" t="s">
        <v>2896</v>
      </c>
      <c r="C653" s="39" t="str">
        <f t="shared" si="48"/>
        <v>R2826-1</v>
      </c>
      <c r="D653" s="39" t="str">
        <f t="shared" si="49"/>
        <v>R2826-2</v>
      </c>
      <c r="E653" s="14" t="str">
        <f>VLOOKUP(C653,Pin_Report!$D$3:$E$9000,2,0)</f>
        <v>CH2_LB_RF_CON</v>
      </c>
      <c r="F653" s="14" t="str">
        <f>VLOOKUP(D653,Pin_Report!$D$3:$E$9000,2,0)</f>
        <v>GND</v>
      </c>
      <c r="G653" s="30"/>
      <c r="H653" s="30"/>
      <c r="I653" s="30"/>
      <c r="J653" s="30"/>
      <c r="K653" s="39"/>
      <c r="L653" s="39"/>
      <c r="M653" s="4"/>
      <c r="N653" s="4" t="s">
        <v>506</v>
      </c>
      <c r="O653" s="23"/>
      <c r="P653" s="37"/>
      <c r="Q653" s="37"/>
    </row>
    <row r="654" spans="1:17" s="17" customFormat="1" x14ac:dyDescent="0.3">
      <c r="A654" s="39" t="s">
        <v>2243</v>
      </c>
      <c r="B654" s="39" t="s">
        <v>2896</v>
      </c>
      <c r="C654" s="39" t="str">
        <f t="shared" si="48"/>
        <v>R2827-1</v>
      </c>
      <c r="D654" s="39" t="str">
        <f t="shared" si="49"/>
        <v>R2827-2</v>
      </c>
      <c r="E654" s="14" t="str">
        <f>VLOOKUP(C654,Pin_Report!$D$3:$E$9000,2,0)</f>
        <v>N2424154</v>
      </c>
      <c r="F654" s="14" t="str">
        <f>VLOOKUP(D654,Pin_Report!$D$3:$E$9000,2,0)</f>
        <v>GND</v>
      </c>
      <c r="G654" s="30"/>
      <c r="H654" s="30"/>
      <c r="I654" s="30"/>
      <c r="J654" s="30"/>
      <c r="K654" s="39"/>
      <c r="L654" s="39"/>
      <c r="M654" s="4"/>
      <c r="N654" s="4" t="s">
        <v>506</v>
      </c>
      <c r="O654" s="23"/>
      <c r="P654" s="37"/>
      <c r="Q654" s="37"/>
    </row>
    <row r="655" spans="1:17" s="17" customFormat="1" x14ac:dyDescent="0.3">
      <c r="A655" s="39" t="s">
        <v>2244</v>
      </c>
      <c r="B655" s="39" t="s">
        <v>2896</v>
      </c>
      <c r="C655" s="39" t="str">
        <f t="shared" si="48"/>
        <v>R2828-1</v>
      </c>
      <c r="D655" s="39" t="str">
        <f t="shared" si="49"/>
        <v>R2828-2</v>
      </c>
      <c r="E655" s="14" t="str">
        <f>VLOOKUP(C655,Pin_Report!$D$3:$E$9000,2,0)</f>
        <v>CH2_LBPA_RF_IN</v>
      </c>
      <c r="F655" s="14" t="str">
        <f>VLOOKUP(D655,Pin_Report!$D$3:$E$9000,2,0)</f>
        <v>GND</v>
      </c>
      <c r="G655" s="30"/>
      <c r="H655" s="30"/>
      <c r="I655" s="30"/>
      <c r="J655" s="30"/>
      <c r="K655" s="39"/>
      <c r="L655" s="39"/>
      <c r="M655" s="4"/>
      <c r="N655" s="4" t="s">
        <v>506</v>
      </c>
      <c r="O655" s="23"/>
      <c r="P655" s="37"/>
      <c r="Q655" s="37"/>
    </row>
    <row r="656" spans="1:17" s="17" customFormat="1" x14ac:dyDescent="0.3">
      <c r="A656" s="39" t="s">
        <v>2308</v>
      </c>
      <c r="B656" s="39" t="s">
        <v>300</v>
      </c>
      <c r="C656" s="39" t="str">
        <f t="shared" si="48"/>
        <v>R3210-1</v>
      </c>
      <c r="D656" s="39" t="str">
        <f t="shared" si="49"/>
        <v>R3210-2</v>
      </c>
      <c r="E656" s="14" t="str">
        <f>VLOOKUP(C656,Pin_Report!$D$3:$E$9000,2,0)</f>
        <v>V2P5_CPU</v>
      </c>
      <c r="F656" s="14" t="str">
        <f>VLOOKUP(D656,Pin_Report!$D$3:$E$9000,2,0)</f>
        <v>N19183187</v>
      </c>
      <c r="G656" s="30">
        <v>6.25E-2</v>
      </c>
      <c r="H656" s="30">
        <v>2.5</v>
      </c>
      <c r="I656" s="30"/>
      <c r="J656" s="30">
        <v>100000</v>
      </c>
      <c r="K656" s="39">
        <f t="shared" si="50"/>
        <v>6.2500000000000001E-5</v>
      </c>
      <c r="L656" s="39">
        <f t="shared" si="47"/>
        <v>1000</v>
      </c>
      <c r="M656" s="4" t="str">
        <f t="shared" si="51"/>
        <v>PASS</v>
      </c>
      <c r="N656" s="4"/>
      <c r="O656" s="23"/>
      <c r="P656" s="37"/>
      <c r="Q656" s="37"/>
    </row>
    <row r="657" spans="1:17" s="17" customFormat="1" x14ac:dyDescent="0.3">
      <c r="A657" s="39" t="s">
        <v>2311</v>
      </c>
      <c r="B657" s="39" t="s">
        <v>300</v>
      </c>
      <c r="C657" s="39" t="str">
        <f t="shared" si="48"/>
        <v>R3211-1</v>
      </c>
      <c r="D657" s="39" t="str">
        <f t="shared" si="49"/>
        <v>R3211-2</v>
      </c>
      <c r="E657" s="14" t="str">
        <f>VLOOKUP(C657,Pin_Report!$D$3:$E$9000,2,0)</f>
        <v>V2P5_CPU</v>
      </c>
      <c r="F657" s="14" t="str">
        <f>VLOOKUP(D657,Pin_Report!$D$3:$E$9000,2,0)</f>
        <v>N19183205</v>
      </c>
      <c r="G657" s="30">
        <v>6.25E-2</v>
      </c>
      <c r="H657" s="30">
        <v>2.5</v>
      </c>
      <c r="I657" s="30"/>
      <c r="J657" s="30">
        <v>100000</v>
      </c>
      <c r="K657" s="39">
        <f t="shared" si="50"/>
        <v>6.2500000000000001E-5</v>
      </c>
      <c r="L657" s="39">
        <f t="shared" si="47"/>
        <v>1000</v>
      </c>
      <c r="M657" s="4" t="str">
        <f t="shared" si="51"/>
        <v>PASS</v>
      </c>
      <c r="N657" s="4"/>
      <c r="O657" s="23"/>
      <c r="P657" s="37"/>
      <c r="Q657" s="37"/>
    </row>
    <row r="658" spans="1:17" s="17" customFormat="1" x14ac:dyDescent="0.3">
      <c r="A658" s="39" t="s">
        <v>2408</v>
      </c>
      <c r="B658" s="39" t="s">
        <v>300</v>
      </c>
      <c r="C658" s="39" t="str">
        <f t="shared" si="48"/>
        <v>R4103-1</v>
      </c>
      <c r="D658" s="39" t="str">
        <f t="shared" si="49"/>
        <v>R4103-2</v>
      </c>
      <c r="E658" s="14" t="str">
        <f>VLOOKUP(C658,Pin_Report!$D$3:$E$9000,2,0)</f>
        <v>3P3V_GBC</v>
      </c>
      <c r="F658" s="14" t="str">
        <f>VLOOKUP(D658,Pin_Report!$D$3:$E$9000,2,0)</f>
        <v>PG_LDO_3P3</v>
      </c>
      <c r="G658" s="30">
        <v>6.25E-2</v>
      </c>
      <c r="H658" s="30">
        <v>3.3</v>
      </c>
      <c r="I658" s="30"/>
      <c r="J658" s="30">
        <v>100000</v>
      </c>
      <c r="K658" s="39">
        <f t="shared" si="50"/>
        <v>1.0889999999999999E-4</v>
      </c>
      <c r="L658" s="39">
        <f t="shared" si="47"/>
        <v>573.92102846648311</v>
      </c>
      <c r="M658" s="4" t="str">
        <f t="shared" si="51"/>
        <v>PASS</v>
      </c>
      <c r="N658" s="4"/>
      <c r="O658" s="23"/>
      <c r="P658" s="37"/>
      <c r="Q658" s="37"/>
    </row>
    <row r="659" spans="1:17" s="17" customFormat="1" x14ac:dyDescent="0.3">
      <c r="A659" s="39" t="s">
        <v>2509</v>
      </c>
      <c r="B659" s="39" t="s">
        <v>300</v>
      </c>
      <c r="C659" s="39" t="str">
        <f t="shared" si="48"/>
        <v>R11185-1</v>
      </c>
      <c r="D659" s="39" t="str">
        <f t="shared" si="49"/>
        <v>R11185-2</v>
      </c>
      <c r="E659" s="14" t="str">
        <f>VLOOKUP(C659,Pin_Report!$D$3:$E$9000,2,0)</f>
        <v>V2P5_CPU</v>
      </c>
      <c r="F659" s="14" t="str">
        <f>VLOOKUP(D659,Pin_Report!$D$3:$E$9000,2,0)</f>
        <v>N19189051</v>
      </c>
      <c r="G659" s="30">
        <v>6.25E-2</v>
      </c>
      <c r="H659" s="30">
        <v>2.5</v>
      </c>
      <c r="I659" s="30"/>
      <c r="J659" s="30">
        <v>100000</v>
      </c>
      <c r="K659" s="39">
        <f t="shared" si="50"/>
        <v>6.2500000000000001E-5</v>
      </c>
      <c r="L659" s="39">
        <f t="shared" si="47"/>
        <v>1000</v>
      </c>
      <c r="M659" s="4" t="str">
        <f t="shared" si="51"/>
        <v>PASS</v>
      </c>
      <c r="N659" s="4"/>
      <c r="O659" s="23"/>
      <c r="P659" s="37"/>
      <c r="Q659" s="37"/>
    </row>
    <row r="660" spans="1:17" s="17" customFormat="1" x14ac:dyDescent="0.3">
      <c r="A660" s="39" t="s">
        <v>2511</v>
      </c>
      <c r="B660" s="39" t="s">
        <v>300</v>
      </c>
      <c r="C660" s="39" t="str">
        <f t="shared" si="48"/>
        <v>R11186-1</v>
      </c>
      <c r="D660" s="39" t="str">
        <f t="shared" si="49"/>
        <v>R11186-2</v>
      </c>
      <c r="E660" s="14" t="str">
        <f>VLOOKUP(C660,Pin_Report!$D$3:$E$9000,2,0)</f>
        <v>V2P5_CPU</v>
      </c>
      <c r="F660" s="14" t="str">
        <f>VLOOKUP(D660,Pin_Report!$D$3:$E$9000,2,0)</f>
        <v>N19189053</v>
      </c>
      <c r="G660" s="30">
        <v>6.25E-2</v>
      </c>
      <c r="H660" s="30">
        <v>2.5</v>
      </c>
      <c r="I660" s="30"/>
      <c r="J660" s="30">
        <v>100000</v>
      </c>
      <c r="K660" s="39">
        <f t="shared" si="50"/>
        <v>6.2500000000000001E-5</v>
      </c>
      <c r="L660" s="39">
        <f t="shared" si="47"/>
        <v>1000</v>
      </c>
      <c r="M660" s="4" t="str">
        <f t="shared" si="51"/>
        <v>PASS</v>
      </c>
      <c r="N660" s="4"/>
      <c r="O660" s="23"/>
      <c r="P660" s="37"/>
      <c r="Q660" s="37"/>
    </row>
    <row r="661" spans="1:17" s="17" customFormat="1" x14ac:dyDescent="0.3">
      <c r="A661" s="39" t="s">
        <v>2325</v>
      </c>
      <c r="B661" s="39" t="s">
        <v>302</v>
      </c>
      <c r="C661" s="39" t="str">
        <f t="shared" si="48"/>
        <v>R3500-1</v>
      </c>
      <c r="D661" s="39" t="str">
        <f t="shared" si="49"/>
        <v>R3500-2</v>
      </c>
      <c r="E661" s="14" t="str">
        <f>VLOOKUP(C661,Pin_Report!$D$3:$E$9000,2,0)</f>
        <v>P12V</v>
      </c>
      <c r="F661" s="14" t="str">
        <f>VLOOKUP(D661,Pin_Report!$D$3:$E$9000,2,0)</f>
        <v>N3470389</v>
      </c>
      <c r="G661" s="30">
        <v>6.25E-2</v>
      </c>
      <c r="H661" s="30">
        <v>12</v>
      </c>
      <c r="I661" s="30"/>
      <c r="J661" s="30">
        <v>100000</v>
      </c>
      <c r="K661" s="39">
        <f t="shared" si="50"/>
        <v>1.4400000000000001E-3</v>
      </c>
      <c r="L661" s="39">
        <f t="shared" si="47"/>
        <v>43.402777777777779</v>
      </c>
      <c r="M661" s="4" t="str">
        <f t="shared" si="51"/>
        <v>PASS</v>
      </c>
      <c r="N661" s="4"/>
      <c r="O661" s="23"/>
      <c r="P661" s="37"/>
      <c r="Q661" s="37"/>
    </row>
    <row r="662" spans="1:17" s="17" customFormat="1" x14ac:dyDescent="0.3">
      <c r="A662" s="39" t="s">
        <v>2340</v>
      </c>
      <c r="B662" s="39" t="s">
        <v>302</v>
      </c>
      <c r="C662" s="39" t="str">
        <f t="shared" si="48"/>
        <v>R3510-1</v>
      </c>
      <c r="D662" s="39" t="str">
        <f t="shared" si="49"/>
        <v>R3510-2</v>
      </c>
      <c r="E662" s="14" t="str">
        <f>VLOOKUP(C662,Pin_Report!$D$3:$E$9000,2,0)</f>
        <v>P12V</v>
      </c>
      <c r="F662" s="14" t="str">
        <f>VLOOKUP(D662,Pin_Report!$D$3:$E$9000,2,0)</f>
        <v>N3464918</v>
      </c>
      <c r="G662" s="30">
        <v>6.25E-2</v>
      </c>
      <c r="H662" s="30">
        <v>12</v>
      </c>
      <c r="I662" s="30"/>
      <c r="J662" s="30">
        <v>100000</v>
      </c>
      <c r="K662" s="39">
        <f t="shared" si="50"/>
        <v>1.4400000000000001E-3</v>
      </c>
      <c r="L662" s="39">
        <f t="shared" si="47"/>
        <v>43.402777777777779</v>
      </c>
      <c r="M662" s="4" t="str">
        <f t="shared" si="51"/>
        <v>PASS</v>
      </c>
      <c r="N662" s="4"/>
      <c r="O662" s="23"/>
      <c r="P662" s="37"/>
      <c r="Q662" s="37"/>
    </row>
    <row r="663" spans="1:17" s="17" customFormat="1" x14ac:dyDescent="0.3">
      <c r="A663" s="39" t="s">
        <v>2332</v>
      </c>
      <c r="B663" s="39" t="s">
        <v>303</v>
      </c>
      <c r="C663" s="39" t="str">
        <f t="shared" si="48"/>
        <v>R3504-1</v>
      </c>
      <c r="D663" s="39" t="str">
        <f t="shared" si="49"/>
        <v>R3504-2</v>
      </c>
      <c r="E663" s="14" t="str">
        <f>VLOOKUP(C663,Pin_Report!$D$3:$E$9000,2,0)</f>
        <v>N3470389</v>
      </c>
      <c r="F663" s="14" t="str">
        <f>VLOOKUP(D663,Pin_Report!$D$3:$E$9000,2,0)</f>
        <v>GND</v>
      </c>
      <c r="G663" s="30">
        <v>6.25E-2</v>
      </c>
      <c r="H663" s="30">
        <v>1.2857000000000001</v>
      </c>
      <c r="I663" s="30"/>
      <c r="J663" s="30">
        <v>120000</v>
      </c>
      <c r="K663" s="39">
        <f t="shared" si="50"/>
        <v>1.3775204083333335E-5</v>
      </c>
      <c r="L663" s="39">
        <f t="shared" si="47"/>
        <v>4537.1378617627133</v>
      </c>
      <c r="M663" s="4" t="str">
        <f t="shared" si="51"/>
        <v>PASS</v>
      </c>
      <c r="N663" s="4"/>
      <c r="O663" s="23"/>
      <c r="P663" s="37"/>
      <c r="Q663" s="37"/>
    </row>
    <row r="664" spans="1:17" s="17" customFormat="1" x14ac:dyDescent="0.3">
      <c r="A664" s="39" t="s">
        <v>2347</v>
      </c>
      <c r="B664" s="39" t="s">
        <v>303</v>
      </c>
      <c r="C664" s="39" t="str">
        <f t="shared" si="48"/>
        <v>R3514-1</v>
      </c>
      <c r="D664" s="39" t="str">
        <f t="shared" si="49"/>
        <v>R3514-2</v>
      </c>
      <c r="E664" s="14" t="str">
        <f>VLOOKUP(C664,Pin_Report!$D$3:$E$9000,2,0)</f>
        <v>N3464918</v>
      </c>
      <c r="F664" s="14" t="str">
        <f>VLOOKUP(D664,Pin_Report!$D$3:$E$9000,2,0)</f>
        <v>GND</v>
      </c>
      <c r="G664" s="30">
        <v>6.25E-2</v>
      </c>
      <c r="H664" s="30">
        <v>1.2857000000000001</v>
      </c>
      <c r="I664" s="30"/>
      <c r="J664" s="30">
        <v>120000</v>
      </c>
      <c r="K664" s="39">
        <f t="shared" si="50"/>
        <v>1.3775204083333335E-5</v>
      </c>
      <c r="L664" s="39">
        <f t="shared" si="47"/>
        <v>4537.1378617627133</v>
      </c>
      <c r="M664" s="4" t="str">
        <f t="shared" si="51"/>
        <v>PASS</v>
      </c>
      <c r="N664" s="4"/>
      <c r="O664" s="23"/>
      <c r="P664" s="37"/>
      <c r="Q664" s="37"/>
    </row>
    <row r="665" spans="1:17" s="17" customFormat="1" x14ac:dyDescent="0.3">
      <c r="A665" s="39" t="s">
        <v>2335</v>
      </c>
      <c r="B665" s="39" t="s">
        <v>2897</v>
      </c>
      <c r="C665" s="39" t="str">
        <f t="shared" si="48"/>
        <v>R3506-1</v>
      </c>
      <c r="D665" s="39" t="str">
        <f t="shared" si="49"/>
        <v>R3506-2</v>
      </c>
      <c r="E665" s="14" t="str">
        <f>VLOOKUP(C665,Pin_Report!$D$3:$E$9000,2,0)</f>
        <v>N3470539</v>
      </c>
      <c r="F665" s="14" t="str">
        <f>VLOOKUP(D665,Pin_Report!$D$3:$E$9000,2,0)</f>
        <v>5P7V_REG_1</v>
      </c>
      <c r="G665" s="30">
        <v>6.25E-2</v>
      </c>
      <c r="H665" s="30">
        <v>1</v>
      </c>
      <c r="I665" s="30"/>
      <c r="J665" s="30">
        <v>649000</v>
      </c>
      <c r="K665" s="39">
        <f t="shared" si="50"/>
        <v>1.5408320493066255E-6</v>
      </c>
      <c r="L665" s="39">
        <f t="shared" si="47"/>
        <v>40562.5</v>
      </c>
      <c r="M665" s="4" t="str">
        <f t="shared" si="51"/>
        <v>PASS</v>
      </c>
      <c r="N665" s="4"/>
      <c r="O665" s="23"/>
      <c r="P665" s="37"/>
      <c r="Q665" s="37"/>
    </row>
    <row r="666" spans="1:17" s="17" customFormat="1" x14ac:dyDescent="0.3">
      <c r="A666" s="39" t="s">
        <v>2350</v>
      </c>
      <c r="B666" s="39" t="s">
        <v>2897</v>
      </c>
      <c r="C666" s="39" t="str">
        <f t="shared" si="48"/>
        <v>R3516-1</v>
      </c>
      <c r="D666" s="39" t="str">
        <f t="shared" si="49"/>
        <v>R3516-2</v>
      </c>
      <c r="E666" s="14" t="str">
        <f>VLOOKUP(C666,Pin_Report!$D$3:$E$9000,2,0)</f>
        <v>N3465068</v>
      </c>
      <c r="F666" s="14" t="str">
        <f>VLOOKUP(D666,Pin_Report!$D$3:$E$9000,2,0)</f>
        <v>5P7V_REG_2</v>
      </c>
      <c r="G666" s="30">
        <v>6.25E-2</v>
      </c>
      <c r="H666" s="30">
        <v>1</v>
      </c>
      <c r="I666" s="30"/>
      <c r="J666" s="30">
        <v>649000</v>
      </c>
      <c r="K666" s="39">
        <f t="shared" si="50"/>
        <v>1.5408320493066255E-6</v>
      </c>
      <c r="L666" s="39">
        <f t="shared" si="47"/>
        <v>40562.5</v>
      </c>
      <c r="M666" s="4" t="str">
        <f t="shared" si="51"/>
        <v>PASS</v>
      </c>
      <c r="N666" s="4"/>
      <c r="O666" s="23"/>
      <c r="P666" s="37"/>
      <c r="Q666" s="37"/>
    </row>
    <row r="667" spans="1:17" s="17" customFormat="1" x14ac:dyDescent="0.3">
      <c r="A667" s="39" t="s">
        <v>2337</v>
      </c>
      <c r="B667" s="39" t="s">
        <v>301</v>
      </c>
      <c r="C667" s="39" t="str">
        <f t="shared" si="48"/>
        <v>R3508-1</v>
      </c>
      <c r="D667" s="39" t="str">
        <f t="shared" si="49"/>
        <v>R3508-2</v>
      </c>
      <c r="E667" s="14" t="str">
        <f>VLOOKUP(C667,Pin_Report!$D$3:$E$9000,2,0)</f>
        <v>N3470429</v>
      </c>
      <c r="F667" s="14" t="str">
        <f>VLOOKUP(D667,Pin_Report!$D$3:$E$9000,2,0)</f>
        <v>GND</v>
      </c>
      <c r="G667" s="30"/>
      <c r="H667" s="30"/>
      <c r="I667" s="30"/>
      <c r="J667" s="30"/>
      <c r="K667" s="39"/>
      <c r="L667" s="39"/>
      <c r="M667" s="4"/>
      <c r="N667" s="4" t="s">
        <v>506</v>
      </c>
      <c r="O667" s="23"/>
      <c r="P667" s="37"/>
      <c r="Q667" s="37"/>
    </row>
    <row r="668" spans="1:17" s="17" customFormat="1" x14ac:dyDescent="0.3">
      <c r="A668" s="39" t="s">
        <v>2352</v>
      </c>
      <c r="B668" s="39" t="s">
        <v>301</v>
      </c>
      <c r="C668" s="39" t="str">
        <f t="shared" si="48"/>
        <v>R3518-1</v>
      </c>
      <c r="D668" s="39" t="str">
        <f t="shared" si="49"/>
        <v>R3518-2</v>
      </c>
      <c r="E668" s="14" t="str">
        <f>VLOOKUP(C668,Pin_Report!$D$3:$E$9000,2,0)</f>
        <v>N3464958</v>
      </c>
      <c r="F668" s="14" t="str">
        <f>VLOOKUP(D668,Pin_Report!$D$3:$E$9000,2,0)</f>
        <v>GND</v>
      </c>
      <c r="G668" s="30"/>
      <c r="H668" s="30"/>
      <c r="I668" s="30"/>
      <c r="J668" s="30"/>
      <c r="K668" s="39"/>
      <c r="L668" s="39"/>
      <c r="M668" s="4"/>
      <c r="N668" s="4" t="s">
        <v>506</v>
      </c>
      <c r="O668" s="23"/>
      <c r="P668" s="37"/>
      <c r="Q668" s="37"/>
    </row>
    <row r="669" spans="1:17" s="17" customFormat="1" x14ac:dyDescent="0.3">
      <c r="A669" s="39" t="s">
        <v>2339</v>
      </c>
      <c r="B669" s="39" t="s">
        <v>2898</v>
      </c>
      <c r="C669" s="39" t="str">
        <f t="shared" si="48"/>
        <v>R3509-1</v>
      </c>
      <c r="D669" s="39" t="str">
        <f t="shared" si="49"/>
        <v>R3509-2</v>
      </c>
      <c r="E669" s="14" t="str">
        <f>VLOOKUP(C669,Pin_Report!$D$3:$E$9000,2,0)</f>
        <v>N3470539</v>
      </c>
      <c r="F669" s="14" t="str">
        <f>VLOOKUP(D669,Pin_Report!$D$3:$E$9000,2,0)</f>
        <v>GND</v>
      </c>
      <c r="G669" s="30">
        <v>6.25E-2</v>
      </c>
      <c r="H669" s="30">
        <v>1</v>
      </c>
      <c r="I669" s="30"/>
      <c r="J669" s="30">
        <v>133000</v>
      </c>
      <c r="K669" s="39">
        <f t="shared" si="50"/>
        <v>7.5187969924812028E-6</v>
      </c>
      <c r="L669" s="39">
        <f t="shared" si="47"/>
        <v>8312.5</v>
      </c>
      <c r="M669" s="4" t="str">
        <f t="shared" si="51"/>
        <v>PASS</v>
      </c>
      <c r="N669" s="4"/>
      <c r="O669" s="23"/>
      <c r="P669" s="37"/>
      <c r="Q669" s="37"/>
    </row>
    <row r="670" spans="1:17" s="17" customFormat="1" x14ac:dyDescent="0.3">
      <c r="A670" s="39" t="s">
        <v>2354</v>
      </c>
      <c r="B670" s="39" t="s">
        <v>2898</v>
      </c>
      <c r="C670" s="39" t="str">
        <f t="shared" si="48"/>
        <v>R3519-1</v>
      </c>
      <c r="D670" s="39" t="str">
        <f t="shared" si="49"/>
        <v>R3519-2</v>
      </c>
      <c r="E670" s="14" t="str">
        <f>VLOOKUP(C670,Pin_Report!$D$3:$E$9000,2,0)</f>
        <v>N3465068</v>
      </c>
      <c r="F670" s="14" t="str">
        <f>VLOOKUP(D670,Pin_Report!$D$3:$E$9000,2,0)</f>
        <v>GND</v>
      </c>
      <c r="G670" s="30">
        <v>6.25E-2</v>
      </c>
      <c r="H670" s="30">
        <v>1</v>
      </c>
      <c r="I670" s="30"/>
      <c r="J670" s="30">
        <v>133000</v>
      </c>
      <c r="K670" s="39">
        <f t="shared" si="50"/>
        <v>7.5187969924812028E-6</v>
      </c>
      <c r="L670" s="39">
        <f t="shared" si="47"/>
        <v>8312.5</v>
      </c>
      <c r="M670" s="4" t="str">
        <f t="shared" si="51"/>
        <v>PASS</v>
      </c>
      <c r="N670" s="4"/>
      <c r="O670" s="23"/>
      <c r="P670" s="37"/>
      <c r="Q670" s="37"/>
    </row>
    <row r="671" spans="1:17" s="17" customFormat="1" x14ac:dyDescent="0.3">
      <c r="A671" s="39" t="s">
        <v>2357</v>
      </c>
      <c r="B671" s="39" t="s">
        <v>2899</v>
      </c>
      <c r="C671" s="39" t="str">
        <f t="shared" si="48"/>
        <v>R3600-1</v>
      </c>
      <c r="D671" s="39" t="str">
        <f t="shared" si="49"/>
        <v>R3600-2</v>
      </c>
      <c r="E671" s="14" t="str">
        <f>VLOOKUP(C671,Pin_Report!$D$3:$E$9000,2,0)</f>
        <v>CH1_+5P7V_HBPA1</v>
      </c>
      <c r="F671" s="14" t="str">
        <f>VLOOKUP(D671,Pin_Report!$D$3:$E$9000,2,0)</f>
        <v>CH1_HBPA1_ENB</v>
      </c>
      <c r="G671" s="30">
        <v>6.25E-2</v>
      </c>
      <c r="H671" s="30">
        <v>5.7</v>
      </c>
      <c r="I671" s="30"/>
      <c r="J671" s="30">
        <v>29400</v>
      </c>
      <c r="K671" s="39">
        <f t="shared" si="50"/>
        <v>1.1051020408163266E-3</v>
      </c>
      <c r="L671" s="39">
        <f t="shared" si="47"/>
        <v>56.555863342566937</v>
      </c>
      <c r="M671" s="4" t="str">
        <f t="shared" si="51"/>
        <v>PASS</v>
      </c>
      <c r="N671" s="4"/>
      <c r="O671" s="23"/>
      <c r="P671" s="37"/>
      <c r="Q671" s="37"/>
    </row>
    <row r="672" spans="1:17" s="17" customFormat="1" x14ac:dyDescent="0.3">
      <c r="A672" s="39" t="s">
        <v>2366</v>
      </c>
      <c r="B672" s="39" t="s">
        <v>2899</v>
      </c>
      <c r="C672" s="39" t="str">
        <f t="shared" si="48"/>
        <v>R3607-1</v>
      </c>
      <c r="D672" s="39" t="str">
        <f t="shared" si="49"/>
        <v>R3607-2</v>
      </c>
      <c r="E672" s="14" t="str">
        <f>VLOOKUP(C672,Pin_Report!$D$3:$E$9000,2,0)</f>
        <v>CH1_+5P7V_HBPA2</v>
      </c>
      <c r="F672" s="14" t="str">
        <f>VLOOKUP(D672,Pin_Report!$D$3:$E$9000,2,0)</f>
        <v>CH1_HBPA2_ENB</v>
      </c>
      <c r="G672" s="30">
        <v>6.25E-2</v>
      </c>
      <c r="H672" s="30">
        <v>5.7</v>
      </c>
      <c r="I672" s="30"/>
      <c r="J672" s="30">
        <v>29400</v>
      </c>
      <c r="K672" s="39">
        <f t="shared" si="50"/>
        <v>1.1051020408163266E-3</v>
      </c>
      <c r="L672" s="39">
        <f t="shared" si="47"/>
        <v>56.555863342566937</v>
      </c>
      <c r="M672" s="4" t="str">
        <f t="shared" si="51"/>
        <v>PASS</v>
      </c>
      <c r="N672" s="4"/>
      <c r="O672" s="23"/>
      <c r="P672" s="37"/>
      <c r="Q672" s="37"/>
    </row>
    <row r="673" spans="1:17" s="17" customFormat="1" x14ac:dyDescent="0.3">
      <c r="A673" s="39" t="s">
        <v>2377</v>
      </c>
      <c r="B673" s="39" t="s">
        <v>2899</v>
      </c>
      <c r="C673" s="39" t="str">
        <f t="shared" si="48"/>
        <v>R3800-1</v>
      </c>
      <c r="D673" s="39" t="str">
        <f t="shared" si="49"/>
        <v>R3800-2</v>
      </c>
      <c r="E673" s="14" t="str">
        <f>VLOOKUP(C673,Pin_Report!$D$3:$E$9000,2,0)</f>
        <v>CH2_+5P7V_HBPA1</v>
      </c>
      <c r="F673" s="14" t="str">
        <f>VLOOKUP(D673,Pin_Report!$D$3:$E$9000,2,0)</f>
        <v>CH2_HBPA1_ENB</v>
      </c>
      <c r="G673" s="30">
        <v>6.25E-2</v>
      </c>
      <c r="H673" s="30">
        <v>5.7</v>
      </c>
      <c r="I673" s="30"/>
      <c r="J673" s="30">
        <v>29400</v>
      </c>
      <c r="K673" s="39">
        <f t="shared" si="50"/>
        <v>1.1051020408163266E-3</v>
      </c>
      <c r="L673" s="39">
        <f t="shared" si="47"/>
        <v>56.555863342566937</v>
      </c>
      <c r="M673" s="4" t="str">
        <f t="shared" si="51"/>
        <v>PASS</v>
      </c>
      <c r="N673" s="4"/>
      <c r="O673" s="23"/>
      <c r="P673" s="37"/>
      <c r="Q673" s="37"/>
    </row>
    <row r="674" spans="1:17" s="17" customFormat="1" x14ac:dyDescent="0.3">
      <c r="A674" s="39" t="s">
        <v>2385</v>
      </c>
      <c r="B674" s="39" t="s">
        <v>2899</v>
      </c>
      <c r="C674" s="39" t="str">
        <f t="shared" si="48"/>
        <v>R3807-1</v>
      </c>
      <c r="D674" s="39" t="str">
        <f t="shared" si="49"/>
        <v>R3807-2</v>
      </c>
      <c r="E674" s="14" t="str">
        <f>VLOOKUP(C674,Pin_Report!$D$3:$E$9000,2,0)</f>
        <v>CH2_+5P7V_HBPA2</v>
      </c>
      <c r="F674" s="14" t="str">
        <f>VLOOKUP(D674,Pin_Report!$D$3:$E$9000,2,0)</f>
        <v>CH2_HBPA2_ENB</v>
      </c>
      <c r="G674" s="30">
        <v>6.25E-2</v>
      </c>
      <c r="H674" s="30">
        <v>5.7</v>
      </c>
      <c r="I674" s="30"/>
      <c r="J674" s="30">
        <v>29400</v>
      </c>
      <c r="K674" s="39">
        <f t="shared" si="50"/>
        <v>1.1051020408163266E-3</v>
      </c>
      <c r="L674" s="39">
        <f t="shared" si="47"/>
        <v>56.555863342566937</v>
      </c>
      <c r="M674" s="4" t="str">
        <f t="shared" si="51"/>
        <v>PASS</v>
      </c>
      <c r="N674" s="4"/>
      <c r="O674" s="23"/>
      <c r="P674" s="37"/>
      <c r="Q674" s="37"/>
    </row>
    <row r="675" spans="1:17" s="17" customFormat="1" x14ac:dyDescent="0.3">
      <c r="A675" s="39" t="s">
        <v>2397</v>
      </c>
      <c r="B675" s="39" t="s">
        <v>2899</v>
      </c>
      <c r="C675" s="39" t="str">
        <f t="shared" si="48"/>
        <v>R4011-1</v>
      </c>
      <c r="D675" s="39" t="str">
        <f t="shared" si="49"/>
        <v>R4011-2</v>
      </c>
      <c r="E675" s="14" t="str">
        <f>VLOOKUP(C675,Pin_Report!$D$3:$E$9000,2,0)</f>
        <v>V5P7_PRE</v>
      </c>
      <c r="F675" s="14" t="str">
        <f>VLOOKUP(D675,Pin_Report!$D$3:$E$9000,2,0)</f>
        <v>LDO_5V_ENB</v>
      </c>
      <c r="G675" s="30">
        <v>6.25E-2</v>
      </c>
      <c r="H675" s="30">
        <v>5.7</v>
      </c>
      <c r="I675" s="30"/>
      <c r="J675" s="30">
        <v>29400</v>
      </c>
      <c r="K675" s="39">
        <f t="shared" si="50"/>
        <v>1.1051020408163266E-3</v>
      </c>
      <c r="L675" s="39">
        <f t="shared" si="47"/>
        <v>56.555863342566937</v>
      </c>
      <c r="M675" s="4" t="str">
        <f t="shared" si="51"/>
        <v>PASS</v>
      </c>
      <c r="N675" s="4"/>
      <c r="O675" s="23"/>
      <c r="P675" s="37"/>
      <c r="Q675" s="37"/>
    </row>
    <row r="676" spans="1:17" s="17" customFormat="1" x14ac:dyDescent="0.3">
      <c r="A676" s="39" t="s">
        <v>2359</v>
      </c>
      <c r="B676" s="39" t="s">
        <v>2900</v>
      </c>
      <c r="C676" s="39" t="str">
        <f t="shared" si="48"/>
        <v>R3601-1</v>
      </c>
      <c r="D676" s="39" t="str">
        <f t="shared" si="49"/>
        <v>R3601-2</v>
      </c>
      <c r="E676" s="14" t="str">
        <f>VLOOKUP(C676,Pin_Report!$D$3:$E$9000,2,0)</f>
        <v>CH1_+5P0V_HBPA1</v>
      </c>
      <c r="F676" s="14" t="str">
        <f>VLOOKUP(D676,Pin_Report!$D$3:$E$9000,2,0)</f>
        <v>N2601579</v>
      </c>
      <c r="G676" s="30">
        <v>6.25E-2</v>
      </c>
      <c r="H676" s="30">
        <v>5</v>
      </c>
      <c r="I676" s="30"/>
      <c r="J676" s="30">
        <v>105000</v>
      </c>
      <c r="K676" s="39">
        <f t="shared" si="50"/>
        <v>2.380952380952381E-4</v>
      </c>
      <c r="L676" s="39">
        <f t="shared" si="47"/>
        <v>262.5</v>
      </c>
      <c r="M676" s="4" t="str">
        <f t="shared" si="51"/>
        <v>PASS</v>
      </c>
      <c r="N676" s="4"/>
      <c r="O676" s="23"/>
      <c r="P676" s="37"/>
      <c r="Q676" s="37"/>
    </row>
    <row r="677" spans="1:17" s="17" customFormat="1" x14ac:dyDescent="0.3">
      <c r="A677" s="39" t="s">
        <v>2368</v>
      </c>
      <c r="B677" s="39" t="s">
        <v>2900</v>
      </c>
      <c r="C677" s="39" t="str">
        <f t="shared" si="48"/>
        <v>R3608-1</v>
      </c>
      <c r="D677" s="39" t="str">
        <f t="shared" si="49"/>
        <v>R3608-2</v>
      </c>
      <c r="E677" s="14" t="str">
        <f>VLOOKUP(C677,Pin_Report!$D$3:$E$9000,2,0)</f>
        <v>CH1_+5P0V_HBPA2</v>
      </c>
      <c r="F677" s="14" t="str">
        <f>VLOOKUP(D677,Pin_Report!$D$3:$E$9000,2,0)</f>
        <v>N2603836</v>
      </c>
      <c r="G677" s="30">
        <v>6.25E-2</v>
      </c>
      <c r="H677" s="30">
        <v>5</v>
      </c>
      <c r="I677" s="30"/>
      <c r="J677" s="30">
        <v>105000</v>
      </c>
      <c r="K677" s="39">
        <f t="shared" si="50"/>
        <v>2.380952380952381E-4</v>
      </c>
      <c r="L677" s="39">
        <f t="shared" si="47"/>
        <v>262.5</v>
      </c>
      <c r="M677" s="4" t="str">
        <f t="shared" si="51"/>
        <v>PASS</v>
      </c>
      <c r="N677" s="4"/>
      <c r="O677" s="23"/>
      <c r="P677" s="37"/>
      <c r="Q677" s="37"/>
    </row>
    <row r="678" spans="1:17" s="17" customFormat="1" x14ac:dyDescent="0.3">
      <c r="A678" s="39" t="s">
        <v>2379</v>
      </c>
      <c r="B678" s="39" t="s">
        <v>2900</v>
      </c>
      <c r="C678" s="39" t="str">
        <f t="shared" si="48"/>
        <v>R3801-1</v>
      </c>
      <c r="D678" s="39" t="str">
        <f t="shared" si="49"/>
        <v>R3801-2</v>
      </c>
      <c r="E678" s="14" t="str">
        <f>VLOOKUP(C678,Pin_Report!$D$3:$E$9000,2,0)</f>
        <v>CH2_+5P0V_HBPA1</v>
      </c>
      <c r="F678" s="14" t="str">
        <f>VLOOKUP(D678,Pin_Report!$D$3:$E$9000,2,0)</f>
        <v>N02458</v>
      </c>
      <c r="G678" s="30">
        <v>6.25E-2</v>
      </c>
      <c r="H678" s="30">
        <v>5</v>
      </c>
      <c r="I678" s="30"/>
      <c r="J678" s="30">
        <v>105000</v>
      </c>
      <c r="K678" s="39">
        <f t="shared" si="50"/>
        <v>2.380952380952381E-4</v>
      </c>
      <c r="L678" s="39">
        <f t="shared" si="47"/>
        <v>262.5</v>
      </c>
      <c r="M678" s="4" t="str">
        <f t="shared" si="51"/>
        <v>PASS</v>
      </c>
      <c r="N678" s="4"/>
      <c r="O678" s="23"/>
      <c r="P678" s="37"/>
      <c r="Q678" s="37"/>
    </row>
    <row r="679" spans="1:17" s="17" customFormat="1" x14ac:dyDescent="0.3">
      <c r="A679" s="39" t="s">
        <v>2387</v>
      </c>
      <c r="B679" s="39" t="s">
        <v>2900</v>
      </c>
      <c r="C679" s="39" t="str">
        <f t="shared" si="48"/>
        <v>R3808-1</v>
      </c>
      <c r="D679" s="39" t="str">
        <f t="shared" si="49"/>
        <v>R3808-2</v>
      </c>
      <c r="E679" s="14" t="str">
        <f>VLOOKUP(C679,Pin_Report!$D$3:$E$9000,2,0)</f>
        <v>CH2_+5P0V_HBPA2</v>
      </c>
      <c r="F679" s="14" t="str">
        <f>VLOOKUP(D679,Pin_Report!$D$3:$E$9000,2,0)</f>
        <v>N2553699</v>
      </c>
      <c r="G679" s="30">
        <v>6.25E-2</v>
      </c>
      <c r="H679" s="30">
        <v>5</v>
      </c>
      <c r="I679" s="30"/>
      <c r="J679" s="30">
        <v>105000</v>
      </c>
      <c r="K679" s="39">
        <f t="shared" si="50"/>
        <v>2.380952380952381E-4</v>
      </c>
      <c r="L679" s="39">
        <f t="shared" si="47"/>
        <v>262.5</v>
      </c>
      <c r="M679" s="4" t="str">
        <f t="shared" si="51"/>
        <v>PASS</v>
      </c>
      <c r="N679" s="4"/>
      <c r="O679" s="23"/>
      <c r="P679" s="37"/>
      <c r="Q679" s="37"/>
    </row>
    <row r="680" spans="1:17" s="17" customFormat="1" x14ac:dyDescent="0.3">
      <c r="A680" s="39" t="s">
        <v>2360</v>
      </c>
      <c r="B680" s="39" t="s">
        <v>300</v>
      </c>
      <c r="C680" s="39" t="str">
        <f t="shared" si="48"/>
        <v>R3602-1</v>
      </c>
      <c r="D680" s="39" t="str">
        <f t="shared" si="49"/>
        <v>R3602-2</v>
      </c>
      <c r="E680" s="14" t="str">
        <f>VLOOKUP(C680,Pin_Report!$D$3:$E$9000,2,0)</f>
        <v>3P3V_GBC</v>
      </c>
      <c r="F680" s="14" t="str">
        <f>VLOOKUP(D680,Pin_Report!$D$3:$E$9000,2,0)</f>
        <v>CH1_HBPA1_PG</v>
      </c>
      <c r="G680" s="30">
        <v>6.25E-2</v>
      </c>
      <c r="H680" s="30">
        <v>3.3</v>
      </c>
      <c r="I680" s="30"/>
      <c r="J680" s="30">
        <v>100000</v>
      </c>
      <c r="K680" s="39">
        <f t="shared" si="50"/>
        <v>1.0889999999999999E-4</v>
      </c>
      <c r="L680" s="39">
        <f t="shared" si="47"/>
        <v>573.92102846648311</v>
      </c>
      <c r="M680" s="4" t="str">
        <f t="shared" si="51"/>
        <v>PASS</v>
      </c>
      <c r="N680" s="4"/>
      <c r="O680" s="23"/>
      <c r="P680" s="37"/>
      <c r="Q680" s="37"/>
    </row>
    <row r="681" spans="1:17" s="17" customFormat="1" x14ac:dyDescent="0.3">
      <c r="A681" s="39" t="s">
        <v>2369</v>
      </c>
      <c r="B681" s="39" t="s">
        <v>300</v>
      </c>
      <c r="C681" s="39" t="str">
        <f t="shared" si="48"/>
        <v>R3609-1</v>
      </c>
      <c r="D681" s="39" t="str">
        <f t="shared" si="49"/>
        <v>R3609-2</v>
      </c>
      <c r="E681" s="14" t="str">
        <f>VLOOKUP(C681,Pin_Report!$D$3:$E$9000,2,0)</f>
        <v>3P3V_GBC</v>
      </c>
      <c r="F681" s="14" t="str">
        <f>VLOOKUP(D681,Pin_Report!$D$3:$E$9000,2,0)</f>
        <v>CH1_HBPA2_PG</v>
      </c>
      <c r="G681" s="30">
        <v>6.25E-2</v>
      </c>
      <c r="H681" s="30">
        <v>3.3</v>
      </c>
      <c r="I681" s="30"/>
      <c r="J681" s="30">
        <v>100000</v>
      </c>
      <c r="K681" s="39">
        <f t="shared" si="50"/>
        <v>1.0889999999999999E-4</v>
      </c>
      <c r="L681" s="39">
        <f t="shared" si="47"/>
        <v>573.92102846648311</v>
      </c>
      <c r="M681" s="4" t="str">
        <f t="shared" si="51"/>
        <v>PASS</v>
      </c>
      <c r="N681" s="4"/>
      <c r="O681" s="23"/>
      <c r="P681" s="37"/>
      <c r="Q681" s="37"/>
    </row>
    <row r="682" spans="1:17" s="17" customFormat="1" x14ac:dyDescent="0.3">
      <c r="A682" s="39" t="s">
        <v>2380</v>
      </c>
      <c r="B682" s="39" t="s">
        <v>300</v>
      </c>
      <c r="C682" s="39" t="str">
        <f t="shared" si="48"/>
        <v>R3802-1</v>
      </c>
      <c r="D682" s="39" t="str">
        <f t="shared" si="49"/>
        <v>R3802-2</v>
      </c>
      <c r="E682" s="14" t="str">
        <f>VLOOKUP(C682,Pin_Report!$D$3:$E$9000,2,0)</f>
        <v>3P3V_GBC</v>
      </c>
      <c r="F682" s="14" t="str">
        <f>VLOOKUP(D682,Pin_Report!$D$3:$E$9000,2,0)</f>
        <v>CH2_HBPA1_PG</v>
      </c>
      <c r="G682" s="30">
        <v>6.25E-2</v>
      </c>
      <c r="H682" s="30">
        <v>3.3</v>
      </c>
      <c r="I682" s="30"/>
      <c r="J682" s="30">
        <v>100000</v>
      </c>
      <c r="K682" s="39">
        <f t="shared" si="50"/>
        <v>1.0889999999999999E-4</v>
      </c>
      <c r="L682" s="39">
        <f t="shared" si="47"/>
        <v>573.92102846648311</v>
      </c>
      <c r="M682" s="4" t="str">
        <f t="shared" si="51"/>
        <v>PASS</v>
      </c>
      <c r="N682" s="4"/>
      <c r="O682" s="23"/>
      <c r="P682" s="37"/>
      <c r="Q682" s="37"/>
    </row>
    <row r="683" spans="1:17" s="17" customFormat="1" x14ac:dyDescent="0.3">
      <c r="A683" s="39" t="s">
        <v>2388</v>
      </c>
      <c r="B683" s="39" t="s">
        <v>300</v>
      </c>
      <c r="C683" s="39" t="str">
        <f t="shared" si="48"/>
        <v>R3809-1</v>
      </c>
      <c r="D683" s="39" t="str">
        <f t="shared" si="49"/>
        <v>R3809-2</v>
      </c>
      <c r="E683" s="14" t="str">
        <f>VLOOKUP(C683,Pin_Report!$D$3:$E$9000,2,0)</f>
        <v>3P3V_GBC</v>
      </c>
      <c r="F683" s="14" t="str">
        <f>VLOOKUP(D683,Pin_Report!$D$3:$E$9000,2,0)</f>
        <v>CH2_HBPA2_PG</v>
      </c>
      <c r="G683" s="30">
        <v>6.25E-2</v>
      </c>
      <c r="H683" s="30">
        <v>3.3</v>
      </c>
      <c r="I683" s="30"/>
      <c r="J683" s="30">
        <v>100000</v>
      </c>
      <c r="K683" s="39">
        <f t="shared" si="50"/>
        <v>1.0889999999999999E-4</v>
      </c>
      <c r="L683" s="39">
        <f t="shared" si="47"/>
        <v>573.92102846648311</v>
      </c>
      <c r="M683" s="4" t="str">
        <f t="shared" si="51"/>
        <v>PASS</v>
      </c>
      <c r="N683" s="4"/>
      <c r="O683" s="23"/>
      <c r="P683" s="37"/>
      <c r="Q683" s="37"/>
    </row>
    <row r="684" spans="1:17" s="17" customFormat="1" x14ac:dyDescent="0.3">
      <c r="A684" s="39" t="s">
        <v>2365</v>
      </c>
      <c r="B684" s="39" t="s">
        <v>2901</v>
      </c>
      <c r="C684" s="39" t="str">
        <f t="shared" si="48"/>
        <v>R3606-1</v>
      </c>
      <c r="D684" s="39" t="str">
        <f t="shared" si="49"/>
        <v>R3606-2</v>
      </c>
      <c r="E684" s="14" t="str">
        <f>VLOOKUP(C684,Pin_Report!$D$3:$E$9000,2,0)</f>
        <v>N2601579</v>
      </c>
      <c r="F684" s="14" t="str">
        <f>VLOOKUP(D684,Pin_Report!$D$3:$E$9000,2,0)</f>
        <v>GND</v>
      </c>
      <c r="G684" s="30">
        <v>6.25E-2</v>
      </c>
      <c r="H684" s="30">
        <v>3.3</v>
      </c>
      <c r="I684" s="30"/>
      <c r="J684" s="30">
        <v>20000</v>
      </c>
      <c r="K684" s="39">
        <f t="shared" si="50"/>
        <v>5.4449999999999995E-4</v>
      </c>
      <c r="L684" s="39">
        <f t="shared" si="47"/>
        <v>114.78420569329661</v>
      </c>
      <c r="M684" s="4" t="str">
        <f t="shared" si="51"/>
        <v>PASS</v>
      </c>
      <c r="N684" s="4"/>
      <c r="O684" s="23"/>
      <c r="P684" s="37"/>
      <c r="Q684" s="37"/>
    </row>
    <row r="685" spans="1:17" s="17" customFormat="1" x14ac:dyDescent="0.3">
      <c r="A685" s="39" t="s">
        <v>2373</v>
      </c>
      <c r="B685" s="39" t="s">
        <v>2901</v>
      </c>
      <c r="C685" s="39" t="str">
        <f t="shared" si="48"/>
        <v>R3613-1</v>
      </c>
      <c r="D685" s="39" t="str">
        <f t="shared" si="49"/>
        <v>R3613-2</v>
      </c>
      <c r="E685" s="14" t="str">
        <f>VLOOKUP(C685,Pin_Report!$D$3:$E$9000,2,0)</f>
        <v>N2603836</v>
      </c>
      <c r="F685" s="14" t="str">
        <f>VLOOKUP(D685,Pin_Report!$D$3:$E$9000,2,0)</f>
        <v>GND</v>
      </c>
      <c r="G685" s="30">
        <v>6.25E-2</v>
      </c>
      <c r="H685" s="30">
        <v>0.8</v>
      </c>
      <c r="I685" s="30"/>
      <c r="J685" s="30">
        <v>20000</v>
      </c>
      <c r="K685" s="39">
        <f t="shared" si="50"/>
        <v>3.2000000000000005E-5</v>
      </c>
      <c r="L685" s="39">
        <f t="shared" si="47"/>
        <v>1953.1249999999998</v>
      </c>
      <c r="M685" s="4" t="str">
        <f t="shared" si="51"/>
        <v>PASS</v>
      </c>
      <c r="N685" s="4"/>
      <c r="O685" s="23"/>
      <c r="P685" s="37"/>
      <c r="Q685" s="37"/>
    </row>
    <row r="686" spans="1:17" s="17" customFormat="1" x14ac:dyDescent="0.3">
      <c r="A686" s="39" t="s">
        <v>2384</v>
      </c>
      <c r="B686" s="39" t="s">
        <v>2901</v>
      </c>
      <c r="C686" s="39" t="str">
        <f t="shared" si="48"/>
        <v>R3806-1</v>
      </c>
      <c r="D686" s="39" t="str">
        <f t="shared" si="49"/>
        <v>R3806-2</v>
      </c>
      <c r="E686" s="14" t="str">
        <f>VLOOKUP(C686,Pin_Report!$D$3:$E$9000,2,0)</f>
        <v>N02458</v>
      </c>
      <c r="F686" s="14" t="str">
        <f>VLOOKUP(D686,Pin_Report!$D$3:$E$9000,2,0)</f>
        <v>GND</v>
      </c>
      <c r="G686" s="30">
        <v>6.25E-2</v>
      </c>
      <c r="H686" s="30">
        <v>0.8</v>
      </c>
      <c r="I686" s="30"/>
      <c r="J686" s="30">
        <v>20000</v>
      </c>
      <c r="K686" s="39">
        <f t="shared" si="50"/>
        <v>3.2000000000000005E-5</v>
      </c>
      <c r="L686" s="39">
        <f t="shared" si="47"/>
        <v>1953.1249999999998</v>
      </c>
      <c r="M686" s="4" t="str">
        <f t="shared" si="51"/>
        <v>PASS</v>
      </c>
      <c r="N686" s="4"/>
      <c r="O686" s="23"/>
      <c r="P686" s="37"/>
      <c r="Q686" s="37"/>
    </row>
    <row r="687" spans="1:17" s="17" customFormat="1" x14ac:dyDescent="0.3">
      <c r="A687" s="39" t="s">
        <v>2392</v>
      </c>
      <c r="B687" s="39" t="s">
        <v>2901</v>
      </c>
      <c r="C687" s="39" t="str">
        <f t="shared" si="48"/>
        <v>R3813-1</v>
      </c>
      <c r="D687" s="39" t="str">
        <f t="shared" si="49"/>
        <v>R3813-2</v>
      </c>
      <c r="E687" s="14" t="str">
        <f>VLOOKUP(C687,Pin_Report!$D$3:$E$9000,2,0)</f>
        <v>N2553699</v>
      </c>
      <c r="F687" s="14" t="str">
        <f>VLOOKUP(D687,Pin_Report!$D$3:$E$9000,2,0)</f>
        <v>GND</v>
      </c>
      <c r="G687" s="30">
        <v>6.25E-2</v>
      </c>
      <c r="H687" s="30">
        <v>0.8</v>
      </c>
      <c r="I687" s="30"/>
      <c r="J687" s="30">
        <v>20000</v>
      </c>
      <c r="K687" s="39">
        <f t="shared" si="50"/>
        <v>3.2000000000000005E-5</v>
      </c>
      <c r="L687" s="39">
        <f t="shared" si="47"/>
        <v>1953.1249999999998</v>
      </c>
      <c r="M687" s="4" t="str">
        <f t="shared" si="51"/>
        <v>PASS</v>
      </c>
      <c r="N687" s="4"/>
      <c r="O687" s="23"/>
      <c r="P687" s="37"/>
      <c r="Q687" s="37"/>
    </row>
    <row r="688" spans="1:17" s="17" customFormat="1" x14ac:dyDescent="0.3">
      <c r="A688" s="39" t="s">
        <v>2395</v>
      </c>
      <c r="B688" s="39" t="s">
        <v>2902</v>
      </c>
      <c r="C688" s="39" t="str">
        <f t="shared" si="48"/>
        <v>R4010-1</v>
      </c>
      <c r="D688" s="39" t="str">
        <f t="shared" si="49"/>
        <v>R4010-2</v>
      </c>
      <c r="E688" s="14" t="str">
        <f>VLOOKUP(C688,Pin_Report!$D$3:$E$9000,2,0)</f>
        <v>V5P0_PRE</v>
      </c>
      <c r="F688" s="14" t="str">
        <f>VLOOKUP(D688,Pin_Report!$D$3:$E$9000,2,0)</f>
        <v>N3015567</v>
      </c>
      <c r="G688" s="30">
        <v>6.25E-2</v>
      </c>
      <c r="H688" s="30">
        <v>5</v>
      </c>
      <c r="I688" s="30"/>
      <c r="J688" s="30">
        <v>52300</v>
      </c>
      <c r="K688" s="39">
        <f t="shared" si="50"/>
        <v>4.7801147227533459E-4</v>
      </c>
      <c r="L688" s="39">
        <f t="shared" si="47"/>
        <v>130.75</v>
      </c>
      <c r="M688" s="4" t="str">
        <f t="shared" si="51"/>
        <v>PASS</v>
      </c>
      <c r="N688" s="4"/>
      <c r="O688" s="23"/>
      <c r="P688" s="37"/>
      <c r="Q688" s="37"/>
    </row>
    <row r="689" spans="1:17" s="17" customFormat="1" x14ac:dyDescent="0.3">
      <c r="A689" s="39" t="s">
        <v>2403</v>
      </c>
      <c r="B689" s="39" t="s">
        <v>2899</v>
      </c>
      <c r="C689" s="39" t="str">
        <f t="shared" si="48"/>
        <v>R4100-1</v>
      </c>
      <c r="D689" s="39" t="str">
        <f t="shared" si="49"/>
        <v>R4100-2</v>
      </c>
      <c r="E689" s="14" t="str">
        <f>VLOOKUP(C689,Pin_Report!$D$3:$E$9000,2,0)</f>
        <v>N19046917</v>
      </c>
      <c r="F689" s="14" t="str">
        <f>VLOOKUP(D689,Pin_Report!$D$3:$E$9000,2,0)</f>
        <v>N19047026</v>
      </c>
      <c r="G689" s="30">
        <v>6.25E-2</v>
      </c>
      <c r="H689" s="30">
        <v>5.7</v>
      </c>
      <c r="I689" s="30"/>
      <c r="J689" s="30">
        <v>29400</v>
      </c>
      <c r="K689" s="39">
        <f t="shared" si="50"/>
        <v>1.1051020408163266E-3</v>
      </c>
      <c r="L689" s="39">
        <f t="shared" si="47"/>
        <v>56.555863342566937</v>
      </c>
      <c r="M689" s="4" t="str">
        <f t="shared" si="51"/>
        <v>PASS</v>
      </c>
      <c r="N689" s="4"/>
      <c r="O689" s="23"/>
      <c r="P689" s="37"/>
      <c r="Q689" s="37"/>
    </row>
    <row r="690" spans="1:17" s="17" customFormat="1" x14ac:dyDescent="0.3">
      <c r="A690" s="39" t="s">
        <v>2410</v>
      </c>
      <c r="B690" s="39" t="s">
        <v>2903</v>
      </c>
      <c r="C690" s="39" t="str">
        <f t="shared" si="48"/>
        <v>R4200-1</v>
      </c>
      <c r="D690" s="39" t="str">
        <f t="shared" si="49"/>
        <v>R4200-2</v>
      </c>
      <c r="E690" s="14" t="str">
        <f>VLOOKUP(C690,Pin_Report!$D$3:$E$9000,2,0)</f>
        <v>CH1_+5P0V_HBPA1</v>
      </c>
      <c r="F690" s="14" t="str">
        <f>VLOOKUP(D690,Pin_Report!$D$3:$E$9000,2,0)</f>
        <v>N17470465</v>
      </c>
      <c r="G690" s="30">
        <v>0.5</v>
      </c>
      <c r="H690" s="30">
        <v>5</v>
      </c>
      <c r="I690" s="30"/>
      <c r="J690" s="30">
        <v>120</v>
      </c>
      <c r="K690" s="39">
        <f t="shared" si="50"/>
        <v>0.20833333333333334</v>
      </c>
      <c r="L690" s="39">
        <f t="shared" si="47"/>
        <v>2.4</v>
      </c>
      <c r="M690" s="4" t="str">
        <f t="shared" si="51"/>
        <v>PASS</v>
      </c>
      <c r="N690" s="4"/>
      <c r="O690" s="23"/>
      <c r="P690" s="37"/>
      <c r="Q690" s="37"/>
    </row>
    <row r="691" spans="1:17" s="17" customFormat="1" x14ac:dyDescent="0.3">
      <c r="A691" s="39" t="s">
        <v>2416</v>
      </c>
      <c r="B691" s="39" t="s">
        <v>2903</v>
      </c>
      <c r="C691" s="39" t="str">
        <f t="shared" si="48"/>
        <v>R4205-1</v>
      </c>
      <c r="D691" s="39" t="str">
        <f t="shared" si="49"/>
        <v>R4205-2</v>
      </c>
      <c r="E691" s="14" t="str">
        <f>VLOOKUP(C691,Pin_Report!$D$3:$E$9000,2,0)</f>
        <v>CH1_+5P0V_HBPA2</v>
      </c>
      <c r="F691" s="14" t="str">
        <f>VLOOKUP(D691,Pin_Report!$D$3:$E$9000,2,0)</f>
        <v>N17470704</v>
      </c>
      <c r="G691" s="30">
        <v>0.5</v>
      </c>
      <c r="H691" s="30">
        <v>5</v>
      </c>
      <c r="I691" s="30"/>
      <c r="J691" s="30">
        <v>120</v>
      </c>
      <c r="K691" s="39">
        <f t="shared" si="50"/>
        <v>0.20833333333333334</v>
      </c>
      <c r="L691" s="39">
        <f t="shared" si="47"/>
        <v>2.4</v>
      </c>
      <c r="M691" s="4" t="str">
        <f t="shared" si="51"/>
        <v>PASS</v>
      </c>
      <c r="N691" s="4"/>
      <c r="O691" s="23"/>
      <c r="P691" s="37"/>
      <c r="Q691" s="37"/>
    </row>
    <row r="692" spans="1:17" s="17" customFormat="1" x14ac:dyDescent="0.3">
      <c r="A692" s="39" t="s">
        <v>2425</v>
      </c>
      <c r="B692" s="39" t="s">
        <v>2903</v>
      </c>
      <c r="C692" s="39" t="str">
        <f t="shared" si="48"/>
        <v>R4211-1</v>
      </c>
      <c r="D692" s="39" t="str">
        <f t="shared" si="49"/>
        <v>R4211-2</v>
      </c>
      <c r="E692" s="14" t="str">
        <f>VLOOKUP(C692,Pin_Report!$D$3:$E$9000,2,0)</f>
        <v>CH2_+5P0V_HBPA1</v>
      </c>
      <c r="F692" s="14" t="str">
        <f>VLOOKUP(D692,Pin_Report!$D$3:$E$9000,2,0)</f>
        <v>N17470878</v>
      </c>
      <c r="G692" s="30">
        <v>0.5</v>
      </c>
      <c r="H692" s="30">
        <v>5</v>
      </c>
      <c r="I692" s="30"/>
      <c r="J692" s="30">
        <v>120</v>
      </c>
      <c r="K692" s="39">
        <f t="shared" si="50"/>
        <v>0.20833333333333334</v>
      </c>
      <c r="L692" s="39">
        <f t="shared" si="47"/>
        <v>2.4</v>
      </c>
      <c r="M692" s="4" t="str">
        <f t="shared" si="51"/>
        <v>PASS</v>
      </c>
      <c r="N692" s="4"/>
      <c r="O692" s="23"/>
      <c r="P692" s="37"/>
      <c r="Q692" s="37"/>
    </row>
    <row r="693" spans="1:17" s="17" customFormat="1" x14ac:dyDescent="0.3">
      <c r="A693" s="39" t="s">
        <v>2428</v>
      </c>
      <c r="B693" s="39" t="s">
        <v>2903</v>
      </c>
      <c r="C693" s="39" t="str">
        <f t="shared" si="48"/>
        <v>R4214-1</v>
      </c>
      <c r="D693" s="39" t="str">
        <f t="shared" si="49"/>
        <v>R4214-2</v>
      </c>
      <c r="E693" s="14" t="str">
        <f>VLOOKUP(C693,Pin_Report!$D$3:$E$9000,2,0)</f>
        <v>CH2_+5P0V_HBPA2</v>
      </c>
      <c r="F693" s="14" t="str">
        <f>VLOOKUP(D693,Pin_Report!$D$3:$E$9000,2,0)</f>
        <v>N17471056</v>
      </c>
      <c r="G693" s="30">
        <v>0.5</v>
      </c>
      <c r="H693" s="30">
        <v>5</v>
      </c>
      <c r="I693" s="30"/>
      <c r="J693" s="30">
        <v>120</v>
      </c>
      <c r="K693" s="39">
        <f t="shared" si="50"/>
        <v>0.20833333333333334</v>
      </c>
      <c r="L693" s="39">
        <f t="shared" si="47"/>
        <v>2.4</v>
      </c>
      <c r="M693" s="4" t="str">
        <f t="shared" si="51"/>
        <v>PASS</v>
      </c>
      <c r="N693" s="4"/>
      <c r="O693" s="23"/>
      <c r="P693" s="37"/>
      <c r="Q693" s="37"/>
    </row>
    <row r="694" spans="1:17" s="17" customFormat="1" x14ac:dyDescent="0.3">
      <c r="A694" s="39" t="s">
        <v>2414</v>
      </c>
      <c r="B694" s="39" t="s">
        <v>2904</v>
      </c>
      <c r="C694" s="39" t="str">
        <f t="shared" si="48"/>
        <v>R4204-1</v>
      </c>
      <c r="D694" s="39" t="str">
        <f t="shared" si="49"/>
        <v>R4204-2</v>
      </c>
      <c r="E694" s="14" t="str">
        <f>VLOOKUP(C694,Pin_Report!$D$3:$E$9000,2,0)</f>
        <v>PA_CNTRL1</v>
      </c>
      <c r="F694" s="14" t="str">
        <f>VLOOKUP(D694,Pin_Report!$D$3:$E$9000,2,0)</f>
        <v>N17471518</v>
      </c>
      <c r="G694" s="30"/>
      <c r="H694" s="30"/>
      <c r="I694" s="30"/>
      <c r="J694" s="30"/>
      <c r="K694" s="39"/>
      <c r="L694" s="39"/>
      <c r="M694" s="4"/>
      <c r="N694" s="4" t="s">
        <v>506</v>
      </c>
      <c r="O694" s="23"/>
      <c r="P694" s="37"/>
      <c r="Q694" s="37"/>
    </row>
    <row r="695" spans="1:17" s="17" customFormat="1" x14ac:dyDescent="0.3">
      <c r="A695" s="39" t="s">
        <v>2418</v>
      </c>
      <c r="B695" s="39" t="s">
        <v>2904</v>
      </c>
      <c r="C695" s="39" t="str">
        <f t="shared" si="48"/>
        <v>R4207-1</v>
      </c>
      <c r="D695" s="39" t="str">
        <f t="shared" si="49"/>
        <v>R4207-2</v>
      </c>
      <c r="E695" s="14" t="str">
        <f>VLOOKUP(C695,Pin_Report!$D$3:$E$9000,2,0)</f>
        <v>PA_CNTRL2</v>
      </c>
      <c r="F695" s="14" t="str">
        <f>VLOOKUP(D695,Pin_Report!$D$3:$E$9000,2,0)</f>
        <v>N17471619</v>
      </c>
      <c r="G695" s="30"/>
      <c r="H695" s="30"/>
      <c r="I695" s="30"/>
      <c r="J695" s="30"/>
      <c r="K695" s="39"/>
      <c r="L695" s="39"/>
      <c r="M695" s="4"/>
      <c r="N695" s="4" t="s">
        <v>506</v>
      </c>
      <c r="O695" s="23"/>
      <c r="P695" s="37"/>
      <c r="Q695" s="37"/>
    </row>
    <row r="696" spans="1:17" s="17" customFormat="1" x14ac:dyDescent="0.3">
      <c r="A696" s="39" t="s">
        <v>2421</v>
      </c>
      <c r="B696" s="39" t="s">
        <v>2904</v>
      </c>
      <c r="C696" s="39" t="str">
        <f t="shared" si="48"/>
        <v>R4209-1</v>
      </c>
      <c r="D696" s="39" t="str">
        <f t="shared" si="49"/>
        <v>R4209-2</v>
      </c>
      <c r="E696" s="14" t="str">
        <f>VLOOKUP(C696,Pin_Report!$D$3:$E$9000,2,0)</f>
        <v>PA_CNTRL3</v>
      </c>
      <c r="F696" s="14" t="str">
        <f>VLOOKUP(D696,Pin_Report!$D$3:$E$9000,2,0)</f>
        <v>N17471708</v>
      </c>
      <c r="G696" s="30"/>
      <c r="H696" s="30"/>
      <c r="I696" s="30"/>
      <c r="J696" s="30"/>
      <c r="K696" s="39"/>
      <c r="L696" s="39"/>
      <c r="M696" s="4"/>
      <c r="N696" s="4" t="s">
        <v>506</v>
      </c>
      <c r="O696" s="23"/>
      <c r="P696" s="37"/>
      <c r="Q696" s="37"/>
    </row>
    <row r="697" spans="1:17" s="17" customFormat="1" x14ac:dyDescent="0.3">
      <c r="A697" s="39" t="s">
        <v>2423</v>
      </c>
      <c r="B697" s="39" t="s">
        <v>2904</v>
      </c>
      <c r="C697" s="39" t="str">
        <f t="shared" si="48"/>
        <v>R4210-1</v>
      </c>
      <c r="D697" s="39" t="str">
        <f t="shared" si="49"/>
        <v>R4210-2</v>
      </c>
      <c r="E697" s="14" t="str">
        <f>VLOOKUP(C697,Pin_Report!$D$3:$E$9000,2,0)</f>
        <v>PA_CNTRL4</v>
      </c>
      <c r="F697" s="14" t="str">
        <f>VLOOKUP(D697,Pin_Report!$D$3:$E$9000,2,0)</f>
        <v>N17471798</v>
      </c>
      <c r="G697" s="30"/>
      <c r="H697" s="30"/>
      <c r="I697" s="30"/>
      <c r="J697" s="30"/>
      <c r="K697" s="39"/>
      <c r="L697" s="39"/>
      <c r="M697" s="4"/>
      <c r="N697" s="4" t="s">
        <v>506</v>
      </c>
      <c r="O697" s="23"/>
      <c r="P697" s="37"/>
      <c r="Q697" s="37"/>
    </row>
    <row r="698" spans="1:17" s="17" customFormat="1" x14ac:dyDescent="0.3">
      <c r="A698" s="39" t="s">
        <v>115</v>
      </c>
      <c r="B698" s="39" t="s">
        <v>291</v>
      </c>
      <c r="C698" s="39" t="str">
        <f t="shared" si="48"/>
        <v>R10330-1</v>
      </c>
      <c r="D698" s="39" t="str">
        <f t="shared" si="49"/>
        <v>R10330-2</v>
      </c>
      <c r="E698" s="14" t="str">
        <f>VLOOKUP(C698,Pin_Report!$D$3:$E$9000,2,0)</f>
        <v>2G_VDD</v>
      </c>
      <c r="F698" s="14" t="str">
        <f>VLOOKUP(D698,Pin_Report!$D$3:$E$9000,2,0)</f>
        <v>N19566638</v>
      </c>
      <c r="G698" s="30">
        <v>0.1</v>
      </c>
      <c r="H698" s="30">
        <v>2.8</v>
      </c>
      <c r="I698" s="30"/>
      <c r="J698" s="30">
        <v>1000</v>
      </c>
      <c r="K698" s="39">
        <f t="shared" si="50"/>
        <v>7.8399999999999997E-3</v>
      </c>
      <c r="L698" s="39">
        <f t="shared" si="47"/>
        <v>12.755102040816327</v>
      </c>
      <c r="M698" s="4" t="str">
        <f t="shared" si="51"/>
        <v>PASS</v>
      </c>
      <c r="N698" s="4"/>
      <c r="O698" s="23"/>
      <c r="P698" s="37"/>
      <c r="Q698" s="37"/>
    </row>
    <row r="699" spans="1:17" s="17" customFormat="1" x14ac:dyDescent="0.3">
      <c r="A699" s="39" t="s">
        <v>116</v>
      </c>
      <c r="B699" s="39" t="s">
        <v>291</v>
      </c>
      <c r="C699" s="39" t="str">
        <f t="shared" si="48"/>
        <v>R10836-1</v>
      </c>
      <c r="D699" s="39" t="str">
        <f t="shared" si="49"/>
        <v>R10836-2</v>
      </c>
      <c r="E699" s="14" t="str">
        <f>VLOOKUP(C699,Pin_Report!$D$3:$E$9000,2,0)</f>
        <v>2G_VDD</v>
      </c>
      <c r="F699" s="14" t="str">
        <f>VLOOKUP(D699,Pin_Report!$D$3:$E$9000,2,0)</f>
        <v>2G_MODULE_SIM_PRESENCE</v>
      </c>
      <c r="G699" s="30">
        <v>0.1</v>
      </c>
      <c r="H699" s="30">
        <v>2.8</v>
      </c>
      <c r="I699" s="30"/>
      <c r="J699" s="30">
        <v>1000</v>
      </c>
      <c r="K699" s="39">
        <f t="shared" si="50"/>
        <v>7.8399999999999997E-3</v>
      </c>
      <c r="L699" s="39">
        <f t="shared" si="47"/>
        <v>12.755102040816327</v>
      </c>
      <c r="M699" s="4" t="str">
        <f t="shared" si="51"/>
        <v>PASS</v>
      </c>
      <c r="N699" s="4"/>
      <c r="O699" s="23"/>
      <c r="P699" s="37"/>
      <c r="Q699" s="37"/>
    </row>
    <row r="700" spans="1:17" s="17" customFormat="1" x14ac:dyDescent="0.3">
      <c r="A700" s="39" t="s">
        <v>247</v>
      </c>
      <c r="B700" s="39" t="s">
        <v>306</v>
      </c>
      <c r="C700" s="39" t="str">
        <f t="shared" si="48"/>
        <v>R10611-1</v>
      </c>
      <c r="D700" s="39" t="str">
        <f t="shared" si="49"/>
        <v>R10611-2</v>
      </c>
      <c r="E700" s="14" t="str">
        <f>VLOOKUP(C700,Pin_Report!$D$3:$E$9000,2,0)</f>
        <v>N19562976</v>
      </c>
      <c r="F700" s="14" t="str">
        <f>VLOOKUP(D700,Pin_Report!$D$3:$E$9000,2,0)</f>
        <v>GND</v>
      </c>
      <c r="G700" s="30">
        <v>0.1</v>
      </c>
      <c r="H700" s="30">
        <v>0.80230000000000001</v>
      </c>
      <c r="I700" s="30"/>
      <c r="J700" s="30">
        <v>10000</v>
      </c>
      <c r="K700" s="39">
        <f t="shared" si="50"/>
        <v>6.4368529000000005E-5</v>
      </c>
      <c r="L700" s="39">
        <f t="shared" si="47"/>
        <v>1553.5542221261574</v>
      </c>
      <c r="M700" s="4" t="str">
        <f t="shared" si="51"/>
        <v>PASS</v>
      </c>
      <c r="N700" s="4"/>
      <c r="O700" s="23"/>
      <c r="P700" s="37"/>
      <c r="Q700" s="37"/>
    </row>
    <row r="701" spans="1:17" s="17" customFormat="1" x14ac:dyDescent="0.3">
      <c r="A701" s="39" t="s">
        <v>248</v>
      </c>
      <c r="B701" s="39" t="s">
        <v>307</v>
      </c>
      <c r="C701" s="39" t="str">
        <f t="shared" si="48"/>
        <v>R10613-1</v>
      </c>
      <c r="D701" s="39" t="str">
        <f t="shared" si="49"/>
        <v>R10613-2</v>
      </c>
      <c r="E701" s="14" t="str">
        <f>VLOOKUP(C701,Pin_Report!$D$3:$E$9000,2,0)</f>
        <v>2G_EXT_VDD</v>
      </c>
      <c r="F701" s="14" t="str">
        <f>VLOOKUP(D701,Pin_Report!$D$3:$E$9000,2,0)</f>
        <v>N19562976</v>
      </c>
      <c r="G701" s="30">
        <v>6.25E-2</v>
      </c>
      <c r="H701" s="30">
        <v>2.8</v>
      </c>
      <c r="I701" s="30"/>
      <c r="J701" s="30">
        <v>24900</v>
      </c>
      <c r="K701" s="39">
        <f t="shared" si="50"/>
        <v>3.1485943775100397E-4</v>
      </c>
      <c r="L701" s="39">
        <f t="shared" si="47"/>
        <v>198.5012755102041</v>
      </c>
      <c r="M701" s="4" t="str">
        <f t="shared" si="51"/>
        <v>PASS</v>
      </c>
      <c r="N701" s="4"/>
      <c r="O701" s="23"/>
      <c r="P701" s="37"/>
      <c r="Q701" s="37"/>
    </row>
    <row r="702" spans="1:17" s="17" customFormat="1" x14ac:dyDescent="0.3">
      <c r="A702" s="39" t="s">
        <v>250</v>
      </c>
      <c r="B702" s="39" t="s">
        <v>308</v>
      </c>
      <c r="C702" s="39" t="str">
        <f t="shared" si="48"/>
        <v>R10615-1</v>
      </c>
      <c r="D702" s="39" t="str">
        <f t="shared" si="49"/>
        <v>R10615-2</v>
      </c>
      <c r="E702" s="14" t="str">
        <f>VLOOKUP(C702,Pin_Report!$D$3:$E$9000,2,0)</f>
        <v>4.0VD_2G</v>
      </c>
      <c r="F702" s="14" t="str">
        <f>VLOOKUP(D702,Pin_Report!$D$3:$E$9000,2,0)</f>
        <v>N19562944</v>
      </c>
      <c r="G702" s="30">
        <v>6.25E-2</v>
      </c>
      <c r="H702" s="30">
        <v>4</v>
      </c>
      <c r="I702" s="30"/>
      <c r="J702" s="30">
        <v>118000</v>
      </c>
      <c r="K702" s="39">
        <f t="shared" si="50"/>
        <v>1.3559322033898305E-4</v>
      </c>
      <c r="L702" s="39">
        <f t="shared" ref="L702:L759" si="52">G702/K702</f>
        <v>460.9375</v>
      </c>
      <c r="M702" s="4" t="str">
        <f t="shared" si="51"/>
        <v>PASS</v>
      </c>
      <c r="N702" s="4"/>
      <c r="O702" s="23"/>
      <c r="P702" s="37"/>
      <c r="Q702" s="37"/>
    </row>
    <row r="703" spans="1:17" s="17" customFormat="1" x14ac:dyDescent="0.3">
      <c r="A703" s="39" t="s">
        <v>219</v>
      </c>
      <c r="B703" s="39" t="s">
        <v>300</v>
      </c>
      <c r="C703" s="39" t="str">
        <f t="shared" ref="C703:C759" si="53">CONCATENATE(A703,"-",1)</f>
        <v>R10616-1</v>
      </c>
      <c r="D703" s="39" t="str">
        <f t="shared" ref="D703:D759" si="54">CONCATENATE(A703,"-",2)</f>
        <v>R10616-2</v>
      </c>
      <c r="E703" s="14" t="str">
        <f>VLOOKUP(C703,Pin_Report!$D$3:$E$9000,2,0)</f>
        <v>N19562944</v>
      </c>
      <c r="F703" s="14" t="str">
        <f>VLOOKUP(D703,Pin_Report!$D$3:$E$9000,2,0)</f>
        <v>GND</v>
      </c>
      <c r="G703" s="30">
        <v>6.25E-2</v>
      </c>
      <c r="H703" s="30">
        <v>1.8349</v>
      </c>
      <c r="I703" s="30"/>
      <c r="J703" s="30">
        <v>100000</v>
      </c>
      <c r="K703" s="39">
        <f t="shared" ref="K703:K759" si="55">IF(ISBLANK(I703),H703*H703/J703,(I703*I703*J703))</f>
        <v>3.3668580100000002E-5</v>
      </c>
      <c r="L703" s="39">
        <f t="shared" si="52"/>
        <v>1856.33013968415</v>
      </c>
      <c r="M703" s="4" t="str">
        <f t="shared" ref="M703:M759" si="56">IF(L703&gt;=1.66,"PASS","FAIL")</f>
        <v>PASS</v>
      </c>
      <c r="N703" s="4"/>
      <c r="O703" s="23"/>
      <c r="P703" s="37"/>
      <c r="Q703" s="37"/>
    </row>
    <row r="704" spans="1:17" s="17" customFormat="1" x14ac:dyDescent="0.3">
      <c r="A704" s="39" t="s">
        <v>220</v>
      </c>
      <c r="B704" s="39" t="s">
        <v>300</v>
      </c>
      <c r="C704" s="39" t="str">
        <f t="shared" si="53"/>
        <v>R10622-1</v>
      </c>
      <c r="D704" s="39" t="str">
        <f t="shared" si="54"/>
        <v>R10622-2</v>
      </c>
      <c r="E704" s="14" t="str">
        <f>VLOOKUP(C704,Pin_Report!$D$3:$E$9000,2,0)</f>
        <v>4.0VD_2G</v>
      </c>
      <c r="F704" s="14" t="str">
        <f>VLOOKUP(D704,Pin_Report!$D$3:$E$9000,2,0)</f>
        <v>N19563042</v>
      </c>
      <c r="G704" s="30">
        <v>6.25E-2</v>
      </c>
      <c r="H704" s="30">
        <v>4</v>
      </c>
      <c r="I704" s="30"/>
      <c r="J704" s="30">
        <v>100000</v>
      </c>
      <c r="K704" s="39">
        <f t="shared" si="55"/>
        <v>1.6000000000000001E-4</v>
      </c>
      <c r="L704" s="39">
        <f t="shared" si="52"/>
        <v>390.62499999999994</v>
      </c>
      <c r="M704" s="4" t="str">
        <f t="shared" si="56"/>
        <v>PASS</v>
      </c>
      <c r="N704" s="4"/>
      <c r="O704" s="23"/>
      <c r="P704" s="37"/>
      <c r="Q704" s="37"/>
    </row>
    <row r="705" spans="1:17" s="17" customFormat="1" x14ac:dyDescent="0.3">
      <c r="A705" s="39" t="s">
        <v>2450</v>
      </c>
      <c r="B705" s="39" t="s">
        <v>2891</v>
      </c>
      <c r="C705" s="39" t="str">
        <f t="shared" si="53"/>
        <v>R10975-1</v>
      </c>
      <c r="D705" s="39" t="str">
        <f t="shared" si="54"/>
        <v>R10975-2</v>
      </c>
      <c r="E705" s="14" t="str">
        <f>VLOOKUP(C705,Pin_Report!$D$3:$E$9000,2,0)</f>
        <v>N17471307</v>
      </c>
      <c r="F705" s="14" t="str">
        <f>VLOOKUP(D705,Pin_Report!$D$3:$E$9000,2,0)</f>
        <v>N17265344</v>
      </c>
      <c r="G705" s="30"/>
      <c r="H705" s="30"/>
      <c r="I705" s="30"/>
      <c r="J705" s="30"/>
      <c r="K705" s="39"/>
      <c r="L705" s="39"/>
      <c r="M705" s="4"/>
      <c r="N705" s="4" t="s">
        <v>506</v>
      </c>
      <c r="O705" s="23"/>
      <c r="P705" s="37"/>
      <c r="Q705" s="37"/>
    </row>
    <row r="706" spans="1:17" s="17" customFormat="1" x14ac:dyDescent="0.3">
      <c r="A706" s="39" t="s">
        <v>142</v>
      </c>
      <c r="B706" s="39" t="s">
        <v>2891</v>
      </c>
      <c r="C706" s="39" t="str">
        <f t="shared" si="53"/>
        <v>R10976-1</v>
      </c>
      <c r="D706" s="39" t="str">
        <f t="shared" si="54"/>
        <v>R10976-2</v>
      </c>
      <c r="E706" s="14" t="str">
        <f>VLOOKUP(C706,Pin_Report!$D$3:$E$9000,2,0)</f>
        <v>N17471337</v>
      </c>
      <c r="F706" s="14" t="str">
        <f>VLOOKUP(D706,Pin_Report!$D$3:$E$9000,2,0)</f>
        <v>N17265390</v>
      </c>
      <c r="G706" s="30"/>
      <c r="H706" s="30"/>
      <c r="I706" s="30"/>
      <c r="J706" s="30"/>
      <c r="K706" s="39"/>
      <c r="L706" s="39"/>
      <c r="M706" s="4"/>
      <c r="N706" s="4" t="s">
        <v>506</v>
      </c>
      <c r="O706" s="23"/>
      <c r="P706" s="37"/>
      <c r="Q706" s="37"/>
    </row>
    <row r="707" spans="1:17" s="17" customFormat="1" x14ac:dyDescent="0.3">
      <c r="A707" s="39" t="s">
        <v>2453</v>
      </c>
      <c r="B707" s="39" t="s">
        <v>2891</v>
      </c>
      <c r="C707" s="39" t="str">
        <f t="shared" si="53"/>
        <v>R10977-1</v>
      </c>
      <c r="D707" s="39" t="str">
        <f t="shared" si="54"/>
        <v>R10977-2</v>
      </c>
      <c r="E707" s="14" t="str">
        <f>VLOOKUP(C707,Pin_Report!$D$3:$E$9000,2,0)</f>
        <v>N17470853</v>
      </c>
      <c r="F707" s="14" t="str">
        <f>VLOOKUP(D707,Pin_Report!$D$3:$E$9000,2,0)</f>
        <v>N17265429</v>
      </c>
      <c r="G707" s="30"/>
      <c r="H707" s="30"/>
      <c r="I707" s="30"/>
      <c r="J707" s="30"/>
      <c r="K707" s="39"/>
      <c r="L707" s="39"/>
      <c r="M707" s="4"/>
      <c r="N707" s="4" t="s">
        <v>506</v>
      </c>
      <c r="O707" s="23"/>
      <c r="P707" s="37"/>
      <c r="Q707" s="37"/>
    </row>
    <row r="708" spans="1:17" s="17" customFormat="1" x14ac:dyDescent="0.3">
      <c r="A708" s="39" t="s">
        <v>2455</v>
      </c>
      <c r="B708" s="39" t="s">
        <v>2891</v>
      </c>
      <c r="C708" s="39" t="str">
        <f t="shared" si="53"/>
        <v>R10978-1</v>
      </c>
      <c r="D708" s="39" t="str">
        <f t="shared" si="54"/>
        <v>R10978-2</v>
      </c>
      <c r="E708" s="14" t="str">
        <f>VLOOKUP(C708,Pin_Report!$D$3:$E$9000,2,0)</f>
        <v>N17471031</v>
      </c>
      <c r="F708" s="14" t="str">
        <f>VLOOKUP(D708,Pin_Report!$D$3:$E$9000,2,0)</f>
        <v>N17265468</v>
      </c>
      <c r="G708" s="30"/>
      <c r="H708" s="30"/>
      <c r="I708" s="30"/>
      <c r="J708" s="30"/>
      <c r="K708" s="39"/>
      <c r="L708" s="39"/>
      <c r="M708" s="4"/>
      <c r="N708" s="4" t="s">
        <v>506</v>
      </c>
      <c r="O708" s="23"/>
      <c r="P708" s="37"/>
      <c r="Q708" s="37"/>
    </row>
    <row r="709" spans="1:17" s="17" customFormat="1" x14ac:dyDescent="0.3">
      <c r="A709" s="39" t="s">
        <v>2464</v>
      </c>
      <c r="B709" s="39" t="s">
        <v>2901</v>
      </c>
      <c r="C709" s="39" t="str">
        <f t="shared" si="53"/>
        <v>R11061-1</v>
      </c>
      <c r="D709" s="39" t="str">
        <f t="shared" si="54"/>
        <v>R11061-2</v>
      </c>
      <c r="E709" s="14" t="str">
        <f>VLOOKUP(C709,Pin_Report!$D$3:$E$9000,2,0)</f>
        <v>N17471518</v>
      </c>
      <c r="F709" s="14" t="str">
        <f>VLOOKUP(D709,Pin_Report!$D$3:$E$9000,2,0)</f>
        <v>GND</v>
      </c>
      <c r="G709" s="30">
        <v>6.25E-2</v>
      </c>
      <c r="H709" s="30">
        <v>3.3</v>
      </c>
      <c r="I709" s="30"/>
      <c r="J709" s="30">
        <v>20000</v>
      </c>
      <c r="K709" s="39">
        <f t="shared" si="55"/>
        <v>5.4449999999999995E-4</v>
      </c>
      <c r="L709" s="39">
        <f t="shared" si="52"/>
        <v>114.78420569329661</v>
      </c>
      <c r="M709" s="4" t="str">
        <f t="shared" si="56"/>
        <v>PASS</v>
      </c>
      <c r="N709" s="4"/>
      <c r="O709" s="23"/>
      <c r="P709" s="37"/>
      <c r="Q709" s="37"/>
    </row>
    <row r="710" spans="1:17" s="17" customFormat="1" x14ac:dyDescent="0.3">
      <c r="A710" s="39" t="s">
        <v>2465</v>
      </c>
      <c r="B710" s="39" t="s">
        <v>2901</v>
      </c>
      <c r="C710" s="39" t="str">
        <f t="shared" si="53"/>
        <v>R11062-1</v>
      </c>
      <c r="D710" s="39" t="str">
        <f t="shared" si="54"/>
        <v>R11062-2</v>
      </c>
      <c r="E710" s="14" t="str">
        <f>VLOOKUP(C710,Pin_Report!$D$3:$E$9000,2,0)</f>
        <v>N17471619</v>
      </c>
      <c r="F710" s="14" t="str">
        <f>VLOOKUP(D710,Pin_Report!$D$3:$E$9000,2,0)</f>
        <v>GND</v>
      </c>
      <c r="G710" s="30">
        <v>6.25E-2</v>
      </c>
      <c r="H710" s="30">
        <v>3.3</v>
      </c>
      <c r="I710" s="30"/>
      <c r="J710" s="30">
        <v>20000</v>
      </c>
      <c r="K710" s="39">
        <f t="shared" si="55"/>
        <v>5.4449999999999995E-4</v>
      </c>
      <c r="L710" s="39">
        <f t="shared" si="52"/>
        <v>114.78420569329661</v>
      </c>
      <c r="M710" s="4" t="str">
        <f t="shared" si="56"/>
        <v>PASS</v>
      </c>
      <c r="N710" s="4"/>
      <c r="O710" s="23"/>
      <c r="P710" s="37"/>
      <c r="Q710" s="37"/>
    </row>
    <row r="711" spans="1:17" s="17" customFormat="1" x14ac:dyDescent="0.3">
      <c r="A711" s="39" t="s">
        <v>2466</v>
      </c>
      <c r="B711" s="39" t="s">
        <v>2901</v>
      </c>
      <c r="C711" s="39" t="str">
        <f t="shared" si="53"/>
        <v>R11063-1</v>
      </c>
      <c r="D711" s="39" t="str">
        <f t="shared" si="54"/>
        <v>R11063-2</v>
      </c>
      <c r="E711" s="14" t="str">
        <f>VLOOKUP(C711,Pin_Report!$D$3:$E$9000,2,0)</f>
        <v>N17471798</v>
      </c>
      <c r="F711" s="14" t="str">
        <f>VLOOKUP(D711,Pin_Report!$D$3:$E$9000,2,0)</f>
        <v>GND</v>
      </c>
      <c r="G711" s="30">
        <v>6.25E-2</v>
      </c>
      <c r="H711" s="30">
        <v>3.3</v>
      </c>
      <c r="I711" s="30"/>
      <c r="J711" s="30">
        <v>20000</v>
      </c>
      <c r="K711" s="39">
        <f t="shared" si="55"/>
        <v>5.4449999999999995E-4</v>
      </c>
      <c r="L711" s="39">
        <f t="shared" si="52"/>
        <v>114.78420569329661</v>
      </c>
      <c r="M711" s="4" t="str">
        <f t="shared" si="56"/>
        <v>PASS</v>
      </c>
      <c r="N711" s="4"/>
      <c r="O711" s="23"/>
      <c r="P711" s="37"/>
      <c r="Q711" s="37"/>
    </row>
    <row r="712" spans="1:17" s="17" customFormat="1" x14ac:dyDescent="0.3">
      <c r="A712" s="39" t="s">
        <v>198</v>
      </c>
      <c r="B712" s="39" t="s">
        <v>2901</v>
      </c>
      <c r="C712" s="39" t="str">
        <f t="shared" si="53"/>
        <v>R11064-1</v>
      </c>
      <c r="D712" s="39" t="str">
        <f t="shared" si="54"/>
        <v>R11064-2</v>
      </c>
      <c r="E712" s="14" t="str">
        <f>VLOOKUP(C712,Pin_Report!$D$3:$E$9000,2,0)</f>
        <v>N17471708</v>
      </c>
      <c r="F712" s="14" t="str">
        <f>VLOOKUP(D712,Pin_Report!$D$3:$E$9000,2,0)</f>
        <v>GND</v>
      </c>
      <c r="G712" s="30">
        <v>6.25E-2</v>
      </c>
      <c r="H712" s="30">
        <v>3.3</v>
      </c>
      <c r="I712" s="30"/>
      <c r="J712" s="30">
        <v>20000</v>
      </c>
      <c r="K712" s="39">
        <f t="shared" si="55"/>
        <v>5.4449999999999995E-4</v>
      </c>
      <c r="L712" s="39">
        <f t="shared" si="52"/>
        <v>114.78420569329661</v>
      </c>
      <c r="M712" s="4" t="str">
        <f t="shared" si="56"/>
        <v>PASS</v>
      </c>
      <c r="N712" s="4"/>
      <c r="O712" s="23"/>
      <c r="P712" s="37"/>
      <c r="Q712" s="37"/>
    </row>
    <row r="713" spans="1:17" s="17" customFormat="1" x14ac:dyDescent="0.3">
      <c r="A713" s="39" t="s">
        <v>231</v>
      </c>
      <c r="B713" s="39" t="s">
        <v>2905</v>
      </c>
      <c r="C713" s="39" t="str">
        <f t="shared" si="53"/>
        <v>R11089-1</v>
      </c>
      <c r="D713" s="39" t="str">
        <f t="shared" si="54"/>
        <v>R11089-2</v>
      </c>
      <c r="E713" s="14" t="str">
        <f>VLOOKUP(C713,Pin_Report!$D$3:$E$9000,2,0)</f>
        <v>CH1_+5P0V_HBPA1</v>
      </c>
      <c r="F713" s="14" t="str">
        <f>VLOOKUP(D713,Pin_Report!$D$3:$E$9000,2,0)</f>
        <v>CH1_+5P0V_LBPA1_VCTRL</v>
      </c>
      <c r="G713" s="30">
        <v>0.1</v>
      </c>
      <c r="H713" s="30">
        <v>5</v>
      </c>
      <c r="I713" s="30"/>
      <c r="J713" s="30">
        <v>10000</v>
      </c>
      <c r="K713" s="39">
        <f t="shared" si="55"/>
        <v>2.5000000000000001E-3</v>
      </c>
      <c r="L713" s="39">
        <f t="shared" si="52"/>
        <v>40</v>
      </c>
      <c r="M713" s="4" t="str">
        <f t="shared" si="56"/>
        <v>PASS</v>
      </c>
      <c r="N713" s="4"/>
      <c r="O713" s="23"/>
      <c r="P713" s="37"/>
      <c r="Q713" s="37"/>
    </row>
    <row r="714" spans="1:17" s="17" customFormat="1" x14ac:dyDescent="0.3">
      <c r="A714" s="39" t="s">
        <v>232</v>
      </c>
      <c r="B714" s="39" t="s">
        <v>2905</v>
      </c>
      <c r="C714" s="39" t="str">
        <f t="shared" si="53"/>
        <v>R11090-1</v>
      </c>
      <c r="D714" s="39" t="str">
        <f t="shared" si="54"/>
        <v>R11090-2</v>
      </c>
      <c r="E714" s="14" t="str">
        <f>VLOOKUP(C714,Pin_Report!$D$3:$E$9000,2,0)</f>
        <v>CH1_+5P0V_HBPA2</v>
      </c>
      <c r="F714" s="14" t="str">
        <f>VLOOKUP(D714,Pin_Report!$D$3:$E$9000,2,0)</f>
        <v>CH1_+5P0V_LBPA2_VCTRL</v>
      </c>
      <c r="G714" s="30">
        <v>0.1</v>
      </c>
      <c r="H714" s="30">
        <v>5</v>
      </c>
      <c r="I714" s="30"/>
      <c r="J714" s="30">
        <v>10000</v>
      </c>
      <c r="K714" s="39">
        <f t="shared" si="55"/>
        <v>2.5000000000000001E-3</v>
      </c>
      <c r="L714" s="39">
        <f t="shared" si="52"/>
        <v>40</v>
      </c>
      <c r="M714" s="4" t="str">
        <f t="shared" si="56"/>
        <v>PASS</v>
      </c>
      <c r="N714" s="4"/>
      <c r="O714" s="23"/>
      <c r="P714" s="37"/>
      <c r="Q714" s="37"/>
    </row>
    <row r="715" spans="1:17" s="17" customFormat="1" x14ac:dyDescent="0.3">
      <c r="A715" s="39" t="s">
        <v>165</v>
      </c>
      <c r="B715" s="39" t="s">
        <v>2905</v>
      </c>
      <c r="C715" s="39" t="str">
        <f t="shared" si="53"/>
        <v>R11091-1</v>
      </c>
      <c r="D715" s="39" t="str">
        <f t="shared" si="54"/>
        <v>R11091-2</v>
      </c>
      <c r="E715" s="14" t="str">
        <f>VLOOKUP(C715,Pin_Report!$D$3:$E$9000,2,0)</f>
        <v>CH1_+5P0V_HBPA1</v>
      </c>
      <c r="F715" s="14" t="str">
        <f>VLOOKUP(D715,Pin_Report!$D$3:$E$9000,2,0)</f>
        <v>CH1_+5P0V_HBPA1_VCTRL</v>
      </c>
      <c r="G715" s="30">
        <v>0.1</v>
      </c>
      <c r="H715" s="30">
        <v>5</v>
      </c>
      <c r="I715" s="30"/>
      <c r="J715" s="30">
        <v>10000</v>
      </c>
      <c r="K715" s="39">
        <f t="shared" si="55"/>
        <v>2.5000000000000001E-3</v>
      </c>
      <c r="L715" s="39">
        <f t="shared" si="52"/>
        <v>40</v>
      </c>
      <c r="M715" s="4" t="str">
        <f t="shared" si="56"/>
        <v>PASS</v>
      </c>
      <c r="N715" s="4"/>
      <c r="O715" s="23"/>
      <c r="P715" s="37"/>
      <c r="Q715" s="37"/>
    </row>
    <row r="716" spans="1:17" s="17" customFormat="1" x14ac:dyDescent="0.3">
      <c r="A716" s="39" t="s">
        <v>2472</v>
      </c>
      <c r="B716" s="39" t="s">
        <v>2905</v>
      </c>
      <c r="C716" s="39" t="str">
        <f t="shared" si="53"/>
        <v>R11092-1</v>
      </c>
      <c r="D716" s="39" t="str">
        <f t="shared" si="54"/>
        <v>R11092-2</v>
      </c>
      <c r="E716" s="14" t="str">
        <f>VLOOKUP(C716,Pin_Report!$D$3:$E$9000,2,0)</f>
        <v>CH1_+5P0V_HBPA2</v>
      </c>
      <c r="F716" s="14" t="str">
        <f>VLOOKUP(D716,Pin_Report!$D$3:$E$9000,2,0)</f>
        <v>CH1_+5P0V_HBPA2_VCTRL</v>
      </c>
      <c r="G716" s="30">
        <v>0.1</v>
      </c>
      <c r="H716" s="30">
        <v>5</v>
      </c>
      <c r="I716" s="30"/>
      <c r="J716" s="30">
        <v>10000</v>
      </c>
      <c r="K716" s="39">
        <f t="shared" si="55"/>
        <v>2.5000000000000001E-3</v>
      </c>
      <c r="L716" s="39">
        <f t="shared" si="52"/>
        <v>40</v>
      </c>
      <c r="M716" s="4" t="str">
        <f t="shared" si="56"/>
        <v>PASS</v>
      </c>
      <c r="N716" s="4"/>
      <c r="O716" s="23"/>
      <c r="P716" s="37"/>
      <c r="Q716" s="37"/>
    </row>
    <row r="717" spans="1:17" s="17" customFormat="1" x14ac:dyDescent="0.3">
      <c r="A717" s="39" t="s">
        <v>252</v>
      </c>
      <c r="B717" s="39" t="s">
        <v>2905</v>
      </c>
      <c r="C717" s="39" t="str">
        <f t="shared" si="53"/>
        <v>R11093-1</v>
      </c>
      <c r="D717" s="39" t="str">
        <f t="shared" si="54"/>
        <v>R11093-2</v>
      </c>
      <c r="E717" s="14" t="str">
        <f>VLOOKUP(C717,Pin_Report!$D$3:$E$9000,2,0)</f>
        <v>CH2_+5P0V_HBPA1</v>
      </c>
      <c r="F717" s="14" t="str">
        <f>VLOOKUP(D717,Pin_Report!$D$3:$E$9000,2,0)</f>
        <v>CH2_+5P0V_LBPA1_VCTRL</v>
      </c>
      <c r="G717" s="30">
        <v>0.1</v>
      </c>
      <c r="H717" s="30">
        <v>5</v>
      </c>
      <c r="I717" s="30"/>
      <c r="J717" s="30">
        <v>10000</v>
      </c>
      <c r="K717" s="39">
        <f t="shared" si="55"/>
        <v>2.5000000000000001E-3</v>
      </c>
      <c r="L717" s="39">
        <f t="shared" si="52"/>
        <v>40</v>
      </c>
      <c r="M717" s="4" t="str">
        <f t="shared" si="56"/>
        <v>PASS</v>
      </c>
      <c r="N717" s="4"/>
      <c r="O717" s="23"/>
      <c r="P717" s="37"/>
      <c r="Q717" s="37"/>
    </row>
    <row r="718" spans="1:17" s="17" customFormat="1" x14ac:dyDescent="0.3">
      <c r="A718" s="39" t="s">
        <v>253</v>
      </c>
      <c r="B718" s="39" t="s">
        <v>2905</v>
      </c>
      <c r="C718" s="39" t="str">
        <f t="shared" si="53"/>
        <v>R11094-1</v>
      </c>
      <c r="D718" s="39" t="str">
        <f t="shared" si="54"/>
        <v>R11094-2</v>
      </c>
      <c r="E718" s="14" t="str">
        <f>VLOOKUP(C718,Pin_Report!$D$3:$E$9000,2,0)</f>
        <v>CH2_+5P0V_HBPA2</v>
      </c>
      <c r="F718" s="14" t="str">
        <f>VLOOKUP(D718,Pin_Report!$D$3:$E$9000,2,0)</f>
        <v>CH2_+5P0V_LBPA2_VCTRL</v>
      </c>
      <c r="G718" s="30">
        <v>0.1</v>
      </c>
      <c r="H718" s="30">
        <v>5</v>
      </c>
      <c r="I718" s="30"/>
      <c r="J718" s="30">
        <v>10000</v>
      </c>
      <c r="K718" s="39">
        <f t="shared" si="55"/>
        <v>2.5000000000000001E-3</v>
      </c>
      <c r="L718" s="39">
        <f t="shared" si="52"/>
        <v>40</v>
      </c>
      <c r="M718" s="4" t="str">
        <f t="shared" si="56"/>
        <v>PASS</v>
      </c>
      <c r="N718" s="4"/>
      <c r="O718" s="23"/>
      <c r="P718" s="37"/>
      <c r="Q718" s="37"/>
    </row>
    <row r="719" spans="1:17" s="17" customFormat="1" x14ac:dyDescent="0.3">
      <c r="A719" s="39" t="s">
        <v>254</v>
      </c>
      <c r="B719" s="39" t="s">
        <v>2905</v>
      </c>
      <c r="C719" s="39" t="str">
        <f t="shared" si="53"/>
        <v>R11095-1</v>
      </c>
      <c r="D719" s="39" t="str">
        <f t="shared" si="54"/>
        <v>R11095-2</v>
      </c>
      <c r="E719" s="14" t="str">
        <f>VLOOKUP(C719,Pin_Report!$D$3:$E$9000,2,0)</f>
        <v>CH2_+5P0V_HBPA1</v>
      </c>
      <c r="F719" s="14" t="str">
        <f>VLOOKUP(D719,Pin_Report!$D$3:$E$9000,2,0)</f>
        <v>CH2_+5P0V_HBPA1_VCTRL</v>
      </c>
      <c r="G719" s="30">
        <v>0.1</v>
      </c>
      <c r="H719" s="30">
        <v>5</v>
      </c>
      <c r="I719" s="30"/>
      <c r="J719" s="30">
        <v>10000</v>
      </c>
      <c r="K719" s="39">
        <f t="shared" si="55"/>
        <v>2.5000000000000001E-3</v>
      </c>
      <c r="L719" s="39">
        <f t="shared" si="52"/>
        <v>40</v>
      </c>
      <c r="M719" s="4" t="str">
        <f t="shared" si="56"/>
        <v>PASS</v>
      </c>
      <c r="N719" s="4"/>
      <c r="O719" s="23"/>
      <c r="P719" s="37"/>
      <c r="Q719" s="37"/>
    </row>
    <row r="720" spans="1:17" s="17" customFormat="1" x14ac:dyDescent="0.3">
      <c r="A720" s="39" t="s">
        <v>255</v>
      </c>
      <c r="B720" s="39" t="s">
        <v>2905</v>
      </c>
      <c r="C720" s="39" t="str">
        <f t="shared" si="53"/>
        <v>R11096-1</v>
      </c>
      <c r="D720" s="39" t="str">
        <f t="shared" si="54"/>
        <v>R11096-2</v>
      </c>
      <c r="E720" s="14" t="str">
        <f>VLOOKUP(C720,Pin_Report!$D$3:$E$9000,2,0)</f>
        <v>CH2_+5P0V_HBPA2</v>
      </c>
      <c r="F720" s="14" t="str">
        <f>VLOOKUP(D720,Pin_Report!$D$3:$E$9000,2,0)</f>
        <v>CH2_+5P0V_HBPA2_VCTRL</v>
      </c>
      <c r="G720" s="30">
        <v>0.1</v>
      </c>
      <c r="H720" s="30">
        <v>5</v>
      </c>
      <c r="I720" s="30"/>
      <c r="J720" s="30">
        <v>10000</v>
      </c>
      <c r="K720" s="39">
        <f t="shared" si="55"/>
        <v>2.5000000000000001E-3</v>
      </c>
      <c r="L720" s="39">
        <f t="shared" si="52"/>
        <v>40</v>
      </c>
      <c r="M720" s="4" t="str">
        <f t="shared" si="56"/>
        <v>PASS</v>
      </c>
      <c r="N720" s="4"/>
      <c r="O720" s="23"/>
      <c r="P720" s="37"/>
      <c r="Q720" s="37"/>
    </row>
    <row r="721" spans="1:17" s="17" customFormat="1" x14ac:dyDescent="0.3">
      <c r="A721" s="39" t="s">
        <v>2473</v>
      </c>
      <c r="B721" s="39" t="s">
        <v>2906</v>
      </c>
      <c r="C721" s="39" t="str">
        <f t="shared" si="53"/>
        <v>R11114-1</v>
      </c>
      <c r="D721" s="39" t="str">
        <f t="shared" si="54"/>
        <v>R11114-2</v>
      </c>
      <c r="E721" s="14" t="str">
        <f>VLOOKUP(C721,Pin_Report!$D$3:$E$9000,2,0)</f>
        <v>V3P3</v>
      </c>
      <c r="F721" s="14" t="str">
        <f>VLOOKUP(D721,Pin_Report!$D$3:$E$9000,2,0)</f>
        <v>V2P5</v>
      </c>
      <c r="G721" s="30">
        <v>6.25E-2</v>
      </c>
      <c r="H721" s="30">
        <v>3.3</v>
      </c>
      <c r="I721" s="30"/>
      <c r="J721" s="30">
        <v>3300</v>
      </c>
      <c r="K721" s="39">
        <f t="shared" si="55"/>
        <v>3.2999999999999995E-3</v>
      </c>
      <c r="L721" s="39">
        <f t="shared" si="52"/>
        <v>18.939393939393941</v>
      </c>
      <c r="M721" s="4" t="str">
        <f t="shared" si="56"/>
        <v>PASS</v>
      </c>
      <c r="N721" s="4"/>
      <c r="O721" s="23"/>
      <c r="P721" s="37"/>
      <c r="Q721" s="37"/>
    </row>
    <row r="722" spans="1:17" s="17" customFormat="1" x14ac:dyDescent="0.3">
      <c r="A722" s="39" t="s">
        <v>2514</v>
      </c>
      <c r="B722" s="39" t="s">
        <v>2907</v>
      </c>
      <c r="C722" s="39" t="str">
        <f t="shared" si="53"/>
        <v>R11191-1</v>
      </c>
      <c r="D722" s="39" t="str">
        <f t="shared" si="54"/>
        <v>R11191-2</v>
      </c>
      <c r="E722" s="14" t="str">
        <f>VLOOKUP(C722,Pin_Report!$D$3:$E$9000,2,0)</f>
        <v>N19193695</v>
      </c>
      <c r="F722" s="14" t="str">
        <f>VLOOKUP(D722,Pin_Report!$D$3:$E$9000,2,0)</f>
        <v>CH1_2G_LB_BAND_SEL_L</v>
      </c>
      <c r="G722" s="30"/>
      <c r="H722" s="30"/>
      <c r="I722" s="30"/>
      <c r="J722" s="30"/>
      <c r="K722" s="39"/>
      <c r="L722" s="39"/>
      <c r="M722" s="4"/>
      <c r="N722" s="4" t="s">
        <v>506</v>
      </c>
      <c r="O722" s="23"/>
      <c r="P722" s="37"/>
      <c r="Q722" s="37"/>
    </row>
    <row r="723" spans="1:17" s="17" customFormat="1" x14ac:dyDescent="0.3">
      <c r="A723" s="39" t="s">
        <v>2691</v>
      </c>
      <c r="B723" s="39" t="s">
        <v>2881</v>
      </c>
      <c r="C723" s="39" t="str">
        <f t="shared" si="53"/>
        <v>R11264-1</v>
      </c>
      <c r="D723" s="39" t="str">
        <f t="shared" si="54"/>
        <v>R11264-2</v>
      </c>
      <c r="E723" s="14" t="str">
        <f>VLOOKUP(C723,Pin_Report!$D$3:$E$9000,2,0)</f>
        <v>VCC_3P3V_TEMP_1</v>
      </c>
      <c r="F723" s="14" t="str">
        <f>VLOOKUP(D723,Pin_Report!$D$3:$E$9000,2,0)</f>
        <v>N19712613</v>
      </c>
      <c r="G723" s="30">
        <v>6.25E-2</v>
      </c>
      <c r="H723" s="30">
        <v>3.3</v>
      </c>
      <c r="I723" s="30"/>
      <c r="J723" s="30">
        <v>10000</v>
      </c>
      <c r="K723" s="39">
        <f t="shared" si="55"/>
        <v>1.0889999999999999E-3</v>
      </c>
      <c r="L723" s="39">
        <f t="shared" si="52"/>
        <v>57.392102846648307</v>
      </c>
      <c r="M723" s="4" t="str">
        <f t="shared" si="56"/>
        <v>PASS</v>
      </c>
      <c r="N723" s="4"/>
      <c r="O723" s="23"/>
      <c r="P723" s="37"/>
      <c r="Q723" s="37"/>
    </row>
    <row r="724" spans="1:17" s="17" customFormat="1" x14ac:dyDescent="0.3">
      <c r="A724" s="39" t="s">
        <v>2517</v>
      </c>
      <c r="B724" s="39" t="s">
        <v>2935</v>
      </c>
      <c r="C724" s="39" t="str">
        <f t="shared" si="53"/>
        <v>R11193-1</v>
      </c>
      <c r="D724" s="39" t="str">
        <f t="shared" si="54"/>
        <v>R11193-2</v>
      </c>
      <c r="E724" s="14" t="str">
        <f>VLOOKUP(C724,Pin_Report!$D$3:$E$9000,2,0)</f>
        <v>V3P3</v>
      </c>
      <c r="F724" s="14" t="str">
        <f>VLOOKUP(D724,Pin_Report!$D$3:$E$9000,2,0)</f>
        <v>N19193704</v>
      </c>
      <c r="G724" s="30">
        <v>6.25E-2</v>
      </c>
      <c r="H724" s="30">
        <v>3.3</v>
      </c>
      <c r="I724" s="30"/>
      <c r="J724" s="30">
        <v>10000</v>
      </c>
      <c r="K724" s="39">
        <f t="shared" si="55"/>
        <v>1.0889999999999999E-3</v>
      </c>
      <c r="L724" s="39">
        <f t="shared" si="52"/>
        <v>57.392102846648307</v>
      </c>
      <c r="M724" s="4" t="str">
        <f t="shared" si="56"/>
        <v>PASS</v>
      </c>
      <c r="N724" s="4"/>
      <c r="O724" s="23"/>
      <c r="P724" s="37"/>
      <c r="Q724" s="37"/>
    </row>
    <row r="725" spans="1:17" s="17" customFormat="1" x14ac:dyDescent="0.3">
      <c r="A725" s="39" t="s">
        <v>2519</v>
      </c>
      <c r="B725" s="39" t="s">
        <v>2935</v>
      </c>
      <c r="C725" s="39" t="str">
        <f t="shared" si="53"/>
        <v>R11194-1</v>
      </c>
      <c r="D725" s="39" t="str">
        <f t="shared" si="54"/>
        <v>R11194-2</v>
      </c>
      <c r="E725" s="14" t="str">
        <f>VLOOKUP(C725,Pin_Report!$D$3:$E$9000,2,0)</f>
        <v>GND</v>
      </c>
      <c r="F725" s="14" t="str">
        <f>VLOOKUP(D725,Pin_Report!$D$3:$E$9000,2,0)</f>
        <v>N19193704</v>
      </c>
      <c r="G725" s="30">
        <v>6.25E-2</v>
      </c>
      <c r="H725" s="30">
        <v>1.65</v>
      </c>
      <c r="I725" s="30"/>
      <c r="J725" s="30">
        <v>10000</v>
      </c>
      <c r="K725" s="39">
        <f t="shared" si="55"/>
        <v>2.7224999999999998E-4</v>
      </c>
      <c r="L725" s="39">
        <f t="shared" si="52"/>
        <v>229.56841138659323</v>
      </c>
      <c r="M725" s="4" t="str">
        <f t="shared" si="56"/>
        <v>PASS</v>
      </c>
      <c r="N725" s="4"/>
      <c r="O725" s="23"/>
      <c r="P725" s="37"/>
      <c r="Q725" s="37"/>
    </row>
    <row r="726" spans="1:17" s="17" customFormat="1" x14ac:dyDescent="0.3">
      <c r="A726" s="39" t="s">
        <v>2692</v>
      </c>
      <c r="B726" s="39" t="s">
        <v>2881</v>
      </c>
      <c r="C726" s="39" t="str">
        <f t="shared" si="53"/>
        <v>R11266-1</v>
      </c>
      <c r="D726" s="39" t="str">
        <f t="shared" si="54"/>
        <v>R11266-2</v>
      </c>
      <c r="E726" s="14" t="str">
        <f>VLOOKUP(C726,Pin_Report!$D$3:$E$9000,2,0)</f>
        <v>VCC_3P3V_TEMP</v>
      </c>
      <c r="F726" s="14" t="str">
        <f>VLOOKUP(D726,Pin_Report!$D$3:$E$9000,2,0)</f>
        <v>N19712337</v>
      </c>
      <c r="G726" s="30">
        <v>6.25E-2</v>
      </c>
      <c r="H726" s="30">
        <v>3.3</v>
      </c>
      <c r="I726" s="30"/>
      <c r="J726" s="30">
        <v>10000</v>
      </c>
      <c r="K726" s="39">
        <f t="shared" si="55"/>
        <v>1.0889999999999999E-3</v>
      </c>
      <c r="L726" s="39">
        <f t="shared" si="52"/>
        <v>57.392102846648307</v>
      </c>
      <c r="M726" s="4" t="str">
        <f t="shared" si="56"/>
        <v>PASS</v>
      </c>
      <c r="N726" s="4"/>
      <c r="O726" s="23"/>
      <c r="P726" s="37"/>
      <c r="Q726" s="37"/>
    </row>
    <row r="727" spans="1:17" s="17" customFormat="1" x14ac:dyDescent="0.3">
      <c r="A727" s="39" t="s">
        <v>2693</v>
      </c>
      <c r="B727" s="39" t="s">
        <v>2881</v>
      </c>
      <c r="C727" s="39" t="str">
        <f t="shared" si="53"/>
        <v>R11267-1</v>
      </c>
      <c r="D727" s="39" t="str">
        <f t="shared" si="54"/>
        <v>R11267-2</v>
      </c>
      <c r="E727" s="14" t="str">
        <f>VLOOKUP(C727,Pin_Report!$D$3:$E$9000,2,0)</f>
        <v>VCC_3P3V_TEMP</v>
      </c>
      <c r="F727" s="14" t="str">
        <f>VLOOKUP(D727,Pin_Report!$D$3:$E$9000,2,0)</f>
        <v>N19712566</v>
      </c>
      <c r="G727" s="30">
        <v>6.25E-2</v>
      </c>
      <c r="H727" s="30">
        <v>3.3</v>
      </c>
      <c r="I727" s="30"/>
      <c r="J727" s="30">
        <v>10000</v>
      </c>
      <c r="K727" s="39">
        <f t="shared" si="55"/>
        <v>1.0889999999999999E-3</v>
      </c>
      <c r="L727" s="39">
        <f t="shared" si="52"/>
        <v>57.392102846648307</v>
      </c>
      <c r="M727" s="4" t="str">
        <f t="shared" si="56"/>
        <v>PASS</v>
      </c>
      <c r="N727" s="4"/>
      <c r="O727" s="23"/>
      <c r="P727" s="37"/>
      <c r="Q727" s="37"/>
    </row>
    <row r="728" spans="1:17" s="17" customFormat="1" x14ac:dyDescent="0.3">
      <c r="A728" s="39" t="s">
        <v>2694</v>
      </c>
      <c r="B728" s="39" t="s">
        <v>2908</v>
      </c>
      <c r="C728" s="39" t="str">
        <f t="shared" si="53"/>
        <v>R11262-1</v>
      </c>
      <c r="D728" s="39" t="str">
        <f t="shared" si="54"/>
        <v>R11262-2</v>
      </c>
      <c r="E728" s="14" t="str">
        <f>VLOOKUP(C728,Pin_Report!$D$3:$E$9000,2,0)</f>
        <v>RF_CS_ALERT</v>
      </c>
      <c r="F728" s="14" t="str">
        <f>VLOOKUP(D728,Pin_Report!$D$3:$E$9000,2,0)</f>
        <v>RF_TEMP_CS_ALERT</v>
      </c>
      <c r="G728" s="30"/>
      <c r="H728" s="30"/>
      <c r="I728" s="30"/>
      <c r="J728" s="30"/>
      <c r="K728" s="39"/>
      <c r="L728" s="39"/>
      <c r="M728" s="4"/>
      <c r="N728" s="4" t="s">
        <v>506</v>
      </c>
      <c r="O728" s="23"/>
      <c r="P728" s="37"/>
      <c r="Q728" s="37"/>
    </row>
    <row r="729" spans="1:17" s="17" customFormat="1" x14ac:dyDescent="0.3">
      <c r="A729" s="39" t="s">
        <v>2695</v>
      </c>
      <c r="B729" s="39" t="s">
        <v>2908</v>
      </c>
      <c r="C729" s="39" t="str">
        <f t="shared" si="53"/>
        <v>R11263-1</v>
      </c>
      <c r="D729" s="39" t="str">
        <f t="shared" si="54"/>
        <v>R11263-2</v>
      </c>
      <c r="E729" s="14" t="str">
        <f>VLOOKUP(C729,Pin_Report!$D$3:$E$9000,2,0)</f>
        <v>TEMP_ALERT_RF</v>
      </c>
      <c r="F729" s="14" t="str">
        <f>VLOOKUP(D729,Pin_Report!$D$3:$E$9000,2,0)</f>
        <v>RF_TEMP_CS_ALERT</v>
      </c>
      <c r="G729" s="30"/>
      <c r="H729" s="30"/>
      <c r="I729" s="30"/>
      <c r="J729" s="30"/>
      <c r="K729" s="39"/>
      <c r="L729" s="39"/>
      <c r="M729" s="4"/>
      <c r="N729" s="4" t="s">
        <v>506</v>
      </c>
      <c r="O729" s="23"/>
      <c r="P729" s="37"/>
      <c r="Q729" s="37"/>
    </row>
    <row r="730" spans="1:17" x14ac:dyDescent="0.3">
      <c r="A730" s="39" t="s">
        <v>2991</v>
      </c>
      <c r="B730" s="39" t="s">
        <v>2881</v>
      </c>
      <c r="C730" s="39" t="str">
        <f t="shared" si="53"/>
        <v>R1514-1</v>
      </c>
      <c r="D730" s="39" t="str">
        <f t="shared" si="54"/>
        <v>R1514-2</v>
      </c>
      <c r="E730" s="14" t="str">
        <f>VLOOKUP(C730,Pin_Report!$D$3:$E$9000,2,0)</f>
        <v>V3P3</v>
      </c>
      <c r="F730" s="14" t="str">
        <f>VLOOKUP(D730,Pin_Report!$D$3:$E$9000,2,0)</f>
        <v>4.0VD_2G_OK</v>
      </c>
      <c r="G730" s="30">
        <v>6.25E-2</v>
      </c>
      <c r="H730" s="30">
        <v>3.3</v>
      </c>
      <c r="I730" s="30"/>
      <c r="J730" s="30">
        <v>10000</v>
      </c>
      <c r="K730" s="39">
        <f t="shared" si="55"/>
        <v>1.0889999999999999E-3</v>
      </c>
      <c r="L730" s="39">
        <f t="shared" si="52"/>
        <v>57.392102846648307</v>
      </c>
      <c r="M730" s="4" t="str">
        <f t="shared" si="56"/>
        <v>PASS</v>
      </c>
      <c r="N730" s="4"/>
    </row>
    <row r="731" spans="1:17" x14ac:dyDescent="0.3">
      <c r="A731" s="39" t="s">
        <v>2978</v>
      </c>
      <c r="B731" s="39" t="s">
        <v>2879</v>
      </c>
      <c r="C731" s="39" t="str">
        <f t="shared" si="53"/>
        <v>R1511-1</v>
      </c>
      <c r="D731" s="39" t="str">
        <f t="shared" si="54"/>
        <v>R1511-2</v>
      </c>
      <c r="E731" s="14" t="str">
        <f>VLOOKUP(C731,Pin_Report!$D$3:$E$9000,2,0)</f>
        <v>4.0VD_2G_OK</v>
      </c>
      <c r="F731" s="14" t="str">
        <f>VLOOKUP(D731,Pin_Report!$D$3:$E$9000,2,0)</f>
        <v>RF_PGOOD_STATUS</v>
      </c>
      <c r="G731" s="30"/>
      <c r="H731" s="30"/>
      <c r="I731" s="30"/>
      <c r="J731" s="30"/>
      <c r="K731" s="39"/>
      <c r="L731" s="39"/>
      <c r="M731" s="4"/>
      <c r="N731" s="4" t="s">
        <v>506</v>
      </c>
    </row>
    <row r="732" spans="1:17" x14ac:dyDescent="0.3">
      <c r="A732" s="39" t="s">
        <v>2979</v>
      </c>
      <c r="B732" s="39" t="s">
        <v>2879</v>
      </c>
      <c r="C732" s="39" t="str">
        <f t="shared" si="53"/>
        <v>R1512-1</v>
      </c>
      <c r="D732" s="39" t="str">
        <f t="shared" si="54"/>
        <v>R1512-2</v>
      </c>
      <c r="E732" s="14" t="str">
        <f>VLOOKUP(C732,Pin_Report!$D$3:$E$9000,2,0)</f>
        <v>PG_REG_5P7V_1</v>
      </c>
      <c r="F732" s="14" t="str">
        <f>VLOOKUP(D732,Pin_Report!$D$3:$E$9000,2,0)</f>
        <v>RF_PGOOD_STATUS</v>
      </c>
      <c r="G732" s="30"/>
      <c r="H732" s="30"/>
      <c r="I732" s="30"/>
      <c r="J732" s="30"/>
      <c r="K732" s="39"/>
      <c r="L732" s="39"/>
      <c r="M732" s="4"/>
      <c r="N732" s="4" t="s">
        <v>506</v>
      </c>
    </row>
    <row r="733" spans="1:17" x14ac:dyDescent="0.3">
      <c r="A733" s="39" t="s">
        <v>2980</v>
      </c>
      <c r="B733" s="39" t="s">
        <v>2879</v>
      </c>
      <c r="C733" s="39" t="str">
        <f t="shared" si="53"/>
        <v>R1513-1</v>
      </c>
      <c r="D733" s="39" t="str">
        <f t="shared" si="54"/>
        <v>R1513-2</v>
      </c>
      <c r="E733" s="14" t="str">
        <f>VLOOKUP(C733,Pin_Report!$D$3:$E$9000,2,0)</f>
        <v>PG_REG_5P7V_2</v>
      </c>
      <c r="F733" s="14" t="str">
        <f>VLOOKUP(D733,Pin_Report!$D$3:$E$9000,2,0)</f>
        <v>RF_PGOOD_STATUS</v>
      </c>
      <c r="G733" s="30"/>
      <c r="H733" s="30"/>
      <c r="I733" s="30"/>
      <c r="J733" s="30"/>
      <c r="K733" s="39"/>
      <c r="L733" s="39"/>
      <c r="M733" s="4"/>
      <c r="N733" s="4" t="s">
        <v>506</v>
      </c>
    </row>
    <row r="734" spans="1:17" x14ac:dyDescent="0.3">
      <c r="A734" s="39" t="s">
        <v>2993</v>
      </c>
      <c r="B734" s="39" t="s">
        <v>2891</v>
      </c>
      <c r="C734" s="39" t="str">
        <f t="shared" si="53"/>
        <v>R951-1</v>
      </c>
      <c r="D734" s="39" t="str">
        <f t="shared" si="54"/>
        <v>R951-2</v>
      </c>
      <c r="E734" s="14" t="str">
        <f>VLOOKUP(C734,Pin_Report!$D$3:$E$9000,2,0)</f>
        <v>CH2_3P3V_IO_1</v>
      </c>
      <c r="F734" s="14" t="str">
        <f>VLOOKUP(D734,Pin_Report!$D$3:$E$9000,2,0)</f>
        <v>N19742825</v>
      </c>
      <c r="G734" s="30">
        <v>6.25E-2</v>
      </c>
      <c r="H734" s="30">
        <v>3.3</v>
      </c>
      <c r="I734" s="30"/>
      <c r="J734" s="30">
        <v>2200</v>
      </c>
      <c r="K734" s="39">
        <f t="shared" si="55"/>
        <v>4.9499999999999995E-3</v>
      </c>
      <c r="L734" s="39">
        <f t="shared" si="52"/>
        <v>12.626262626262628</v>
      </c>
      <c r="M734" s="4" t="str">
        <f t="shared" si="56"/>
        <v>PASS</v>
      </c>
      <c r="N734" s="4"/>
    </row>
    <row r="735" spans="1:17" x14ac:dyDescent="0.3">
      <c r="A735" s="39" t="s">
        <v>2994</v>
      </c>
      <c r="B735" s="39" t="s">
        <v>2891</v>
      </c>
      <c r="C735" s="39" t="str">
        <f t="shared" si="53"/>
        <v>R953-1</v>
      </c>
      <c r="D735" s="39" t="str">
        <f t="shared" si="54"/>
        <v>R953-2</v>
      </c>
      <c r="E735" s="14" t="str">
        <f>VLOOKUP(C735,Pin_Report!$D$3:$E$9000,2,0)</f>
        <v>CH2_3P3V_IO_2</v>
      </c>
      <c r="F735" s="14" t="str">
        <f>VLOOKUP(D735,Pin_Report!$D$3:$E$9000,2,0)</f>
        <v>N19742886</v>
      </c>
      <c r="G735" s="30">
        <v>6.25E-2</v>
      </c>
      <c r="H735" s="30">
        <v>3.3</v>
      </c>
      <c r="I735" s="30"/>
      <c r="J735" s="30">
        <v>2200</v>
      </c>
      <c r="K735" s="39">
        <f t="shared" si="55"/>
        <v>4.9499999999999995E-3</v>
      </c>
      <c r="L735" s="39">
        <f t="shared" si="52"/>
        <v>12.626262626262628</v>
      </c>
      <c r="M735" s="4" t="str">
        <f t="shared" si="56"/>
        <v>PASS</v>
      </c>
      <c r="N735" s="4"/>
    </row>
    <row r="736" spans="1:17" x14ac:dyDescent="0.3">
      <c r="A736" s="39" t="s">
        <v>2987</v>
      </c>
      <c r="B736" s="39" t="s">
        <v>2881</v>
      </c>
      <c r="C736" s="39" t="str">
        <f t="shared" si="53"/>
        <v>R954-1</v>
      </c>
      <c r="D736" s="39" t="str">
        <f t="shared" si="54"/>
        <v>R954-2</v>
      </c>
      <c r="E736" s="14" t="str">
        <f>VLOOKUP(C736,Pin_Report!$D$3:$E$9000,2,0)</f>
        <v>VCC_3P3V_IO</v>
      </c>
      <c r="F736" s="14" t="str">
        <f>VLOOKUP(D736,Pin_Report!$D$3:$E$9000,2,0)</f>
        <v>N19743348</v>
      </c>
      <c r="G736" s="30">
        <v>6.25E-2</v>
      </c>
      <c r="H736" s="30">
        <v>3.3</v>
      </c>
      <c r="I736" s="30"/>
      <c r="J736" s="30">
        <v>10000</v>
      </c>
      <c r="K736" s="39">
        <f t="shared" si="55"/>
        <v>1.0889999999999999E-3</v>
      </c>
      <c r="L736" s="39">
        <f t="shared" si="52"/>
        <v>57.392102846648307</v>
      </c>
      <c r="M736" s="4" t="str">
        <f t="shared" si="56"/>
        <v>PASS</v>
      </c>
      <c r="N736" s="4"/>
    </row>
    <row r="737" spans="1:14" x14ac:dyDescent="0.3">
      <c r="A737" s="39" t="s">
        <v>2988</v>
      </c>
      <c r="B737" s="39" t="s">
        <v>2881</v>
      </c>
      <c r="C737" s="39" t="str">
        <f t="shared" si="53"/>
        <v>R955-1</v>
      </c>
      <c r="D737" s="39" t="str">
        <f t="shared" si="54"/>
        <v>R955-2</v>
      </c>
      <c r="E737" s="14" t="str">
        <f>VLOOKUP(C737,Pin_Report!$D$3:$E$9000,2,0)</f>
        <v>VCC_3P3V_IO</v>
      </c>
      <c r="F737" s="14" t="str">
        <f>VLOOKUP(D737,Pin_Report!$D$3:$E$9000,2,0)</f>
        <v>N19743343</v>
      </c>
      <c r="G737" s="30">
        <v>6.25E-2</v>
      </c>
      <c r="H737" s="30">
        <v>3.3</v>
      </c>
      <c r="I737" s="30"/>
      <c r="J737" s="30">
        <v>10000</v>
      </c>
      <c r="K737" s="39">
        <f t="shared" si="55"/>
        <v>1.0889999999999999E-3</v>
      </c>
      <c r="L737" s="39">
        <f t="shared" si="52"/>
        <v>57.392102846648307</v>
      </c>
      <c r="M737" s="4" t="str">
        <f t="shared" si="56"/>
        <v>PASS</v>
      </c>
      <c r="N737" s="4"/>
    </row>
    <row r="738" spans="1:14" x14ac:dyDescent="0.3">
      <c r="A738" s="39" t="s">
        <v>2989</v>
      </c>
      <c r="B738" s="39" t="s">
        <v>2881</v>
      </c>
      <c r="C738" s="39" t="str">
        <f t="shared" si="53"/>
        <v>R956-1</v>
      </c>
      <c r="D738" s="39" t="str">
        <f t="shared" si="54"/>
        <v>R956-2</v>
      </c>
      <c r="E738" s="14" t="str">
        <f>VLOOKUP(C738,Pin_Report!$D$3:$E$9000,2,0)</f>
        <v>VCC_3P3V_IO</v>
      </c>
      <c r="F738" s="14" t="str">
        <f>VLOOKUP(D738,Pin_Report!$D$3:$E$9000,2,0)</f>
        <v>N19743816</v>
      </c>
      <c r="G738" s="30">
        <v>6.25E-2</v>
      </c>
      <c r="H738" s="30">
        <v>3.3</v>
      </c>
      <c r="I738" s="30"/>
      <c r="J738" s="30">
        <v>10000</v>
      </c>
      <c r="K738" s="39">
        <f t="shared" si="55"/>
        <v>1.0889999999999999E-3</v>
      </c>
      <c r="L738" s="39">
        <f t="shared" si="52"/>
        <v>57.392102846648307</v>
      </c>
      <c r="M738" s="4" t="str">
        <f t="shared" si="56"/>
        <v>PASS</v>
      </c>
      <c r="N738" s="4"/>
    </row>
    <row r="739" spans="1:14" x14ac:dyDescent="0.3">
      <c r="A739" s="39" t="s">
        <v>2990</v>
      </c>
      <c r="B739" s="39" t="s">
        <v>2881</v>
      </c>
      <c r="C739" s="39" t="str">
        <f t="shared" si="53"/>
        <v>R957-1</v>
      </c>
      <c r="D739" s="39" t="str">
        <f t="shared" si="54"/>
        <v>R957-2</v>
      </c>
      <c r="E739" s="14" t="str">
        <f>VLOOKUP(C739,Pin_Report!$D$3:$E$9000,2,0)</f>
        <v>VCC_3P3V_IO</v>
      </c>
      <c r="F739" s="14" t="str">
        <f>VLOOKUP(D739,Pin_Report!$D$3:$E$9000,2,0)</f>
        <v>N19743802</v>
      </c>
      <c r="G739" s="30">
        <v>6.25E-2</v>
      </c>
      <c r="H739" s="30">
        <v>3.3</v>
      </c>
      <c r="I739" s="30"/>
      <c r="J739" s="30">
        <v>10000</v>
      </c>
      <c r="K739" s="39">
        <f t="shared" si="55"/>
        <v>1.0889999999999999E-3</v>
      </c>
      <c r="L739" s="39">
        <f t="shared" si="52"/>
        <v>57.392102846648307</v>
      </c>
      <c r="M739" s="4" t="str">
        <f t="shared" si="56"/>
        <v>PASS</v>
      </c>
      <c r="N739" s="4"/>
    </row>
    <row r="740" spans="1:14" x14ac:dyDescent="0.3">
      <c r="A740" s="39" t="s">
        <v>2981</v>
      </c>
      <c r="B740" s="39" t="s">
        <v>2879</v>
      </c>
      <c r="C740" s="39" t="str">
        <f t="shared" si="53"/>
        <v>R11268-1</v>
      </c>
      <c r="D740" s="39" t="str">
        <f t="shared" si="54"/>
        <v>R11268-2</v>
      </c>
      <c r="E740" s="14" t="str">
        <f>VLOOKUP(C740,Pin_Report!$D$3:$E$9000,2,0)</f>
        <v>IO_RESET</v>
      </c>
      <c r="F740" s="14" t="str">
        <f>VLOOKUP(D740,Pin_Report!$D$3:$E$9000,2,0)</f>
        <v>N19204111</v>
      </c>
      <c r="G740" s="30"/>
      <c r="H740" s="30"/>
      <c r="I740" s="30"/>
      <c r="J740" s="30"/>
      <c r="K740" s="39"/>
      <c r="L740" s="39"/>
      <c r="M740" s="4"/>
      <c r="N740" s="4" t="s">
        <v>506</v>
      </c>
    </row>
    <row r="741" spans="1:14" x14ac:dyDescent="0.3">
      <c r="A741" s="39" t="s">
        <v>2982</v>
      </c>
      <c r="B741" s="39" t="s">
        <v>2879</v>
      </c>
      <c r="C741" s="39" t="str">
        <f t="shared" si="53"/>
        <v>R11269-1</v>
      </c>
      <c r="D741" s="39" t="str">
        <f t="shared" si="54"/>
        <v>R11269-2</v>
      </c>
      <c r="E741" s="14" t="str">
        <f>VLOOKUP(C741,Pin_Report!$D$3:$E$9000,2,0)</f>
        <v>STP_I2C_2_SCL</v>
      </c>
      <c r="F741" s="14" t="str">
        <f>VLOOKUP(D741,Pin_Report!$D$3:$E$9000,2,0)</f>
        <v>L_TIVA_TRXFECONN_I2C4_SCLK_L</v>
      </c>
      <c r="G741" s="30"/>
      <c r="H741" s="30"/>
      <c r="I741" s="30"/>
      <c r="J741" s="30"/>
      <c r="K741" s="39"/>
      <c r="L741" s="39"/>
      <c r="M741" s="4"/>
      <c r="N741" s="4" t="s">
        <v>506</v>
      </c>
    </row>
    <row r="742" spans="1:14" x14ac:dyDescent="0.3">
      <c r="A742" s="39" t="s">
        <v>2983</v>
      </c>
      <c r="B742" s="39" t="s">
        <v>2879</v>
      </c>
      <c r="C742" s="39" t="str">
        <f t="shared" si="53"/>
        <v>R11270-1</v>
      </c>
      <c r="D742" s="39" t="str">
        <f t="shared" si="54"/>
        <v>R11270-2</v>
      </c>
      <c r="E742" s="14" t="str">
        <f>VLOOKUP(C742,Pin_Report!$D$3:$E$9000,2,0)</f>
        <v>STP_I2C_2_SDA</v>
      </c>
      <c r="F742" s="14" t="str">
        <f>VLOOKUP(D742,Pin_Report!$D$3:$E$9000,2,0)</f>
        <v>L_TIVA_TRXFECONN_I2C4_SDA_L</v>
      </c>
      <c r="G742" s="30"/>
      <c r="H742" s="30"/>
      <c r="I742" s="30"/>
      <c r="J742" s="30"/>
      <c r="K742" s="39"/>
      <c r="L742" s="39"/>
      <c r="M742" s="4"/>
      <c r="N742" s="4" t="s">
        <v>506</v>
      </c>
    </row>
    <row r="743" spans="1:14" x14ac:dyDescent="0.3">
      <c r="A743" s="39" t="s">
        <v>2984</v>
      </c>
      <c r="B743" s="39" t="s">
        <v>2879</v>
      </c>
      <c r="C743" s="39" t="str">
        <f t="shared" si="53"/>
        <v>R11271-1</v>
      </c>
      <c r="D743" s="39" t="str">
        <f t="shared" si="54"/>
        <v>R11271-2</v>
      </c>
      <c r="E743" s="14" t="str">
        <f>VLOOKUP(C743,Pin_Report!$D$3:$E$9000,2,0)</f>
        <v>N19745376</v>
      </c>
      <c r="F743" s="14" t="str">
        <f>VLOOKUP(D743,Pin_Report!$D$3:$E$9000,2,0)</f>
        <v>L_TRXFE_RESET</v>
      </c>
      <c r="G743" s="30"/>
      <c r="H743" s="30"/>
      <c r="I743" s="30"/>
      <c r="J743" s="30"/>
      <c r="K743" s="39"/>
      <c r="L743" s="39"/>
      <c r="M743" s="4"/>
      <c r="N743" s="4" t="s">
        <v>506</v>
      </c>
    </row>
    <row r="744" spans="1:14" x14ac:dyDescent="0.3">
      <c r="A744" s="39" t="s">
        <v>2995</v>
      </c>
      <c r="B744" s="39" t="s">
        <v>300</v>
      </c>
      <c r="C744" s="39" t="str">
        <f t="shared" si="53"/>
        <v>R10974-1</v>
      </c>
      <c r="D744" s="39" t="str">
        <f t="shared" si="54"/>
        <v>R10974-2</v>
      </c>
      <c r="E744" s="14" t="str">
        <f>VLOOKUP(C744,Pin_Report!$D$3:$E$9000,2,0)</f>
        <v>V3P3</v>
      </c>
      <c r="F744" s="14" t="str">
        <f>VLOOKUP(D744,Pin_Report!$D$3:$E$9000,2,0)</f>
        <v>L_TRXFE_RESET</v>
      </c>
      <c r="G744" s="30">
        <v>6.25E-2</v>
      </c>
      <c r="H744" s="30">
        <v>3.3</v>
      </c>
      <c r="I744" s="30"/>
      <c r="J744" s="30">
        <v>100000</v>
      </c>
      <c r="K744" s="39">
        <f t="shared" si="55"/>
        <v>1.0889999999999999E-4</v>
      </c>
      <c r="L744" s="39">
        <f t="shared" si="52"/>
        <v>573.92102846648311</v>
      </c>
      <c r="M744" s="4" t="str">
        <f t="shared" si="56"/>
        <v>PASS</v>
      </c>
      <c r="N744" s="4"/>
    </row>
    <row r="745" spans="1:14" x14ac:dyDescent="0.3">
      <c r="A745" s="39" t="s">
        <v>3012</v>
      </c>
      <c r="B745" s="39" t="s">
        <v>2879</v>
      </c>
      <c r="C745" s="39" t="str">
        <f t="shared" si="53"/>
        <v>R11334-1</v>
      </c>
      <c r="D745" s="39" t="str">
        <f t="shared" si="54"/>
        <v>R11334-2</v>
      </c>
      <c r="E745" s="14" t="str">
        <f>VLOOKUP(C745,Pin_Report!$D$3:$E$9000,2,0)</f>
        <v>N19746191</v>
      </c>
      <c r="F745" s="14" t="str">
        <f>VLOOKUP(D745,Pin_Report!$D$3:$E$9000,2,0)</f>
        <v>RF_TRXFE_RESET_OUT</v>
      </c>
      <c r="G745" s="30"/>
      <c r="H745" s="30"/>
      <c r="I745" s="30"/>
      <c r="J745" s="30"/>
      <c r="K745" s="39"/>
      <c r="L745" s="39"/>
      <c r="M745" s="4"/>
      <c r="N745" s="4" t="s">
        <v>506</v>
      </c>
    </row>
    <row r="746" spans="1:14" x14ac:dyDescent="0.3">
      <c r="A746" s="39" t="s">
        <v>2996</v>
      </c>
      <c r="B746" s="39" t="s">
        <v>300</v>
      </c>
      <c r="C746" s="39" t="str">
        <f t="shared" si="53"/>
        <v>R11335-1</v>
      </c>
      <c r="D746" s="39" t="str">
        <f t="shared" si="54"/>
        <v>R11335-2</v>
      </c>
      <c r="E746" s="14" t="str">
        <f>VLOOKUP(C746,Pin_Report!$D$3:$E$9000,2,0)</f>
        <v>RF_TRXFE_RESET_OUT</v>
      </c>
      <c r="F746" s="14" t="str">
        <f>VLOOKUP(D746,Pin_Report!$D$3:$E$9000,2,0)</f>
        <v>GND</v>
      </c>
      <c r="G746" s="30">
        <v>6.25E-2</v>
      </c>
      <c r="H746" s="30">
        <v>3.3</v>
      </c>
      <c r="I746" s="30"/>
      <c r="J746" s="30">
        <v>100000</v>
      </c>
      <c r="K746" s="39">
        <f t="shared" si="55"/>
        <v>1.0889999999999999E-4</v>
      </c>
      <c r="L746" s="39">
        <f t="shared" si="52"/>
        <v>573.92102846648311</v>
      </c>
      <c r="M746" s="4" t="str">
        <f t="shared" si="56"/>
        <v>PASS</v>
      </c>
      <c r="N746" s="4"/>
    </row>
    <row r="747" spans="1:14" x14ac:dyDescent="0.3">
      <c r="A747" s="39" t="s">
        <v>3013</v>
      </c>
      <c r="B747" s="39" t="s">
        <v>2879</v>
      </c>
      <c r="C747" s="39" t="str">
        <f t="shared" si="53"/>
        <v>R11336-1</v>
      </c>
      <c r="D747" s="39" t="str">
        <f t="shared" si="54"/>
        <v>R11336-2</v>
      </c>
      <c r="E747" s="14" t="str">
        <f>VLOOKUP(C747,Pin_Report!$D$3:$E$9000,2,0)</f>
        <v>N19746479</v>
      </c>
      <c r="F747" s="14" t="str">
        <f>VLOOKUP(D747,Pin_Report!$D$3:$E$9000,2,0)</f>
        <v>RF_IO_RESET</v>
      </c>
      <c r="G747" s="30"/>
      <c r="H747" s="30"/>
      <c r="I747" s="30"/>
      <c r="J747" s="30"/>
      <c r="K747" s="39"/>
      <c r="L747" s="39"/>
      <c r="M747" s="4"/>
      <c r="N747" s="4" t="s">
        <v>506</v>
      </c>
    </row>
    <row r="748" spans="1:14" x14ac:dyDescent="0.3">
      <c r="A748" s="39" t="s">
        <v>2997</v>
      </c>
      <c r="B748" s="39" t="s">
        <v>300</v>
      </c>
      <c r="C748" s="39" t="str">
        <f t="shared" si="53"/>
        <v>R11337-1</v>
      </c>
      <c r="D748" s="39" t="str">
        <f t="shared" si="54"/>
        <v>R11337-2</v>
      </c>
      <c r="E748" s="14" t="str">
        <f>VLOOKUP(C748,Pin_Report!$D$3:$E$9000,2,0)</f>
        <v>RF_IO_RESET</v>
      </c>
      <c r="F748" s="14" t="str">
        <f>VLOOKUP(D748,Pin_Report!$D$3:$E$9000,2,0)</f>
        <v>GND</v>
      </c>
      <c r="G748" s="30">
        <v>6.25E-2</v>
      </c>
      <c r="H748" s="30">
        <v>3.3</v>
      </c>
      <c r="I748" s="30"/>
      <c r="J748" s="30">
        <v>100000</v>
      </c>
      <c r="K748" s="39">
        <f t="shared" si="55"/>
        <v>1.0889999999999999E-4</v>
      </c>
      <c r="L748" s="39">
        <f t="shared" si="52"/>
        <v>573.92102846648311</v>
      </c>
      <c r="M748" s="4" t="str">
        <f t="shared" si="56"/>
        <v>PASS</v>
      </c>
      <c r="N748" s="4"/>
    </row>
    <row r="749" spans="1:14" x14ac:dyDescent="0.3">
      <c r="A749" s="39" t="s">
        <v>3006</v>
      </c>
      <c r="B749" s="39" t="s">
        <v>3008</v>
      </c>
      <c r="C749" s="39" t="str">
        <f t="shared" si="53"/>
        <v>R10661-1</v>
      </c>
      <c r="D749" s="39" t="str">
        <f t="shared" si="54"/>
        <v>R10661-2</v>
      </c>
      <c r="E749" s="14" t="str">
        <f>VLOOKUP(C749,Pin_Report!$D$3:$E$9000,2,0)</f>
        <v>N19746593</v>
      </c>
      <c r="F749" s="14" t="str">
        <f>VLOOKUP(D749,Pin_Report!$D$3:$E$9000,2,0)</f>
        <v>GND</v>
      </c>
      <c r="G749" s="30"/>
      <c r="H749" s="30"/>
      <c r="I749" s="30"/>
      <c r="J749" s="30"/>
      <c r="K749" s="39"/>
      <c r="L749" s="39"/>
      <c r="M749" s="4"/>
      <c r="N749" s="4" t="s">
        <v>506</v>
      </c>
    </row>
    <row r="750" spans="1:14" x14ac:dyDescent="0.3">
      <c r="A750" s="39" t="s">
        <v>3009</v>
      </c>
      <c r="B750" s="39" t="s">
        <v>3008</v>
      </c>
      <c r="C750" s="39" t="str">
        <f t="shared" si="53"/>
        <v>R10665-1</v>
      </c>
      <c r="D750" s="39" t="str">
        <f t="shared" si="54"/>
        <v>R10665-2</v>
      </c>
      <c r="E750" s="14" t="str">
        <f>VLOOKUP(C750,Pin_Report!$D$3:$E$9000,2,0)</f>
        <v>N19746595</v>
      </c>
      <c r="F750" s="14" t="str">
        <f>VLOOKUP(D750,Pin_Report!$D$3:$E$9000,2,0)</f>
        <v>GND</v>
      </c>
      <c r="G750" s="30"/>
      <c r="H750" s="30"/>
      <c r="I750" s="30"/>
      <c r="J750" s="30"/>
      <c r="K750" s="39"/>
      <c r="L750" s="39"/>
      <c r="M750" s="4"/>
      <c r="N750" s="4" t="s">
        <v>506</v>
      </c>
    </row>
    <row r="751" spans="1:14" x14ac:dyDescent="0.3">
      <c r="A751" s="39" t="s">
        <v>3010</v>
      </c>
      <c r="B751" s="39" t="s">
        <v>3008</v>
      </c>
      <c r="C751" s="39" t="str">
        <f t="shared" si="53"/>
        <v>R11338-1</v>
      </c>
      <c r="D751" s="39" t="str">
        <f t="shared" si="54"/>
        <v>R11338-2</v>
      </c>
      <c r="E751" s="14" t="str">
        <f>VLOOKUP(C751,Pin_Report!$D$3:$E$9000,2,0)</f>
        <v>N19746669</v>
      </c>
      <c r="F751" s="14" t="str">
        <f>VLOOKUP(D751,Pin_Report!$D$3:$E$9000,2,0)</f>
        <v>GND</v>
      </c>
      <c r="G751" s="30"/>
      <c r="H751" s="30"/>
      <c r="I751" s="30"/>
      <c r="J751" s="30"/>
      <c r="K751" s="39"/>
      <c r="L751" s="39"/>
      <c r="M751" s="4"/>
      <c r="N751" s="4" t="s">
        <v>506</v>
      </c>
    </row>
    <row r="752" spans="1:14" x14ac:dyDescent="0.3">
      <c r="A752" s="39" t="s">
        <v>3011</v>
      </c>
      <c r="B752" s="39" t="s">
        <v>3008</v>
      </c>
      <c r="C752" s="39" t="str">
        <f t="shared" si="53"/>
        <v>R11339-1</v>
      </c>
      <c r="D752" s="39" t="str">
        <f t="shared" si="54"/>
        <v>R11339-2</v>
      </c>
      <c r="E752" s="14" t="str">
        <f>VLOOKUP(C752,Pin_Report!$D$3:$E$9000,2,0)</f>
        <v>N19746671</v>
      </c>
      <c r="F752" s="14" t="str">
        <f>VLOOKUP(D752,Pin_Report!$D$3:$E$9000,2,0)</f>
        <v>GND</v>
      </c>
      <c r="G752" s="30"/>
      <c r="H752" s="30"/>
      <c r="I752" s="30"/>
      <c r="J752" s="30"/>
      <c r="K752" s="39"/>
      <c r="L752" s="39"/>
      <c r="M752" s="4"/>
      <c r="N752" s="4" t="s">
        <v>506</v>
      </c>
    </row>
    <row r="753" spans="1:15" x14ac:dyDescent="0.3">
      <c r="A753" s="39" t="s">
        <v>2977</v>
      </c>
      <c r="B753" s="39" t="s">
        <v>2879</v>
      </c>
      <c r="C753" s="39" t="str">
        <f t="shared" si="53"/>
        <v>R1050-1</v>
      </c>
      <c r="D753" s="39" t="str">
        <f t="shared" si="54"/>
        <v>R1050-2</v>
      </c>
      <c r="E753" s="14" t="str">
        <f>VLOOKUP(C753,Pin_Report!$D$3:$E$9000,2,0)</f>
        <v>GBC_SYNC_RESET</v>
      </c>
      <c r="F753" s="14" t="str">
        <f>VLOOKUP(D753,Pin_Report!$D$3:$E$9000,2,0)</f>
        <v>N19204111</v>
      </c>
      <c r="G753" s="30"/>
      <c r="H753" s="30"/>
      <c r="I753" s="30"/>
      <c r="J753" s="30"/>
      <c r="K753" s="39"/>
      <c r="L753" s="39"/>
      <c r="M753" s="4"/>
      <c r="N753" s="4" t="s">
        <v>506</v>
      </c>
    </row>
    <row r="754" spans="1:15" x14ac:dyDescent="0.3">
      <c r="A754" s="39" t="s">
        <v>2998</v>
      </c>
      <c r="B754" s="39" t="s">
        <v>3000</v>
      </c>
      <c r="C754" s="39" t="str">
        <f t="shared" si="53"/>
        <v>R1580-1</v>
      </c>
      <c r="D754" s="39" t="str">
        <f t="shared" si="54"/>
        <v>R1580-2</v>
      </c>
      <c r="E754" s="14" t="str">
        <f>VLOOKUP(C754,Pin_Report!$D$3:$E$9000,2,0)</f>
        <v>N4628517</v>
      </c>
      <c r="F754" s="14" t="str">
        <f>VLOOKUP(D754,Pin_Report!$D$3:$E$9000,2,0)</f>
        <v>CO1_WD</v>
      </c>
      <c r="G754" s="30">
        <v>6.25E-2</v>
      </c>
      <c r="H754" s="30">
        <v>0.04</v>
      </c>
      <c r="I754" s="30"/>
      <c r="J754" s="30">
        <v>121</v>
      </c>
      <c r="K754" s="39">
        <f t="shared" si="55"/>
        <v>1.322314049586777E-5</v>
      </c>
      <c r="L754" s="39">
        <f t="shared" si="52"/>
        <v>4726.5625</v>
      </c>
      <c r="M754" s="4" t="str">
        <f t="shared" si="56"/>
        <v>PASS</v>
      </c>
      <c r="N754" s="4"/>
    </row>
    <row r="755" spans="1:15" x14ac:dyDescent="0.3">
      <c r="A755" s="39" t="s">
        <v>3001</v>
      </c>
      <c r="B755" s="39" t="s">
        <v>3000</v>
      </c>
      <c r="C755" s="39" t="str">
        <f t="shared" si="53"/>
        <v>R1581-1</v>
      </c>
      <c r="D755" s="39" t="str">
        <f t="shared" si="54"/>
        <v>R1581-2</v>
      </c>
      <c r="E755" s="14" t="str">
        <f>VLOOKUP(C755,Pin_Report!$D$3:$E$9000,2,0)</f>
        <v>N4628521</v>
      </c>
      <c r="F755" s="14" t="str">
        <f>VLOOKUP(D755,Pin_Report!$D$3:$E$9000,2,0)</f>
        <v>CO2_WD</v>
      </c>
      <c r="G755" s="30">
        <v>6.25E-2</v>
      </c>
      <c r="H755" s="30">
        <v>0.04</v>
      </c>
      <c r="I755" s="30"/>
      <c r="J755" s="30">
        <v>121</v>
      </c>
      <c r="K755" s="39">
        <f t="shared" si="55"/>
        <v>1.322314049586777E-5</v>
      </c>
      <c r="L755" s="39">
        <f t="shared" si="52"/>
        <v>4726.5625</v>
      </c>
      <c r="M755" s="4" t="str">
        <f t="shared" si="56"/>
        <v>PASS</v>
      </c>
      <c r="N755" s="4"/>
    </row>
    <row r="756" spans="1:15" x14ac:dyDescent="0.3">
      <c r="A756" s="39" t="s">
        <v>3002</v>
      </c>
      <c r="B756" s="39" t="s">
        <v>3000</v>
      </c>
      <c r="C756" s="39" t="str">
        <f t="shared" si="53"/>
        <v>R1582-1</v>
      </c>
      <c r="D756" s="39" t="str">
        <f t="shared" si="54"/>
        <v>R1582-2</v>
      </c>
      <c r="E756" s="14" t="str">
        <f>VLOOKUP(C756,Pin_Report!$D$3:$E$9000,2,0)</f>
        <v>N4628525</v>
      </c>
      <c r="F756" s="14" t="str">
        <f>VLOOKUP(D756,Pin_Report!$D$3:$E$9000,2,0)</f>
        <v>CO3_WD</v>
      </c>
      <c r="G756" s="30">
        <v>6.25E-2</v>
      </c>
      <c r="H756" s="30">
        <v>0.04</v>
      </c>
      <c r="I756" s="30"/>
      <c r="J756" s="30">
        <v>121</v>
      </c>
      <c r="K756" s="39">
        <f t="shared" si="55"/>
        <v>1.322314049586777E-5</v>
      </c>
      <c r="L756" s="39">
        <f t="shared" si="52"/>
        <v>4726.5625</v>
      </c>
      <c r="M756" s="4" t="str">
        <f t="shared" si="56"/>
        <v>PASS</v>
      </c>
      <c r="N756" s="4"/>
    </row>
    <row r="757" spans="1:15" x14ac:dyDescent="0.3">
      <c r="A757" s="39" t="s">
        <v>3003</v>
      </c>
      <c r="B757" s="39" t="s">
        <v>3000</v>
      </c>
      <c r="C757" s="39" t="str">
        <f t="shared" si="53"/>
        <v>R1583-1</v>
      </c>
      <c r="D757" s="39" t="str">
        <f t="shared" si="54"/>
        <v>R1583-2</v>
      </c>
      <c r="E757" s="14" t="str">
        <f>VLOOKUP(C757,Pin_Report!$D$3:$E$9000,2,0)</f>
        <v>N4628607</v>
      </c>
      <c r="F757" s="14" t="str">
        <f>VLOOKUP(D757,Pin_Report!$D$3:$E$9000,2,0)</f>
        <v>CO4_WD</v>
      </c>
      <c r="G757" s="30">
        <v>6.25E-2</v>
      </c>
      <c r="H757" s="30">
        <v>0.04</v>
      </c>
      <c r="I757" s="30"/>
      <c r="J757" s="30">
        <v>121</v>
      </c>
      <c r="K757" s="39">
        <f t="shared" si="55"/>
        <v>1.322314049586777E-5</v>
      </c>
      <c r="L757" s="39">
        <f t="shared" si="52"/>
        <v>4726.5625</v>
      </c>
      <c r="M757" s="4" t="str">
        <f t="shared" si="56"/>
        <v>PASS</v>
      </c>
      <c r="N757" s="4"/>
    </row>
    <row r="758" spans="1:15" x14ac:dyDescent="0.3">
      <c r="A758" s="39" t="s">
        <v>3004</v>
      </c>
      <c r="B758" s="39" t="s">
        <v>3000</v>
      </c>
      <c r="C758" s="39" t="str">
        <f t="shared" si="53"/>
        <v>R1584-1</v>
      </c>
      <c r="D758" s="39" t="str">
        <f t="shared" si="54"/>
        <v>R1584-2</v>
      </c>
      <c r="E758" s="14" t="str">
        <f>VLOOKUP(C758,Pin_Report!$D$3:$E$9000,2,0)</f>
        <v>N4628538</v>
      </c>
      <c r="F758" s="14" t="str">
        <f>VLOOKUP(D758,Pin_Report!$D$3:$E$9000,2,0)</f>
        <v>CO5_WD</v>
      </c>
      <c r="G758" s="30">
        <v>6.25E-2</v>
      </c>
      <c r="H758" s="30">
        <v>0.04</v>
      </c>
      <c r="I758" s="30"/>
      <c r="J758" s="30">
        <v>121</v>
      </c>
      <c r="K758" s="39">
        <f t="shared" si="55"/>
        <v>1.322314049586777E-5</v>
      </c>
      <c r="L758" s="39">
        <f t="shared" si="52"/>
        <v>4726.5625</v>
      </c>
      <c r="M758" s="4" t="str">
        <f t="shared" si="56"/>
        <v>PASS</v>
      </c>
      <c r="N758" s="4"/>
    </row>
    <row r="759" spans="1:15" x14ac:dyDescent="0.3">
      <c r="A759" s="39" t="s">
        <v>3005</v>
      </c>
      <c r="B759" s="39" t="s">
        <v>3000</v>
      </c>
      <c r="C759" s="39" t="str">
        <f t="shared" si="53"/>
        <v>R1585-1</v>
      </c>
      <c r="D759" s="39" t="str">
        <f t="shared" si="54"/>
        <v>R1585-2</v>
      </c>
      <c r="E759" s="14" t="str">
        <f>VLOOKUP(C759,Pin_Report!$D$3:$E$9000,2,0)</f>
        <v>N4628611</v>
      </c>
      <c r="F759" s="14" t="str">
        <f>VLOOKUP(D759,Pin_Report!$D$3:$E$9000,2,0)</f>
        <v>CO6_WD</v>
      </c>
      <c r="G759" s="30">
        <v>6.25E-2</v>
      </c>
      <c r="H759" s="30">
        <v>0.04</v>
      </c>
      <c r="I759" s="30"/>
      <c r="J759" s="30">
        <v>121</v>
      </c>
      <c r="K759" s="39">
        <f t="shared" si="55"/>
        <v>1.322314049586777E-5</v>
      </c>
      <c r="L759" s="39">
        <f t="shared" si="52"/>
        <v>4726.5625</v>
      </c>
      <c r="M759" s="4" t="str">
        <f t="shared" si="56"/>
        <v>PASS</v>
      </c>
      <c r="N759" s="4"/>
    </row>
    <row r="760" spans="1:15" x14ac:dyDescent="0.3">
      <c r="N760" s="37"/>
      <c r="O760" s="44"/>
    </row>
    <row r="761" spans="1:15" x14ac:dyDescent="0.3">
      <c r="N761" s="37"/>
      <c r="O761" s="44"/>
    </row>
    <row r="762" spans="1:15" x14ac:dyDescent="0.3">
      <c r="N762" s="37"/>
      <c r="O762" s="44"/>
    </row>
    <row r="763" spans="1:15" x14ac:dyDescent="0.3">
      <c r="N763" s="37"/>
      <c r="O763" s="44"/>
    </row>
    <row r="764" spans="1:15" x14ac:dyDescent="0.3">
      <c r="N764" s="37"/>
      <c r="O764" s="44"/>
    </row>
    <row r="765" spans="1:15" x14ac:dyDescent="0.3">
      <c r="N765" s="37"/>
      <c r="O765" s="44"/>
    </row>
    <row r="766" spans="1:15" x14ac:dyDescent="0.3">
      <c r="N766" s="37"/>
      <c r="O766" s="44"/>
    </row>
    <row r="767" spans="1:15" x14ac:dyDescent="0.3">
      <c r="N767" s="37"/>
      <c r="O767" s="44"/>
    </row>
    <row r="768" spans="1:15" x14ac:dyDescent="0.3">
      <c r="N768" s="37"/>
      <c r="O768" s="44"/>
    </row>
    <row r="769" spans="14:15" x14ac:dyDescent="0.3">
      <c r="N769" s="37"/>
      <c r="O769" s="44"/>
    </row>
    <row r="770" spans="14:15" x14ac:dyDescent="0.3">
      <c r="N770" s="37"/>
      <c r="O770" s="44"/>
    </row>
    <row r="771" spans="14:15" x14ac:dyDescent="0.3">
      <c r="N771" s="37"/>
      <c r="O771" s="44"/>
    </row>
    <row r="772" spans="14:15" x14ac:dyDescent="0.3">
      <c r="N772" s="37"/>
      <c r="O772" s="44"/>
    </row>
    <row r="773" spans="14:15" x14ac:dyDescent="0.3">
      <c r="N773" s="37"/>
      <c r="O773" s="44"/>
    </row>
    <row r="774" spans="14:15" x14ac:dyDescent="0.3">
      <c r="N774" s="37"/>
      <c r="O774" s="44"/>
    </row>
    <row r="775" spans="14:15" x14ac:dyDescent="0.3">
      <c r="N775" s="37"/>
      <c r="O775" s="44"/>
    </row>
    <row r="776" spans="14:15" x14ac:dyDescent="0.3">
      <c r="N776" s="37"/>
      <c r="O776" s="44"/>
    </row>
    <row r="777" spans="14:15" x14ac:dyDescent="0.3">
      <c r="N777" s="37"/>
      <c r="O777" s="44"/>
    </row>
    <row r="778" spans="14:15" x14ac:dyDescent="0.3">
      <c r="N778" s="37"/>
      <c r="O778" s="44"/>
    </row>
    <row r="779" spans="14:15" x14ac:dyDescent="0.3">
      <c r="N779" s="37"/>
      <c r="O779" s="44"/>
    </row>
    <row r="780" spans="14:15" x14ac:dyDescent="0.3">
      <c r="N780" s="37"/>
      <c r="O780" s="44"/>
    </row>
    <row r="781" spans="14:15" x14ac:dyDescent="0.3">
      <c r="N781" s="37"/>
      <c r="O781" s="44"/>
    </row>
    <row r="782" spans="14:15" x14ac:dyDescent="0.3">
      <c r="N782" s="37"/>
      <c r="O782" s="44"/>
    </row>
    <row r="783" spans="14:15" x14ac:dyDescent="0.3">
      <c r="N783" s="37"/>
      <c r="O783" s="44"/>
    </row>
    <row r="784" spans="14:15" x14ac:dyDescent="0.3">
      <c r="N784" s="37"/>
      <c r="O784" s="44"/>
    </row>
    <row r="785" spans="14:15" x14ac:dyDescent="0.3">
      <c r="N785" s="37"/>
      <c r="O785" s="44"/>
    </row>
    <row r="786" spans="14:15" x14ac:dyDescent="0.3">
      <c r="N786" s="37"/>
      <c r="O786" s="44"/>
    </row>
    <row r="787" spans="14:15" x14ac:dyDescent="0.3">
      <c r="N787" s="37"/>
      <c r="O787" s="44"/>
    </row>
    <row r="788" spans="14:15" x14ac:dyDescent="0.3">
      <c r="N788" s="37"/>
      <c r="O788" s="44"/>
    </row>
    <row r="789" spans="14:15" x14ac:dyDescent="0.3">
      <c r="N789" s="37"/>
      <c r="O789" s="44"/>
    </row>
    <row r="790" spans="14:15" x14ac:dyDescent="0.3">
      <c r="N790" s="37"/>
      <c r="O790" s="44"/>
    </row>
    <row r="791" spans="14:15" x14ac:dyDescent="0.3">
      <c r="N791" s="37"/>
      <c r="O791" s="44"/>
    </row>
    <row r="792" spans="14:15" x14ac:dyDescent="0.3">
      <c r="N792" s="37"/>
      <c r="O792" s="44"/>
    </row>
    <row r="793" spans="14:15" x14ac:dyDescent="0.3">
      <c r="N793" s="37"/>
      <c r="O793" s="44"/>
    </row>
    <row r="794" spans="14:15" x14ac:dyDescent="0.3">
      <c r="N794" s="37"/>
      <c r="O794" s="44"/>
    </row>
    <row r="795" spans="14:15" x14ac:dyDescent="0.3">
      <c r="N795" s="37"/>
      <c r="O795" s="44"/>
    </row>
    <row r="796" spans="14:15" x14ac:dyDescent="0.3">
      <c r="N796" s="37"/>
      <c r="O796" s="44"/>
    </row>
    <row r="797" spans="14:15" x14ac:dyDescent="0.3">
      <c r="N797" s="37"/>
      <c r="O797" s="44"/>
    </row>
    <row r="798" spans="14:15" x14ac:dyDescent="0.3">
      <c r="N798" s="37"/>
      <c r="O798" s="44"/>
    </row>
    <row r="799" spans="14:15" x14ac:dyDescent="0.3">
      <c r="N799" s="37"/>
      <c r="O799" s="44"/>
    </row>
    <row r="800" spans="14:15" x14ac:dyDescent="0.3">
      <c r="N800" s="37"/>
      <c r="O800" s="44"/>
    </row>
    <row r="801" spans="14:15" x14ac:dyDescent="0.3">
      <c r="N801" s="37"/>
      <c r="O801" s="44"/>
    </row>
    <row r="802" spans="14:15" x14ac:dyDescent="0.3">
      <c r="N802" s="37"/>
      <c r="O802" s="44"/>
    </row>
    <row r="803" spans="14:15" x14ac:dyDescent="0.3">
      <c r="N803" s="37"/>
      <c r="O803" s="44"/>
    </row>
    <row r="804" spans="14:15" x14ac:dyDescent="0.3">
      <c r="N804" s="37"/>
      <c r="O804" s="44"/>
    </row>
    <row r="805" spans="14:15" x14ac:dyDescent="0.3">
      <c r="N805" s="37"/>
      <c r="O805" s="44"/>
    </row>
    <row r="806" spans="14:15" x14ac:dyDescent="0.3">
      <c r="N806" s="37"/>
      <c r="O806" s="44"/>
    </row>
    <row r="807" spans="14:15" x14ac:dyDescent="0.3">
      <c r="N807" s="37"/>
      <c r="O807" s="44"/>
    </row>
    <row r="808" spans="14:15" x14ac:dyDescent="0.3">
      <c r="N808" s="37"/>
      <c r="O808" s="44"/>
    </row>
    <row r="809" spans="14:15" x14ac:dyDescent="0.3">
      <c r="N809" s="37"/>
      <c r="O809" s="44"/>
    </row>
    <row r="810" spans="14:15" x14ac:dyDescent="0.3">
      <c r="N810" s="37"/>
      <c r="O810" s="44"/>
    </row>
    <row r="811" spans="14:15" x14ac:dyDescent="0.3">
      <c r="N811" s="37"/>
      <c r="O811" s="44"/>
    </row>
    <row r="812" spans="14:15" x14ac:dyDescent="0.3">
      <c r="N812" s="37"/>
      <c r="O812" s="44"/>
    </row>
    <row r="813" spans="14:15" x14ac:dyDescent="0.3">
      <c r="N813" s="37"/>
      <c r="O813" s="44"/>
    </row>
    <row r="814" spans="14:15" x14ac:dyDescent="0.3">
      <c r="N814" s="37"/>
      <c r="O814" s="44"/>
    </row>
    <row r="815" spans="14:15" x14ac:dyDescent="0.3">
      <c r="N815" s="37"/>
      <c r="O815" s="44"/>
    </row>
    <row r="816" spans="14:15" x14ac:dyDescent="0.3">
      <c r="N816" s="37"/>
      <c r="O816" s="44"/>
    </row>
    <row r="817" spans="14:15" x14ac:dyDescent="0.3">
      <c r="N817" s="37"/>
      <c r="O817" s="44"/>
    </row>
    <row r="818" spans="14:15" x14ac:dyDescent="0.3">
      <c r="N818" s="37"/>
      <c r="O818" s="44"/>
    </row>
    <row r="819" spans="14:15" x14ac:dyDescent="0.3">
      <c r="N819" s="37"/>
      <c r="O819" s="44"/>
    </row>
    <row r="820" spans="14:15" x14ac:dyDescent="0.3">
      <c r="N820" s="37"/>
      <c r="O820" s="44"/>
    </row>
    <row r="821" spans="14:15" x14ac:dyDescent="0.3">
      <c r="N821" s="37"/>
      <c r="O821" s="44"/>
    </row>
    <row r="822" spans="14:15" x14ac:dyDescent="0.3">
      <c r="N822" s="37"/>
      <c r="O822" s="44"/>
    </row>
    <row r="823" spans="14:15" x14ac:dyDescent="0.3">
      <c r="N823" s="37"/>
      <c r="O823" s="44"/>
    </row>
    <row r="824" spans="14:15" x14ac:dyDescent="0.3">
      <c r="N824" s="37"/>
      <c r="O824" s="44"/>
    </row>
    <row r="825" spans="14:15" x14ac:dyDescent="0.3">
      <c r="N825" s="37"/>
      <c r="O825" s="44"/>
    </row>
    <row r="826" spans="14:15" x14ac:dyDescent="0.3">
      <c r="N826" s="37"/>
      <c r="O826" s="44"/>
    </row>
    <row r="827" spans="14:15" x14ac:dyDescent="0.3">
      <c r="N827" s="37"/>
      <c r="O827" s="44"/>
    </row>
    <row r="828" spans="14:15" x14ac:dyDescent="0.3">
      <c r="N828" s="37"/>
      <c r="O828" s="44"/>
    </row>
    <row r="829" spans="14:15" x14ac:dyDescent="0.3">
      <c r="N829" s="37"/>
      <c r="O829" s="44"/>
    </row>
    <row r="830" spans="14:15" x14ac:dyDescent="0.3">
      <c r="N830" s="37"/>
      <c r="O830" s="44"/>
    </row>
    <row r="831" spans="14:15" x14ac:dyDescent="0.3">
      <c r="N831" s="37"/>
      <c r="O831" s="44"/>
    </row>
    <row r="832" spans="14:15" x14ac:dyDescent="0.3">
      <c r="N832" s="37"/>
      <c r="O832" s="44"/>
    </row>
    <row r="833" spans="14:15" x14ac:dyDescent="0.3">
      <c r="N833" s="37"/>
      <c r="O833" s="44"/>
    </row>
    <row r="834" spans="14:15" x14ac:dyDescent="0.3">
      <c r="N834" s="37"/>
      <c r="O834" s="44"/>
    </row>
    <row r="835" spans="14:15" x14ac:dyDescent="0.3">
      <c r="N835" s="37"/>
      <c r="O835" s="44"/>
    </row>
    <row r="836" spans="14:15" x14ac:dyDescent="0.3">
      <c r="N836" s="37"/>
      <c r="O836" s="44"/>
    </row>
    <row r="837" spans="14:15" x14ac:dyDescent="0.3">
      <c r="N837" s="37"/>
      <c r="O837" s="44"/>
    </row>
    <row r="838" spans="14:15" x14ac:dyDescent="0.3">
      <c r="N838" s="37"/>
      <c r="O838" s="44"/>
    </row>
    <row r="839" spans="14:15" x14ac:dyDescent="0.3">
      <c r="N839" s="37"/>
      <c r="O839" s="44"/>
    </row>
    <row r="840" spans="14:15" x14ac:dyDescent="0.3">
      <c r="N840" s="37"/>
      <c r="O840" s="44"/>
    </row>
    <row r="841" spans="14:15" x14ac:dyDescent="0.3">
      <c r="N841" s="37"/>
      <c r="O841" s="44"/>
    </row>
    <row r="842" spans="14:15" x14ac:dyDescent="0.3">
      <c r="N842" s="37"/>
      <c r="O842" s="44"/>
    </row>
    <row r="843" spans="14:15" x14ac:dyDescent="0.3">
      <c r="N843" s="37"/>
      <c r="O843" s="44"/>
    </row>
    <row r="844" spans="14:15" x14ac:dyDescent="0.3">
      <c r="N844" s="37"/>
      <c r="O844" s="44"/>
    </row>
    <row r="845" spans="14:15" x14ac:dyDescent="0.3">
      <c r="N845" s="37"/>
      <c r="O845" s="44"/>
    </row>
    <row r="846" spans="14:15" x14ac:dyDescent="0.3">
      <c r="N846" s="37"/>
      <c r="O846" s="44"/>
    </row>
    <row r="847" spans="14:15" x14ac:dyDescent="0.3">
      <c r="N847" s="37"/>
      <c r="O847" s="44"/>
    </row>
    <row r="848" spans="14:15" x14ac:dyDescent="0.3">
      <c r="N848" s="37"/>
      <c r="O848" s="44"/>
    </row>
    <row r="849" spans="14:15" x14ac:dyDescent="0.3">
      <c r="N849" s="37"/>
      <c r="O849" s="44"/>
    </row>
    <row r="850" spans="14:15" x14ac:dyDescent="0.3">
      <c r="N850" s="37"/>
      <c r="O850" s="44"/>
    </row>
    <row r="851" spans="14:15" x14ac:dyDescent="0.3">
      <c r="N851" s="37"/>
      <c r="O851" s="44"/>
    </row>
    <row r="852" spans="14:15" x14ac:dyDescent="0.3">
      <c r="N852" s="37"/>
      <c r="O852" s="44"/>
    </row>
    <row r="853" spans="14:15" x14ac:dyDescent="0.3">
      <c r="N853" s="37"/>
      <c r="O853" s="44"/>
    </row>
    <row r="854" spans="14:15" x14ac:dyDescent="0.3">
      <c r="N854" s="37"/>
      <c r="O854" s="44"/>
    </row>
    <row r="855" spans="14:15" x14ac:dyDescent="0.3">
      <c r="N855" s="37"/>
      <c r="O855" s="44"/>
    </row>
    <row r="856" spans="14:15" x14ac:dyDescent="0.3">
      <c r="N856" s="37"/>
      <c r="O856" s="44"/>
    </row>
    <row r="857" spans="14:15" x14ac:dyDescent="0.3">
      <c r="N857" s="37"/>
      <c r="O857" s="44"/>
    </row>
    <row r="858" spans="14:15" x14ac:dyDescent="0.3">
      <c r="N858" s="37"/>
      <c r="O858" s="44"/>
    </row>
    <row r="859" spans="14:15" x14ac:dyDescent="0.3">
      <c r="N859" s="37"/>
      <c r="O859" s="44"/>
    </row>
    <row r="860" spans="14:15" x14ac:dyDescent="0.3">
      <c r="N860" s="37"/>
      <c r="O860" s="44"/>
    </row>
    <row r="861" spans="14:15" x14ac:dyDescent="0.3">
      <c r="N861" s="37"/>
      <c r="O861" s="44"/>
    </row>
    <row r="862" spans="14:15" x14ac:dyDescent="0.3">
      <c r="N862" s="37"/>
      <c r="O862" s="44"/>
    </row>
    <row r="863" spans="14:15" x14ac:dyDescent="0.3">
      <c r="N863" s="37"/>
      <c r="O863" s="44"/>
    </row>
    <row r="864" spans="14:15" x14ac:dyDescent="0.3">
      <c r="N864" s="37"/>
      <c r="O864" s="44"/>
    </row>
    <row r="865" spans="14:15" x14ac:dyDescent="0.3">
      <c r="N865" s="37"/>
      <c r="O865" s="44"/>
    </row>
    <row r="866" spans="14:15" x14ac:dyDescent="0.3">
      <c r="N866" s="37"/>
      <c r="O866" s="44"/>
    </row>
    <row r="867" spans="14:15" x14ac:dyDescent="0.3">
      <c r="N867" s="37"/>
      <c r="O867" s="44"/>
    </row>
    <row r="868" spans="14:15" x14ac:dyDescent="0.3">
      <c r="N868" s="37"/>
      <c r="O868" s="44"/>
    </row>
    <row r="869" spans="14:15" x14ac:dyDescent="0.3">
      <c r="N869" s="37"/>
      <c r="O869" s="44"/>
    </row>
    <row r="870" spans="14:15" x14ac:dyDescent="0.3">
      <c r="N870" s="37"/>
      <c r="O870" s="44"/>
    </row>
    <row r="871" spans="14:15" x14ac:dyDescent="0.3">
      <c r="N871" s="37"/>
      <c r="O871" s="44"/>
    </row>
    <row r="872" spans="14:15" x14ac:dyDescent="0.3">
      <c r="N872" s="37"/>
      <c r="O872" s="44"/>
    </row>
    <row r="873" spans="14:15" x14ac:dyDescent="0.3">
      <c r="N873" s="37"/>
      <c r="O873" s="44"/>
    </row>
    <row r="874" spans="14:15" x14ac:dyDescent="0.3">
      <c r="N874" s="37"/>
      <c r="O874" s="44"/>
    </row>
    <row r="875" spans="14:15" x14ac:dyDescent="0.3">
      <c r="N875" s="37"/>
      <c r="O875" s="44"/>
    </row>
    <row r="876" spans="14:15" x14ac:dyDescent="0.3">
      <c r="N876" s="37"/>
      <c r="O876" s="44"/>
    </row>
    <row r="877" spans="14:15" x14ac:dyDescent="0.3">
      <c r="N877" s="37"/>
      <c r="O877" s="44"/>
    </row>
    <row r="878" spans="14:15" x14ac:dyDescent="0.3">
      <c r="N878" s="37"/>
      <c r="O878" s="44"/>
    </row>
    <row r="879" spans="14:15" x14ac:dyDescent="0.3">
      <c r="N879" s="37"/>
      <c r="O879" s="44"/>
    </row>
    <row r="880" spans="14:15" x14ac:dyDescent="0.3">
      <c r="N880" s="37"/>
      <c r="O880" s="44"/>
    </row>
    <row r="881" spans="14:15" x14ac:dyDescent="0.3">
      <c r="N881" s="37"/>
      <c r="O881" s="44"/>
    </row>
    <row r="882" spans="14:15" x14ac:dyDescent="0.3">
      <c r="N882" s="37"/>
      <c r="O882" s="44"/>
    </row>
    <row r="883" spans="14:15" x14ac:dyDescent="0.3">
      <c r="N883" s="37"/>
      <c r="O883" s="44"/>
    </row>
    <row r="884" spans="14:15" x14ac:dyDescent="0.3">
      <c r="N884" s="37"/>
      <c r="O884" s="44"/>
    </row>
    <row r="885" spans="14:15" x14ac:dyDescent="0.3">
      <c r="N885" s="37"/>
      <c r="O885" s="44"/>
    </row>
    <row r="886" spans="14:15" x14ac:dyDescent="0.3">
      <c r="N886" s="37"/>
      <c r="O886" s="44"/>
    </row>
    <row r="887" spans="14:15" x14ac:dyDescent="0.3">
      <c r="N887" s="37"/>
      <c r="O887" s="44"/>
    </row>
    <row r="888" spans="14:15" x14ac:dyDescent="0.3">
      <c r="N888" s="37"/>
      <c r="O888" s="44"/>
    </row>
    <row r="889" spans="14:15" x14ac:dyDescent="0.3">
      <c r="N889" s="37"/>
      <c r="O889" s="44"/>
    </row>
    <row r="890" spans="14:15" x14ac:dyDescent="0.3">
      <c r="N890" s="37"/>
      <c r="O890" s="44"/>
    </row>
    <row r="891" spans="14:15" x14ac:dyDescent="0.3">
      <c r="N891" s="37"/>
      <c r="O891" s="44"/>
    </row>
    <row r="892" spans="14:15" x14ac:dyDescent="0.3">
      <c r="N892" s="37"/>
      <c r="O892" s="44"/>
    </row>
    <row r="893" spans="14:15" x14ac:dyDescent="0.3">
      <c r="N893" s="37"/>
      <c r="O893" s="44"/>
    </row>
    <row r="894" spans="14:15" x14ac:dyDescent="0.3">
      <c r="N894" s="37"/>
      <c r="O894" s="44"/>
    </row>
    <row r="895" spans="14:15" x14ac:dyDescent="0.3">
      <c r="N895" s="37"/>
      <c r="O895" s="44"/>
    </row>
    <row r="896" spans="14:15" x14ac:dyDescent="0.3">
      <c r="N896" s="37"/>
      <c r="O896" s="44"/>
    </row>
    <row r="897" spans="14:15" x14ac:dyDescent="0.3">
      <c r="N897" s="37"/>
      <c r="O897" s="44"/>
    </row>
    <row r="898" spans="14:15" x14ac:dyDescent="0.3">
      <c r="N898" s="37"/>
      <c r="O898" s="44"/>
    </row>
    <row r="899" spans="14:15" x14ac:dyDescent="0.3">
      <c r="N899" s="37"/>
      <c r="O899" s="44"/>
    </row>
    <row r="900" spans="14:15" x14ac:dyDescent="0.3">
      <c r="N900" s="37"/>
      <c r="O900" s="44"/>
    </row>
    <row r="901" spans="14:15" x14ac:dyDescent="0.3">
      <c r="N901" s="37"/>
      <c r="O901" s="44"/>
    </row>
    <row r="902" spans="14:15" x14ac:dyDescent="0.3">
      <c r="N902" s="37"/>
      <c r="O902" s="44"/>
    </row>
    <row r="903" spans="14:15" x14ac:dyDescent="0.3">
      <c r="N903" s="37"/>
      <c r="O903" s="44"/>
    </row>
    <row r="904" spans="14:15" x14ac:dyDescent="0.3">
      <c r="N904" s="37"/>
      <c r="O904" s="44"/>
    </row>
    <row r="905" spans="14:15" x14ac:dyDescent="0.3">
      <c r="N905" s="37"/>
      <c r="O905" s="44"/>
    </row>
    <row r="906" spans="14:15" x14ac:dyDescent="0.3">
      <c r="N906" s="37"/>
      <c r="O906" s="44"/>
    </row>
    <row r="907" spans="14:15" x14ac:dyDescent="0.3">
      <c r="N907" s="37"/>
      <c r="O907" s="44"/>
    </row>
    <row r="908" spans="14:15" x14ac:dyDescent="0.3">
      <c r="N908" s="37"/>
      <c r="O908" s="44"/>
    </row>
    <row r="909" spans="14:15" x14ac:dyDescent="0.3">
      <c r="N909" s="37"/>
      <c r="O909" s="44"/>
    </row>
    <row r="910" spans="14:15" x14ac:dyDescent="0.3">
      <c r="N910" s="37"/>
      <c r="O910" s="44"/>
    </row>
    <row r="911" spans="14:15" x14ac:dyDescent="0.3">
      <c r="N911" s="37"/>
      <c r="O911" s="44"/>
    </row>
    <row r="912" spans="14:15" x14ac:dyDescent="0.3">
      <c r="N912" s="37"/>
      <c r="O912" s="44"/>
    </row>
    <row r="913" spans="14:15" x14ac:dyDescent="0.3">
      <c r="N913" s="37"/>
      <c r="O913" s="44"/>
    </row>
    <row r="914" spans="14:15" x14ac:dyDescent="0.3">
      <c r="N914" s="37"/>
      <c r="O914" s="44"/>
    </row>
    <row r="915" spans="14:15" x14ac:dyDescent="0.3">
      <c r="N915" s="37"/>
      <c r="O915" s="44"/>
    </row>
    <row r="916" spans="14:15" x14ac:dyDescent="0.3">
      <c r="N916" s="37"/>
      <c r="O916" s="44"/>
    </row>
    <row r="917" spans="14:15" x14ac:dyDescent="0.3">
      <c r="N917" s="37"/>
      <c r="O917" s="44"/>
    </row>
    <row r="918" spans="14:15" x14ac:dyDescent="0.3">
      <c r="N918" s="37"/>
      <c r="O918" s="44"/>
    </row>
    <row r="919" spans="14:15" x14ac:dyDescent="0.3">
      <c r="N919" s="37"/>
      <c r="O919" s="44"/>
    </row>
    <row r="920" spans="14:15" x14ac:dyDescent="0.3">
      <c r="N920" s="37"/>
      <c r="O920" s="44"/>
    </row>
    <row r="921" spans="14:15" x14ac:dyDescent="0.3">
      <c r="N921" s="37"/>
      <c r="O921" s="44"/>
    </row>
    <row r="922" spans="14:15" x14ac:dyDescent="0.3">
      <c r="N922" s="37"/>
      <c r="O922" s="44"/>
    </row>
    <row r="923" spans="14:15" x14ac:dyDescent="0.3">
      <c r="N923" s="37"/>
      <c r="O923" s="44"/>
    </row>
    <row r="924" spans="14:15" x14ac:dyDescent="0.3">
      <c r="N924" s="37"/>
      <c r="O924" s="44"/>
    </row>
    <row r="925" spans="14:15" x14ac:dyDescent="0.3">
      <c r="N925" s="37"/>
      <c r="O925" s="44"/>
    </row>
    <row r="926" spans="14:15" x14ac:dyDescent="0.3">
      <c r="N926" s="37"/>
      <c r="O926" s="44"/>
    </row>
    <row r="927" spans="14:15" x14ac:dyDescent="0.3">
      <c r="N927" s="37"/>
      <c r="O927" s="44"/>
    </row>
    <row r="928" spans="14:15" x14ac:dyDescent="0.3">
      <c r="N928" s="37"/>
      <c r="O928" s="44"/>
    </row>
    <row r="929" spans="14:15" x14ac:dyDescent="0.3">
      <c r="N929" s="37"/>
      <c r="O929" s="44"/>
    </row>
    <row r="930" spans="14:15" x14ac:dyDescent="0.3">
      <c r="N930" s="37"/>
      <c r="O930" s="44"/>
    </row>
    <row r="931" spans="14:15" x14ac:dyDescent="0.3">
      <c r="N931" s="37"/>
      <c r="O931" s="44"/>
    </row>
    <row r="932" spans="14:15" x14ac:dyDescent="0.3">
      <c r="N932" s="37"/>
      <c r="O932" s="44"/>
    </row>
    <row r="933" spans="14:15" x14ac:dyDescent="0.3">
      <c r="N933" s="37"/>
      <c r="O933" s="44"/>
    </row>
    <row r="934" spans="14:15" x14ac:dyDescent="0.3">
      <c r="N934" s="37"/>
      <c r="O934" s="44"/>
    </row>
    <row r="935" spans="14:15" x14ac:dyDescent="0.3">
      <c r="N935" s="37"/>
      <c r="O935" s="44"/>
    </row>
    <row r="936" spans="14:15" x14ac:dyDescent="0.3">
      <c r="N936" s="37"/>
      <c r="O936" s="44"/>
    </row>
    <row r="937" spans="14:15" x14ac:dyDescent="0.3">
      <c r="N937" s="37"/>
      <c r="O937" s="44"/>
    </row>
    <row r="938" spans="14:15" x14ac:dyDescent="0.3">
      <c r="N938" s="37"/>
      <c r="O938" s="44"/>
    </row>
    <row r="939" spans="14:15" x14ac:dyDescent="0.3">
      <c r="N939" s="37"/>
      <c r="O939" s="44"/>
    </row>
    <row r="940" spans="14:15" x14ac:dyDescent="0.3">
      <c r="N940" s="37"/>
      <c r="O940" s="44"/>
    </row>
    <row r="941" spans="14:15" x14ac:dyDescent="0.3">
      <c r="N941" s="37"/>
      <c r="O941" s="44"/>
    </row>
    <row r="942" spans="14:15" x14ac:dyDescent="0.3">
      <c r="N942" s="37"/>
      <c r="O942" s="44"/>
    </row>
    <row r="943" spans="14:15" x14ac:dyDescent="0.3">
      <c r="N943" s="37"/>
      <c r="O943" s="44"/>
    </row>
    <row r="944" spans="14:15" x14ac:dyDescent="0.3">
      <c r="N944" s="37"/>
      <c r="O944" s="44"/>
    </row>
    <row r="945" spans="14:15" x14ac:dyDescent="0.3">
      <c r="N945" s="37"/>
      <c r="O945" s="44"/>
    </row>
    <row r="946" spans="14:15" x14ac:dyDescent="0.3">
      <c r="N946" s="37"/>
      <c r="O946" s="44"/>
    </row>
    <row r="947" spans="14:15" x14ac:dyDescent="0.3">
      <c r="N947" s="37"/>
      <c r="O947" s="44"/>
    </row>
    <row r="948" spans="14:15" x14ac:dyDescent="0.3">
      <c r="N948" s="37"/>
      <c r="O948" s="44"/>
    </row>
    <row r="949" spans="14:15" x14ac:dyDescent="0.3">
      <c r="N949" s="37"/>
      <c r="O949" s="44"/>
    </row>
    <row r="950" spans="14:15" x14ac:dyDescent="0.3">
      <c r="N950" s="37"/>
      <c r="O950" s="44"/>
    </row>
    <row r="951" spans="14:15" x14ac:dyDescent="0.3">
      <c r="N951" s="37"/>
      <c r="O951" s="44"/>
    </row>
    <row r="952" spans="14:15" x14ac:dyDescent="0.3">
      <c r="N952" s="37"/>
      <c r="O952" s="44"/>
    </row>
    <row r="953" spans="14:15" x14ac:dyDescent="0.3">
      <c r="N953" s="37"/>
      <c r="O953" s="44"/>
    </row>
    <row r="954" spans="14:15" x14ac:dyDescent="0.3">
      <c r="N954" s="37"/>
      <c r="O954" s="44"/>
    </row>
    <row r="955" spans="14:15" x14ac:dyDescent="0.3">
      <c r="N955" s="37"/>
      <c r="O955" s="44"/>
    </row>
    <row r="956" spans="14:15" x14ac:dyDescent="0.3">
      <c r="N956" s="37"/>
      <c r="O956" s="44"/>
    </row>
    <row r="957" spans="14:15" x14ac:dyDescent="0.3">
      <c r="N957" s="37"/>
      <c r="O957" s="44"/>
    </row>
    <row r="958" spans="14:15" x14ac:dyDescent="0.3">
      <c r="N958" s="37"/>
      <c r="O958" s="44"/>
    </row>
    <row r="959" spans="14:15" x14ac:dyDescent="0.3">
      <c r="N959" s="37"/>
      <c r="O959" s="44"/>
    </row>
    <row r="960" spans="14:15" x14ac:dyDescent="0.3">
      <c r="N960" s="37"/>
      <c r="O960" s="44"/>
    </row>
    <row r="961" spans="14:15" x14ac:dyDescent="0.3">
      <c r="N961" s="37"/>
      <c r="O961" s="44"/>
    </row>
    <row r="962" spans="14:15" x14ac:dyDescent="0.3">
      <c r="N962" s="37"/>
      <c r="O962" s="44"/>
    </row>
    <row r="963" spans="14:15" x14ac:dyDescent="0.3">
      <c r="N963" s="37"/>
      <c r="O963" s="44"/>
    </row>
    <row r="964" spans="14:15" x14ac:dyDescent="0.3">
      <c r="N964" s="37"/>
      <c r="O964" s="44"/>
    </row>
    <row r="965" spans="14:15" x14ac:dyDescent="0.3">
      <c r="N965" s="37"/>
      <c r="O965" s="44"/>
    </row>
    <row r="966" spans="14:15" x14ac:dyDescent="0.3">
      <c r="N966" s="37"/>
      <c r="O966" s="44"/>
    </row>
    <row r="967" spans="14:15" x14ac:dyDescent="0.3">
      <c r="N967" s="37"/>
      <c r="O967" s="44"/>
    </row>
    <row r="968" spans="14:15" x14ac:dyDescent="0.3">
      <c r="N968" s="37"/>
      <c r="O968" s="44"/>
    </row>
    <row r="969" spans="14:15" x14ac:dyDescent="0.3">
      <c r="N969" s="37"/>
      <c r="O969" s="44"/>
    </row>
    <row r="970" spans="14:15" x14ac:dyDescent="0.3">
      <c r="N970" s="37"/>
      <c r="O970" s="44"/>
    </row>
    <row r="971" spans="14:15" x14ac:dyDescent="0.3">
      <c r="N971" s="37"/>
      <c r="O971" s="44"/>
    </row>
    <row r="972" spans="14:15" x14ac:dyDescent="0.3">
      <c r="N972" s="37"/>
      <c r="O972" s="44"/>
    </row>
    <row r="973" spans="14:15" x14ac:dyDescent="0.3">
      <c r="N973" s="37"/>
      <c r="O973" s="44"/>
    </row>
    <row r="974" spans="14:15" x14ac:dyDescent="0.3">
      <c r="N974" s="37"/>
      <c r="O974" s="44"/>
    </row>
    <row r="975" spans="14:15" x14ac:dyDescent="0.3">
      <c r="N975" s="37"/>
      <c r="O975" s="44"/>
    </row>
    <row r="976" spans="14:15" x14ac:dyDescent="0.3">
      <c r="N976" s="37"/>
      <c r="O976" s="44"/>
    </row>
    <row r="977" spans="14:15" x14ac:dyDescent="0.3">
      <c r="N977" s="37"/>
      <c r="O977" s="44"/>
    </row>
    <row r="978" spans="14:15" x14ac:dyDescent="0.3">
      <c r="N978" s="37"/>
      <c r="O978" s="44"/>
    </row>
    <row r="979" spans="14:15" x14ac:dyDescent="0.3">
      <c r="N979" s="37"/>
      <c r="O979" s="44"/>
    </row>
    <row r="980" spans="14:15" x14ac:dyDescent="0.3">
      <c r="N980" s="37"/>
      <c r="O980" s="44"/>
    </row>
    <row r="981" spans="14:15" x14ac:dyDescent="0.3">
      <c r="N981" s="37"/>
      <c r="O981" s="44"/>
    </row>
    <row r="982" spans="14:15" x14ac:dyDescent="0.3">
      <c r="N982" s="37"/>
      <c r="O982" s="44"/>
    </row>
    <row r="983" spans="14:15" x14ac:dyDescent="0.3">
      <c r="N983" s="37"/>
      <c r="O983" s="44"/>
    </row>
    <row r="984" spans="14:15" x14ac:dyDescent="0.3">
      <c r="N984" s="37"/>
      <c r="O984" s="44"/>
    </row>
    <row r="985" spans="14:15" x14ac:dyDescent="0.3">
      <c r="N985" s="37"/>
      <c r="O985" s="44"/>
    </row>
    <row r="986" spans="14:15" x14ac:dyDescent="0.3">
      <c r="N986" s="37"/>
      <c r="O986" s="44"/>
    </row>
    <row r="987" spans="14:15" x14ac:dyDescent="0.3">
      <c r="N987" s="37"/>
      <c r="O987" s="44"/>
    </row>
    <row r="988" spans="14:15" x14ac:dyDescent="0.3">
      <c r="N988" s="37"/>
      <c r="O988" s="44"/>
    </row>
    <row r="989" spans="14:15" x14ac:dyDescent="0.3">
      <c r="N989" s="37"/>
      <c r="O989" s="44"/>
    </row>
    <row r="990" spans="14:15" x14ac:dyDescent="0.3">
      <c r="N990" s="37"/>
      <c r="O990" s="44"/>
    </row>
    <row r="991" spans="14:15" x14ac:dyDescent="0.3">
      <c r="N991" s="37"/>
      <c r="O991" s="44"/>
    </row>
    <row r="992" spans="14:15" x14ac:dyDescent="0.3">
      <c r="N992" s="37"/>
      <c r="O992" s="44"/>
    </row>
    <row r="993" spans="14:15" x14ac:dyDescent="0.3">
      <c r="N993" s="37"/>
      <c r="O993" s="44"/>
    </row>
    <row r="994" spans="14:15" x14ac:dyDescent="0.3">
      <c r="N994" s="37"/>
      <c r="O994" s="44"/>
    </row>
    <row r="995" spans="14:15" x14ac:dyDescent="0.3">
      <c r="N995" s="37"/>
      <c r="O995" s="44"/>
    </row>
    <row r="996" spans="14:15" x14ac:dyDescent="0.3">
      <c r="N996" s="37"/>
      <c r="O996" s="44"/>
    </row>
    <row r="997" spans="14:15" x14ac:dyDescent="0.3">
      <c r="N997" s="37"/>
      <c r="O997" s="44"/>
    </row>
    <row r="998" spans="14:15" x14ac:dyDescent="0.3">
      <c r="N998" s="37"/>
      <c r="O998" s="44"/>
    </row>
    <row r="999" spans="14:15" x14ac:dyDescent="0.3">
      <c r="N999" s="37"/>
      <c r="O999" s="44"/>
    </row>
    <row r="1000" spans="14:15" x14ac:dyDescent="0.3">
      <c r="N1000" s="37"/>
      <c r="O1000" s="44"/>
    </row>
    <row r="1001" spans="14:15" x14ac:dyDescent="0.3">
      <c r="N1001" s="37"/>
      <c r="O1001" s="44"/>
    </row>
    <row r="1002" spans="14:15" x14ac:dyDescent="0.3">
      <c r="N1002" s="37"/>
      <c r="O1002" s="44"/>
    </row>
    <row r="1003" spans="14:15" x14ac:dyDescent="0.3">
      <c r="N1003" s="37"/>
      <c r="O1003" s="44"/>
    </row>
    <row r="1004" spans="14:15" x14ac:dyDescent="0.3">
      <c r="N1004" s="37"/>
      <c r="O1004" s="44"/>
    </row>
    <row r="1005" spans="14:15" x14ac:dyDescent="0.3">
      <c r="N1005" s="37"/>
      <c r="O1005" s="44"/>
    </row>
    <row r="1006" spans="14:15" x14ac:dyDescent="0.3">
      <c r="N1006" s="37"/>
      <c r="O1006" s="44"/>
    </row>
    <row r="1007" spans="14:15" x14ac:dyDescent="0.3">
      <c r="N1007" s="37"/>
      <c r="O1007" s="44"/>
    </row>
    <row r="1008" spans="14:15" x14ac:dyDescent="0.3">
      <c r="N1008" s="37"/>
      <c r="O1008" s="44"/>
    </row>
    <row r="1009" spans="14:15" x14ac:dyDescent="0.3">
      <c r="N1009" s="37"/>
      <c r="O1009" s="44"/>
    </row>
    <row r="1010" spans="14:15" x14ac:dyDescent="0.3">
      <c r="N1010" s="37"/>
      <c r="O1010" s="44"/>
    </row>
    <row r="1011" spans="14:15" x14ac:dyDescent="0.3">
      <c r="N1011" s="37"/>
      <c r="O1011" s="44"/>
    </row>
    <row r="1012" spans="14:15" x14ac:dyDescent="0.3">
      <c r="N1012" s="37"/>
      <c r="O1012" s="44"/>
    </row>
    <row r="1013" spans="14:15" x14ac:dyDescent="0.3">
      <c r="N1013" s="37"/>
      <c r="O1013" s="44"/>
    </row>
    <row r="1014" spans="14:15" x14ac:dyDescent="0.3">
      <c r="N1014" s="37"/>
      <c r="O1014" s="44"/>
    </row>
    <row r="1015" spans="14:15" x14ac:dyDescent="0.3">
      <c r="N1015" s="37"/>
      <c r="O1015" s="44"/>
    </row>
    <row r="1016" spans="14:15" x14ac:dyDescent="0.3">
      <c r="N1016" s="37"/>
      <c r="O1016" s="44"/>
    </row>
    <row r="1017" spans="14:15" x14ac:dyDescent="0.3">
      <c r="N1017" s="37"/>
      <c r="O1017" s="44"/>
    </row>
    <row r="1018" spans="14:15" x14ac:dyDescent="0.3">
      <c r="N1018" s="37"/>
      <c r="O1018" s="44"/>
    </row>
    <row r="1019" spans="14:15" x14ac:dyDescent="0.3">
      <c r="N1019" s="37"/>
      <c r="O1019" s="44"/>
    </row>
    <row r="1020" spans="14:15" x14ac:dyDescent="0.3">
      <c r="N1020" s="37"/>
      <c r="O1020" s="44"/>
    </row>
    <row r="1021" spans="14:15" x14ac:dyDescent="0.3">
      <c r="N1021" s="37"/>
      <c r="O1021" s="44"/>
    </row>
    <row r="1022" spans="14:15" x14ac:dyDescent="0.3">
      <c r="N1022" s="37"/>
      <c r="O1022" s="44"/>
    </row>
    <row r="1023" spans="14:15" x14ac:dyDescent="0.3">
      <c r="N1023" s="37"/>
      <c r="O1023" s="44"/>
    </row>
    <row r="1024" spans="14:15" x14ac:dyDescent="0.3">
      <c r="N1024" s="37"/>
      <c r="O1024" s="44"/>
    </row>
    <row r="1025" spans="14:15" x14ac:dyDescent="0.3">
      <c r="N1025" s="37"/>
      <c r="O1025" s="44"/>
    </row>
    <row r="1026" spans="14:15" x14ac:dyDescent="0.3">
      <c r="N1026" s="37"/>
      <c r="O1026" s="44"/>
    </row>
    <row r="1027" spans="14:15" x14ac:dyDescent="0.3">
      <c r="N1027" s="37"/>
      <c r="O1027" s="44"/>
    </row>
    <row r="1028" spans="14:15" x14ac:dyDescent="0.3">
      <c r="N1028" s="37"/>
      <c r="O1028" s="44"/>
    </row>
    <row r="1029" spans="14:15" x14ac:dyDescent="0.3">
      <c r="N1029" s="37"/>
      <c r="O1029" s="44"/>
    </row>
    <row r="1030" spans="14:15" x14ac:dyDescent="0.3">
      <c r="N1030" s="37"/>
      <c r="O1030" s="44"/>
    </row>
    <row r="1031" spans="14:15" x14ac:dyDescent="0.3">
      <c r="N1031" s="37"/>
      <c r="O1031" s="44"/>
    </row>
    <row r="1032" spans="14:15" x14ac:dyDescent="0.3">
      <c r="N1032" s="37"/>
      <c r="O1032" s="44"/>
    </row>
    <row r="1033" spans="14:15" x14ac:dyDescent="0.3">
      <c r="N1033" s="37"/>
      <c r="O1033" s="44"/>
    </row>
    <row r="1034" spans="14:15" x14ac:dyDescent="0.3">
      <c r="N1034" s="37"/>
      <c r="O1034" s="44"/>
    </row>
    <row r="1035" spans="14:15" x14ac:dyDescent="0.3">
      <c r="N1035" s="37"/>
      <c r="O1035" s="44"/>
    </row>
    <row r="1036" spans="14:15" x14ac:dyDescent="0.3">
      <c r="N1036" s="37"/>
      <c r="O1036" s="44"/>
    </row>
    <row r="1037" spans="14:15" x14ac:dyDescent="0.3">
      <c r="N1037" s="37"/>
      <c r="O1037" s="44"/>
    </row>
    <row r="1038" spans="14:15" x14ac:dyDescent="0.3">
      <c r="N1038" s="37"/>
      <c r="O1038" s="44"/>
    </row>
    <row r="1039" spans="14:15" x14ac:dyDescent="0.3">
      <c r="N1039" s="37"/>
      <c r="O1039" s="44"/>
    </row>
    <row r="1040" spans="14:15" x14ac:dyDescent="0.3">
      <c r="N1040" s="37"/>
      <c r="O1040" s="44"/>
    </row>
    <row r="1041" spans="14:15" x14ac:dyDescent="0.3">
      <c r="N1041" s="37"/>
      <c r="O1041" s="44"/>
    </row>
    <row r="1042" spans="14:15" x14ac:dyDescent="0.3">
      <c r="N1042" s="37"/>
      <c r="O1042" s="44"/>
    </row>
    <row r="1043" spans="14:15" x14ac:dyDescent="0.3">
      <c r="N1043" s="37"/>
      <c r="O1043" s="44"/>
    </row>
    <row r="1044" spans="14:15" x14ac:dyDescent="0.3">
      <c r="N1044" s="37"/>
      <c r="O1044" s="44"/>
    </row>
    <row r="1045" spans="14:15" x14ac:dyDescent="0.3">
      <c r="N1045" s="37"/>
      <c r="O1045" s="44"/>
    </row>
    <row r="1046" spans="14:15" x14ac:dyDescent="0.3">
      <c r="N1046" s="37"/>
      <c r="O1046" s="44"/>
    </row>
    <row r="1047" spans="14:15" x14ac:dyDescent="0.3">
      <c r="N1047" s="37"/>
      <c r="O1047" s="44"/>
    </row>
    <row r="1048" spans="14:15" x14ac:dyDescent="0.3">
      <c r="N1048" s="37"/>
      <c r="O1048" s="44"/>
    </row>
    <row r="1049" spans="14:15" x14ac:dyDescent="0.3">
      <c r="N1049" s="37"/>
      <c r="O1049" s="44"/>
    </row>
    <row r="1050" spans="14:15" x14ac:dyDescent="0.3">
      <c r="N1050" s="37"/>
      <c r="O1050" s="44"/>
    </row>
    <row r="1051" spans="14:15" x14ac:dyDescent="0.3">
      <c r="N1051" s="37"/>
      <c r="O1051" s="44"/>
    </row>
    <row r="1052" spans="14:15" x14ac:dyDescent="0.3">
      <c r="N1052" s="37"/>
      <c r="O1052" s="44"/>
    </row>
    <row r="1053" spans="14:15" x14ac:dyDescent="0.3">
      <c r="N1053" s="37"/>
      <c r="O1053" s="44"/>
    </row>
    <row r="1054" spans="14:15" x14ac:dyDescent="0.3">
      <c r="N1054" s="37"/>
      <c r="O1054" s="44"/>
    </row>
    <row r="1055" spans="14:15" x14ac:dyDescent="0.3">
      <c r="N1055" s="37"/>
      <c r="O1055" s="44"/>
    </row>
    <row r="1056" spans="14:15" x14ac:dyDescent="0.3">
      <c r="N1056" s="37"/>
      <c r="O1056" s="44"/>
    </row>
    <row r="1057" spans="14:15" x14ac:dyDescent="0.3">
      <c r="N1057" s="37"/>
      <c r="O1057" s="44"/>
    </row>
    <row r="1058" spans="14:15" x14ac:dyDescent="0.3">
      <c r="N1058" s="37"/>
      <c r="O1058" s="44"/>
    </row>
    <row r="1059" spans="14:15" x14ac:dyDescent="0.3">
      <c r="N1059" s="37"/>
      <c r="O1059" s="44"/>
    </row>
    <row r="1060" spans="14:15" x14ac:dyDescent="0.3">
      <c r="N1060" s="37"/>
      <c r="O1060" s="44"/>
    </row>
    <row r="1061" spans="14:15" x14ac:dyDescent="0.3">
      <c r="N1061" s="37"/>
      <c r="O1061" s="44"/>
    </row>
    <row r="1062" spans="14:15" x14ac:dyDescent="0.3">
      <c r="N1062" s="37"/>
      <c r="O1062" s="44"/>
    </row>
    <row r="1063" spans="14:15" x14ac:dyDescent="0.3">
      <c r="N1063" s="37"/>
      <c r="O1063" s="44"/>
    </row>
    <row r="1064" spans="14:15" x14ac:dyDescent="0.3">
      <c r="N1064" s="37"/>
      <c r="O1064" s="44"/>
    </row>
    <row r="1065" spans="14:15" x14ac:dyDescent="0.3">
      <c r="N1065" s="37"/>
      <c r="O1065" s="44"/>
    </row>
    <row r="1066" spans="14:15" x14ac:dyDescent="0.3">
      <c r="N1066" s="37"/>
      <c r="O1066" s="44"/>
    </row>
    <row r="1067" spans="14:15" x14ac:dyDescent="0.3">
      <c r="N1067" s="37"/>
      <c r="O1067" s="44"/>
    </row>
    <row r="1068" spans="14:15" x14ac:dyDescent="0.3">
      <c r="N1068" s="37"/>
      <c r="O1068" s="44"/>
    </row>
    <row r="1069" spans="14:15" x14ac:dyDescent="0.3">
      <c r="N1069" s="37"/>
      <c r="O1069" s="44"/>
    </row>
    <row r="1070" spans="14:15" x14ac:dyDescent="0.3">
      <c r="N1070" s="37"/>
      <c r="O1070" s="44"/>
    </row>
    <row r="1071" spans="14:15" x14ac:dyDescent="0.3">
      <c r="N1071" s="37"/>
      <c r="O1071" s="44"/>
    </row>
    <row r="1072" spans="14:15" x14ac:dyDescent="0.3">
      <c r="N1072" s="37"/>
      <c r="O1072" s="44"/>
    </row>
    <row r="1073" spans="14:15" x14ac:dyDescent="0.3">
      <c r="N1073" s="37"/>
      <c r="O1073" s="44"/>
    </row>
    <row r="1074" spans="14:15" x14ac:dyDescent="0.3">
      <c r="N1074" s="37"/>
      <c r="O1074" s="44"/>
    </row>
    <row r="1075" spans="14:15" x14ac:dyDescent="0.3">
      <c r="N1075" s="37"/>
      <c r="O1075" s="44"/>
    </row>
    <row r="1076" spans="14:15" x14ac:dyDescent="0.3">
      <c r="N1076" s="37"/>
      <c r="O1076" s="44"/>
    </row>
    <row r="1077" spans="14:15" x14ac:dyDescent="0.3">
      <c r="N1077" s="37"/>
      <c r="O1077" s="44"/>
    </row>
    <row r="1078" spans="14:15" x14ac:dyDescent="0.3">
      <c r="N1078" s="37"/>
      <c r="O1078" s="44"/>
    </row>
    <row r="1079" spans="14:15" x14ac:dyDescent="0.3">
      <c r="N1079" s="37"/>
      <c r="O1079" s="44"/>
    </row>
    <row r="1080" spans="14:15" x14ac:dyDescent="0.3">
      <c r="N1080" s="37"/>
      <c r="O1080" s="44"/>
    </row>
    <row r="1081" spans="14:15" x14ac:dyDescent="0.3">
      <c r="N1081" s="37"/>
      <c r="O1081" s="44"/>
    </row>
    <row r="1082" spans="14:15" x14ac:dyDescent="0.3">
      <c r="N1082" s="37"/>
      <c r="O1082" s="44"/>
    </row>
    <row r="1083" spans="14:15" x14ac:dyDescent="0.3">
      <c r="N1083" s="37"/>
      <c r="O1083" s="44"/>
    </row>
    <row r="1084" spans="14:15" x14ac:dyDescent="0.3">
      <c r="N1084" s="37"/>
      <c r="O1084" s="44"/>
    </row>
    <row r="1085" spans="14:15" x14ac:dyDescent="0.3">
      <c r="N1085" s="37"/>
      <c r="O1085" s="44"/>
    </row>
    <row r="1086" spans="14:15" x14ac:dyDescent="0.3">
      <c r="N1086" s="37"/>
      <c r="O1086" s="44"/>
    </row>
    <row r="1087" spans="14:15" x14ac:dyDescent="0.3">
      <c r="N1087" s="37"/>
      <c r="O1087" s="44"/>
    </row>
    <row r="1088" spans="14:15" x14ac:dyDescent="0.3">
      <c r="N1088" s="37"/>
      <c r="O1088" s="44"/>
    </row>
    <row r="1089" spans="14:15" x14ac:dyDescent="0.3">
      <c r="N1089" s="37"/>
      <c r="O1089" s="44"/>
    </row>
    <row r="1090" spans="14:15" x14ac:dyDescent="0.3">
      <c r="N1090" s="37"/>
      <c r="O1090" s="44"/>
    </row>
    <row r="1091" spans="14:15" x14ac:dyDescent="0.3">
      <c r="N1091" s="37"/>
      <c r="O1091" s="44"/>
    </row>
    <row r="1092" spans="14:15" x14ac:dyDescent="0.3">
      <c r="N1092" s="37"/>
      <c r="O1092" s="44"/>
    </row>
    <row r="1093" spans="14:15" x14ac:dyDescent="0.3">
      <c r="N1093" s="37"/>
      <c r="O1093" s="44"/>
    </row>
    <row r="1094" spans="14:15" x14ac:dyDescent="0.3">
      <c r="N1094" s="37"/>
      <c r="O1094" s="44"/>
    </row>
    <row r="1095" spans="14:15" x14ac:dyDescent="0.3">
      <c r="N1095" s="37"/>
      <c r="O1095" s="44"/>
    </row>
    <row r="1096" spans="14:15" x14ac:dyDescent="0.3">
      <c r="N1096" s="37"/>
      <c r="O1096" s="44"/>
    </row>
    <row r="1097" spans="14:15" x14ac:dyDescent="0.3">
      <c r="N1097" s="37"/>
      <c r="O1097" s="44"/>
    </row>
    <row r="1098" spans="14:15" x14ac:dyDescent="0.3">
      <c r="N1098" s="37"/>
      <c r="O1098" s="44"/>
    </row>
    <row r="1099" spans="14:15" x14ac:dyDescent="0.3">
      <c r="N1099" s="37"/>
      <c r="O1099" s="44"/>
    </row>
    <row r="1100" spans="14:15" x14ac:dyDescent="0.3">
      <c r="N1100" s="37"/>
      <c r="O1100" s="44"/>
    </row>
    <row r="1101" spans="14:15" x14ac:dyDescent="0.3">
      <c r="N1101" s="37"/>
      <c r="O1101" s="44"/>
    </row>
    <row r="1102" spans="14:15" x14ac:dyDescent="0.3">
      <c r="N1102" s="37"/>
      <c r="O1102" s="44"/>
    </row>
    <row r="1103" spans="14:15" x14ac:dyDescent="0.3">
      <c r="N1103" s="37"/>
      <c r="O1103" s="44"/>
    </row>
    <row r="1104" spans="14:15" x14ac:dyDescent="0.3">
      <c r="N1104" s="37"/>
      <c r="O1104" s="44"/>
    </row>
    <row r="1105" spans="14:15" x14ac:dyDescent="0.3">
      <c r="N1105" s="37"/>
      <c r="O1105" s="44"/>
    </row>
    <row r="1106" spans="14:15" x14ac:dyDescent="0.3">
      <c r="N1106" s="37"/>
      <c r="O1106" s="44"/>
    </row>
    <row r="1107" spans="14:15" x14ac:dyDescent="0.3">
      <c r="N1107" s="37"/>
      <c r="O1107" s="44"/>
    </row>
    <row r="1108" spans="14:15" x14ac:dyDescent="0.3">
      <c r="N1108" s="37"/>
      <c r="O1108" s="44"/>
    </row>
    <row r="1109" spans="14:15" x14ac:dyDescent="0.3">
      <c r="N1109" s="37"/>
      <c r="O1109" s="44"/>
    </row>
    <row r="1110" spans="14:15" x14ac:dyDescent="0.3">
      <c r="N1110" s="37"/>
      <c r="O1110" s="44"/>
    </row>
    <row r="1111" spans="14:15" x14ac:dyDescent="0.3">
      <c r="N1111" s="37"/>
      <c r="O1111" s="44"/>
    </row>
    <row r="1112" spans="14:15" x14ac:dyDescent="0.3">
      <c r="N1112" s="37"/>
      <c r="O1112" s="44"/>
    </row>
    <row r="1113" spans="14:15" x14ac:dyDescent="0.3">
      <c r="N1113" s="37"/>
      <c r="O1113" s="44"/>
    </row>
    <row r="1114" spans="14:15" x14ac:dyDescent="0.3">
      <c r="N1114" s="37"/>
      <c r="O1114" s="44"/>
    </row>
    <row r="1115" spans="14:15" x14ac:dyDescent="0.3">
      <c r="N1115" s="37"/>
      <c r="O1115" s="44"/>
    </row>
    <row r="1116" spans="14:15" x14ac:dyDescent="0.3">
      <c r="N1116" s="37"/>
      <c r="O1116" s="44"/>
    </row>
    <row r="1117" spans="14:15" x14ac:dyDescent="0.3">
      <c r="N1117" s="37"/>
      <c r="O1117" s="44"/>
    </row>
    <row r="1118" spans="14:15" x14ac:dyDescent="0.3">
      <c r="N1118" s="37"/>
      <c r="O1118" s="44"/>
    </row>
    <row r="1119" spans="14:15" x14ac:dyDescent="0.3">
      <c r="N1119" s="37"/>
      <c r="O1119" s="44"/>
    </row>
    <row r="1120" spans="14:15" x14ac:dyDescent="0.3">
      <c r="N1120" s="37"/>
      <c r="O1120" s="44"/>
    </row>
    <row r="1121" spans="14:15" x14ac:dyDescent="0.3">
      <c r="N1121" s="37"/>
      <c r="O1121" s="44"/>
    </row>
    <row r="1122" spans="14:15" x14ac:dyDescent="0.3">
      <c r="N1122" s="37"/>
      <c r="O1122" s="44"/>
    </row>
    <row r="1123" spans="14:15" x14ac:dyDescent="0.3">
      <c r="N1123" s="37"/>
      <c r="O1123" s="44"/>
    </row>
    <row r="1124" spans="14:15" x14ac:dyDescent="0.3">
      <c r="N1124" s="37"/>
      <c r="O1124" s="44"/>
    </row>
    <row r="1125" spans="14:15" x14ac:dyDescent="0.3">
      <c r="N1125" s="37"/>
      <c r="O1125" s="44"/>
    </row>
    <row r="1126" spans="14:15" x14ac:dyDescent="0.3">
      <c r="N1126" s="37"/>
      <c r="O1126" s="44"/>
    </row>
    <row r="1127" spans="14:15" x14ac:dyDescent="0.3">
      <c r="N1127" s="37"/>
      <c r="O1127" s="44"/>
    </row>
    <row r="1128" spans="14:15" x14ac:dyDescent="0.3">
      <c r="N1128" s="37"/>
      <c r="O1128" s="44"/>
    </row>
    <row r="1129" spans="14:15" x14ac:dyDescent="0.3">
      <c r="N1129" s="37"/>
      <c r="O1129" s="44"/>
    </row>
    <row r="1130" spans="14:15" x14ac:dyDescent="0.3">
      <c r="N1130" s="37"/>
      <c r="O1130" s="44"/>
    </row>
    <row r="1131" spans="14:15" x14ac:dyDescent="0.3">
      <c r="N1131" s="37"/>
      <c r="O1131" s="44"/>
    </row>
    <row r="1132" spans="14:15" x14ac:dyDescent="0.3">
      <c r="N1132" s="37"/>
      <c r="O1132" s="44"/>
    </row>
    <row r="1133" spans="14:15" x14ac:dyDescent="0.3">
      <c r="N1133" s="37"/>
      <c r="O1133" s="44"/>
    </row>
    <row r="1134" spans="14:15" x14ac:dyDescent="0.3">
      <c r="N1134" s="37"/>
      <c r="O1134" s="44"/>
    </row>
    <row r="1135" spans="14:15" x14ac:dyDescent="0.3">
      <c r="N1135" s="37"/>
      <c r="O1135" s="44"/>
    </row>
    <row r="1136" spans="14:15" x14ac:dyDescent="0.3">
      <c r="N1136" s="37"/>
      <c r="O1136" s="44"/>
    </row>
    <row r="1137" spans="14:15" x14ac:dyDescent="0.3">
      <c r="N1137" s="37"/>
      <c r="O1137" s="44"/>
    </row>
    <row r="1138" spans="14:15" x14ac:dyDescent="0.3">
      <c r="N1138" s="37"/>
      <c r="O1138" s="44"/>
    </row>
    <row r="1139" spans="14:15" x14ac:dyDescent="0.3">
      <c r="N1139" s="37"/>
      <c r="O1139" s="44"/>
    </row>
    <row r="1140" spans="14:15" x14ac:dyDescent="0.3">
      <c r="N1140" s="37"/>
      <c r="O1140" s="44"/>
    </row>
    <row r="1141" spans="14:15" x14ac:dyDescent="0.3">
      <c r="N1141" s="37"/>
      <c r="O1141" s="44"/>
    </row>
    <row r="1142" spans="14:15" x14ac:dyDescent="0.3">
      <c r="N1142" s="37"/>
      <c r="O1142" s="44"/>
    </row>
    <row r="1143" spans="14:15" x14ac:dyDescent="0.3">
      <c r="N1143" s="37"/>
      <c r="O1143" s="44"/>
    </row>
    <row r="1144" spans="14:15" x14ac:dyDescent="0.3">
      <c r="N1144" s="37"/>
      <c r="O1144" s="44"/>
    </row>
    <row r="1145" spans="14:15" x14ac:dyDescent="0.3">
      <c r="N1145" s="37"/>
      <c r="O1145" s="44"/>
    </row>
    <row r="1146" spans="14:15" x14ac:dyDescent="0.3">
      <c r="N1146" s="37"/>
      <c r="O1146" s="44"/>
    </row>
    <row r="1147" spans="14:15" x14ac:dyDescent="0.3">
      <c r="N1147" s="37"/>
      <c r="O1147" s="44"/>
    </row>
    <row r="1148" spans="14:15" x14ac:dyDescent="0.3">
      <c r="N1148" s="37"/>
      <c r="O1148" s="44"/>
    </row>
    <row r="1149" spans="14:15" x14ac:dyDescent="0.3">
      <c r="N1149" s="37"/>
      <c r="O1149" s="44"/>
    </row>
    <row r="1150" spans="14:15" x14ac:dyDescent="0.3">
      <c r="N1150" s="37"/>
      <c r="O1150" s="44"/>
    </row>
    <row r="1151" spans="14:15" x14ac:dyDescent="0.3">
      <c r="N1151" s="37"/>
      <c r="O1151" s="44"/>
    </row>
    <row r="1152" spans="14:15" x14ac:dyDescent="0.3">
      <c r="N1152" s="37"/>
      <c r="O1152" s="44"/>
    </row>
    <row r="1153" spans="14:15" x14ac:dyDescent="0.3">
      <c r="N1153" s="37"/>
      <c r="O1153" s="44"/>
    </row>
    <row r="1154" spans="14:15" x14ac:dyDescent="0.3">
      <c r="N1154" s="37"/>
      <c r="O1154" s="44"/>
    </row>
    <row r="1155" spans="14:15" x14ac:dyDescent="0.3">
      <c r="N1155" s="37"/>
      <c r="O1155" s="44"/>
    </row>
    <row r="1156" spans="14:15" x14ac:dyDescent="0.3">
      <c r="N1156" s="37"/>
      <c r="O1156" s="44"/>
    </row>
    <row r="1157" spans="14:15" x14ac:dyDescent="0.3">
      <c r="N1157" s="37"/>
      <c r="O1157" s="44"/>
    </row>
    <row r="1158" spans="14:15" x14ac:dyDescent="0.3">
      <c r="N1158" s="37"/>
      <c r="O1158" s="44"/>
    </row>
    <row r="1159" spans="14:15" x14ac:dyDescent="0.3">
      <c r="N1159" s="37"/>
      <c r="O1159" s="44"/>
    </row>
    <row r="1160" spans="14:15" x14ac:dyDescent="0.3">
      <c r="N1160" s="37"/>
      <c r="O1160" s="44"/>
    </row>
    <row r="1161" spans="14:15" x14ac:dyDescent="0.3">
      <c r="N1161" s="37"/>
      <c r="O1161" s="44"/>
    </row>
    <row r="1162" spans="14:15" x14ac:dyDescent="0.3">
      <c r="N1162" s="37"/>
      <c r="O1162" s="44"/>
    </row>
    <row r="1163" spans="14:15" x14ac:dyDescent="0.3">
      <c r="N1163" s="37"/>
      <c r="O1163" s="44"/>
    </row>
    <row r="1164" spans="14:15" x14ac:dyDescent="0.3">
      <c r="N1164" s="37"/>
      <c r="O1164" s="44"/>
    </row>
    <row r="1165" spans="14:15" x14ac:dyDescent="0.3">
      <c r="N1165" s="37"/>
      <c r="O1165" s="44"/>
    </row>
    <row r="1166" spans="14:15" x14ac:dyDescent="0.3">
      <c r="N1166" s="37"/>
      <c r="O1166" s="44"/>
    </row>
    <row r="1167" spans="14:15" x14ac:dyDescent="0.3">
      <c r="N1167" s="37"/>
      <c r="O1167" s="44"/>
    </row>
    <row r="1168" spans="14:15" x14ac:dyDescent="0.3">
      <c r="N1168" s="37"/>
      <c r="O1168" s="44"/>
    </row>
    <row r="1169" spans="14:15" x14ac:dyDescent="0.3">
      <c r="N1169" s="37"/>
      <c r="O1169" s="44"/>
    </row>
    <row r="1170" spans="14:15" x14ac:dyDescent="0.3">
      <c r="N1170" s="37"/>
      <c r="O1170" s="44"/>
    </row>
    <row r="1171" spans="14:15" x14ac:dyDescent="0.3">
      <c r="N1171" s="37"/>
      <c r="O1171" s="44"/>
    </row>
    <row r="1172" spans="14:15" x14ac:dyDescent="0.3">
      <c r="N1172" s="37"/>
      <c r="O1172" s="44"/>
    </row>
    <row r="1173" spans="14:15" x14ac:dyDescent="0.3">
      <c r="N1173" s="37"/>
      <c r="O1173" s="44"/>
    </row>
    <row r="1174" spans="14:15" x14ac:dyDescent="0.3">
      <c r="N1174" s="37"/>
      <c r="O1174" s="44"/>
    </row>
    <row r="1175" spans="14:15" x14ac:dyDescent="0.3">
      <c r="N1175" s="37"/>
      <c r="O1175" s="44"/>
    </row>
    <row r="1176" spans="14:15" x14ac:dyDescent="0.3">
      <c r="N1176" s="37"/>
      <c r="O1176" s="44"/>
    </row>
    <row r="1177" spans="14:15" x14ac:dyDescent="0.3">
      <c r="N1177" s="37"/>
      <c r="O1177" s="44"/>
    </row>
    <row r="1178" spans="14:15" x14ac:dyDescent="0.3">
      <c r="N1178" s="37"/>
      <c r="O1178" s="44"/>
    </row>
    <row r="1179" spans="14:15" x14ac:dyDescent="0.3">
      <c r="N1179" s="37"/>
      <c r="O1179" s="44"/>
    </row>
    <row r="1180" spans="14:15" x14ac:dyDescent="0.3">
      <c r="N1180" s="37"/>
      <c r="O1180" s="44"/>
    </row>
    <row r="1181" spans="14:15" x14ac:dyDescent="0.3">
      <c r="N1181" s="37"/>
      <c r="O1181" s="44"/>
    </row>
    <row r="1182" spans="14:15" x14ac:dyDescent="0.3">
      <c r="N1182" s="37"/>
      <c r="O1182" s="44"/>
    </row>
    <row r="1183" spans="14:15" x14ac:dyDescent="0.3">
      <c r="N1183" s="37"/>
      <c r="O1183" s="44"/>
    </row>
    <row r="1184" spans="14:15" x14ac:dyDescent="0.3">
      <c r="N1184" s="37"/>
      <c r="O1184" s="44"/>
    </row>
    <row r="1185" spans="14:15" x14ac:dyDescent="0.3">
      <c r="N1185" s="37"/>
      <c r="O1185" s="44"/>
    </row>
    <row r="1186" spans="14:15" x14ac:dyDescent="0.3">
      <c r="N1186" s="37"/>
      <c r="O1186" s="44"/>
    </row>
    <row r="1187" spans="14:15" x14ac:dyDescent="0.3">
      <c r="N1187" s="37"/>
      <c r="O1187" s="44"/>
    </row>
    <row r="1188" spans="14:15" x14ac:dyDescent="0.3">
      <c r="N1188" s="37"/>
      <c r="O1188" s="44"/>
    </row>
    <row r="1189" spans="14:15" x14ac:dyDescent="0.3">
      <c r="N1189" s="37"/>
      <c r="O1189" s="44"/>
    </row>
    <row r="1190" spans="14:15" x14ac:dyDescent="0.3">
      <c r="N1190" s="37"/>
      <c r="O1190" s="44"/>
    </row>
    <row r="1191" spans="14:15" x14ac:dyDescent="0.3">
      <c r="N1191" s="37"/>
      <c r="O1191" s="44"/>
    </row>
    <row r="1192" spans="14:15" x14ac:dyDescent="0.3">
      <c r="N1192" s="37"/>
      <c r="O1192" s="44"/>
    </row>
    <row r="1193" spans="14:15" x14ac:dyDescent="0.3">
      <c r="N1193" s="37"/>
      <c r="O1193" s="44"/>
    </row>
    <row r="1194" spans="14:15" x14ac:dyDescent="0.3">
      <c r="N1194" s="37"/>
      <c r="O1194" s="44"/>
    </row>
    <row r="1195" spans="14:15" x14ac:dyDescent="0.3">
      <c r="N1195" s="37"/>
      <c r="O1195" s="44"/>
    </row>
    <row r="1196" spans="14:15" x14ac:dyDescent="0.3">
      <c r="N1196" s="37"/>
      <c r="O1196" s="44"/>
    </row>
    <row r="1197" spans="14:15" x14ac:dyDescent="0.3">
      <c r="N1197" s="37"/>
      <c r="O1197" s="44"/>
    </row>
    <row r="1198" spans="14:15" x14ac:dyDescent="0.3">
      <c r="N1198" s="37"/>
      <c r="O1198" s="44"/>
    </row>
    <row r="1199" spans="14:15" x14ac:dyDescent="0.3">
      <c r="N1199" s="37"/>
      <c r="O1199" s="44"/>
    </row>
    <row r="1200" spans="14:15" x14ac:dyDescent="0.3">
      <c r="N1200" s="37"/>
      <c r="O1200" s="44"/>
    </row>
    <row r="1201" spans="14:15" x14ac:dyDescent="0.3">
      <c r="N1201" s="37"/>
      <c r="O1201" s="44"/>
    </row>
    <row r="1202" spans="14:15" x14ac:dyDescent="0.3">
      <c r="N1202" s="37"/>
      <c r="O1202" s="44"/>
    </row>
    <row r="1203" spans="14:15" x14ac:dyDescent="0.3">
      <c r="N1203" s="37"/>
      <c r="O1203" s="44"/>
    </row>
    <row r="1204" spans="14:15" x14ac:dyDescent="0.3">
      <c r="N1204" s="37"/>
      <c r="O1204" s="44"/>
    </row>
    <row r="1205" spans="14:15" x14ac:dyDescent="0.3">
      <c r="N1205" s="37"/>
      <c r="O1205" s="44"/>
    </row>
    <row r="1206" spans="14:15" x14ac:dyDescent="0.3">
      <c r="N1206" s="37"/>
      <c r="O1206" s="44"/>
    </row>
    <row r="1207" spans="14:15" x14ac:dyDescent="0.3">
      <c r="N1207" s="37"/>
      <c r="O1207" s="44"/>
    </row>
    <row r="1208" spans="14:15" x14ac:dyDescent="0.3">
      <c r="N1208" s="37"/>
      <c r="O1208" s="44"/>
    </row>
    <row r="1209" spans="14:15" x14ac:dyDescent="0.3">
      <c r="N1209" s="37"/>
      <c r="O1209" s="44"/>
    </row>
    <row r="1210" spans="14:15" x14ac:dyDescent="0.3">
      <c r="N1210" s="37"/>
      <c r="O1210" s="44"/>
    </row>
    <row r="1211" spans="14:15" x14ac:dyDescent="0.3">
      <c r="N1211" s="37"/>
      <c r="O1211" s="44"/>
    </row>
    <row r="1212" spans="14:15" x14ac:dyDescent="0.3">
      <c r="N1212" s="37"/>
      <c r="O1212" s="44"/>
    </row>
    <row r="1213" spans="14:15" x14ac:dyDescent="0.3">
      <c r="N1213" s="37"/>
      <c r="O1213" s="44"/>
    </row>
    <row r="1214" spans="14:15" x14ac:dyDescent="0.3">
      <c r="N1214" s="37"/>
      <c r="O1214" s="44"/>
    </row>
    <row r="1215" spans="14:15" x14ac:dyDescent="0.3">
      <c r="N1215" s="37"/>
      <c r="O1215" s="44"/>
    </row>
    <row r="1216" spans="14:15" x14ac:dyDescent="0.3">
      <c r="N1216" s="37"/>
      <c r="O1216" s="44"/>
    </row>
    <row r="1217" spans="14:15" x14ac:dyDescent="0.3">
      <c r="N1217" s="37"/>
      <c r="O1217" s="44"/>
    </row>
    <row r="1218" spans="14:15" x14ac:dyDescent="0.3">
      <c r="N1218" s="37"/>
      <c r="O1218" s="44"/>
    </row>
    <row r="1219" spans="14:15" x14ac:dyDescent="0.3">
      <c r="N1219" s="37"/>
      <c r="O1219" s="44"/>
    </row>
    <row r="1220" spans="14:15" x14ac:dyDescent="0.3">
      <c r="N1220" s="37"/>
      <c r="O1220" s="44"/>
    </row>
    <row r="1221" spans="14:15" x14ac:dyDescent="0.3">
      <c r="N1221" s="37"/>
      <c r="O1221" s="44"/>
    </row>
    <row r="1222" spans="14:15" x14ac:dyDescent="0.3">
      <c r="N1222" s="37"/>
      <c r="O1222" s="44"/>
    </row>
    <row r="1223" spans="14:15" x14ac:dyDescent="0.3">
      <c r="N1223" s="37"/>
      <c r="O1223" s="44"/>
    </row>
    <row r="1224" spans="14:15" x14ac:dyDescent="0.3">
      <c r="N1224" s="37"/>
      <c r="O1224" s="44"/>
    </row>
    <row r="1225" spans="14:15" x14ac:dyDescent="0.3">
      <c r="N1225" s="37"/>
      <c r="O1225" s="44"/>
    </row>
    <row r="1226" spans="14:15" x14ac:dyDescent="0.3">
      <c r="N1226" s="37"/>
      <c r="O1226" s="44"/>
    </row>
    <row r="1227" spans="14:15" x14ac:dyDescent="0.3">
      <c r="N1227" s="37"/>
      <c r="O1227" s="44"/>
    </row>
    <row r="1228" spans="14:15" x14ac:dyDescent="0.3">
      <c r="N1228" s="37"/>
      <c r="O1228" s="44"/>
    </row>
    <row r="1229" spans="14:15" x14ac:dyDescent="0.3">
      <c r="N1229" s="37"/>
      <c r="O1229" s="44"/>
    </row>
    <row r="1230" spans="14:15" x14ac:dyDescent="0.3">
      <c r="N1230" s="37"/>
      <c r="O1230" s="44"/>
    </row>
    <row r="1231" spans="14:15" x14ac:dyDescent="0.3">
      <c r="N1231" s="37"/>
      <c r="O1231" s="44"/>
    </row>
    <row r="1232" spans="14:15" x14ac:dyDescent="0.3">
      <c r="N1232" s="37"/>
      <c r="O1232" s="44"/>
    </row>
    <row r="1233" spans="14:15" x14ac:dyDescent="0.3">
      <c r="N1233" s="37"/>
      <c r="O1233" s="44"/>
    </row>
    <row r="1234" spans="14:15" x14ac:dyDescent="0.3">
      <c r="N1234" s="37"/>
      <c r="O1234" s="44"/>
    </row>
    <row r="1235" spans="14:15" x14ac:dyDescent="0.3">
      <c r="N1235" s="37"/>
      <c r="O1235" s="44"/>
    </row>
    <row r="1236" spans="14:15" x14ac:dyDescent="0.3">
      <c r="N1236" s="37"/>
      <c r="O1236" s="44"/>
    </row>
    <row r="1237" spans="14:15" x14ac:dyDescent="0.3">
      <c r="N1237" s="37"/>
      <c r="O1237" s="44"/>
    </row>
    <row r="1238" spans="14:15" x14ac:dyDescent="0.3">
      <c r="N1238" s="37"/>
      <c r="O1238" s="44"/>
    </row>
    <row r="1239" spans="14:15" x14ac:dyDescent="0.3">
      <c r="N1239" s="37"/>
      <c r="O1239" s="44"/>
    </row>
    <row r="1240" spans="14:15" x14ac:dyDescent="0.3">
      <c r="N1240" s="37"/>
      <c r="O1240" s="44"/>
    </row>
    <row r="1241" spans="14:15" x14ac:dyDescent="0.3">
      <c r="N1241" s="37"/>
      <c r="O1241" s="44"/>
    </row>
    <row r="1242" spans="14:15" x14ac:dyDescent="0.3">
      <c r="N1242" s="37"/>
      <c r="O1242" s="44"/>
    </row>
    <row r="1243" spans="14:15" x14ac:dyDescent="0.3">
      <c r="N1243" s="37"/>
      <c r="O1243" s="44"/>
    </row>
    <row r="1244" spans="14:15" x14ac:dyDescent="0.3">
      <c r="N1244" s="37"/>
      <c r="O1244" s="44"/>
    </row>
    <row r="1245" spans="14:15" x14ac:dyDescent="0.3">
      <c r="N1245" s="37"/>
      <c r="O1245" s="44"/>
    </row>
    <row r="1246" spans="14:15" x14ac:dyDescent="0.3">
      <c r="N1246" s="37"/>
      <c r="O1246" s="44"/>
    </row>
    <row r="1247" spans="14:15" x14ac:dyDescent="0.3">
      <c r="N1247" s="37"/>
      <c r="O1247" s="44"/>
    </row>
    <row r="1248" spans="14:15" x14ac:dyDescent="0.3">
      <c r="N1248" s="37"/>
      <c r="O1248" s="44"/>
    </row>
    <row r="1249" spans="14:15" x14ac:dyDescent="0.3">
      <c r="N1249" s="37"/>
      <c r="O1249" s="44"/>
    </row>
    <row r="1250" spans="14:15" x14ac:dyDescent="0.3">
      <c r="N1250" s="37"/>
      <c r="O1250" s="44"/>
    </row>
    <row r="1251" spans="14:15" x14ac:dyDescent="0.3">
      <c r="N1251" s="37"/>
      <c r="O1251" s="44"/>
    </row>
    <row r="1252" spans="14:15" x14ac:dyDescent="0.3">
      <c r="N1252" s="37"/>
      <c r="O1252" s="44"/>
    </row>
    <row r="1253" spans="14:15" x14ac:dyDescent="0.3">
      <c r="N1253" s="37"/>
      <c r="O1253" s="44"/>
    </row>
    <row r="1254" spans="14:15" x14ac:dyDescent="0.3">
      <c r="N1254" s="37"/>
      <c r="O1254" s="44"/>
    </row>
    <row r="1255" spans="14:15" x14ac:dyDescent="0.3">
      <c r="N1255" s="37"/>
      <c r="O1255" s="44"/>
    </row>
    <row r="1256" spans="14:15" x14ac:dyDescent="0.3">
      <c r="N1256" s="37"/>
      <c r="O1256" s="44"/>
    </row>
    <row r="1257" spans="14:15" x14ac:dyDescent="0.3">
      <c r="N1257" s="37"/>
      <c r="O1257" s="44"/>
    </row>
    <row r="1258" spans="14:15" x14ac:dyDescent="0.3">
      <c r="N1258" s="37"/>
      <c r="O1258" s="44"/>
    </row>
    <row r="1259" spans="14:15" x14ac:dyDescent="0.3">
      <c r="N1259" s="37"/>
      <c r="O1259" s="44"/>
    </row>
    <row r="1260" spans="14:15" x14ac:dyDescent="0.3">
      <c r="N1260" s="37"/>
      <c r="O1260" s="44"/>
    </row>
    <row r="1261" spans="14:15" x14ac:dyDescent="0.3">
      <c r="N1261" s="37"/>
      <c r="O1261" s="44"/>
    </row>
    <row r="1262" spans="14:15" x14ac:dyDescent="0.3">
      <c r="N1262" s="37"/>
      <c r="O1262" s="44"/>
    </row>
    <row r="1263" spans="14:15" x14ac:dyDescent="0.3">
      <c r="N1263" s="37"/>
      <c r="O1263" s="44"/>
    </row>
    <row r="1264" spans="14:15" x14ac:dyDescent="0.3">
      <c r="N1264" s="37"/>
      <c r="O1264" s="44"/>
    </row>
    <row r="1265" spans="14:15" x14ac:dyDescent="0.3">
      <c r="N1265" s="37"/>
      <c r="O1265" s="44"/>
    </row>
    <row r="1266" spans="14:15" x14ac:dyDescent="0.3">
      <c r="N1266" s="37"/>
      <c r="O1266" s="44"/>
    </row>
    <row r="1267" spans="14:15" x14ac:dyDescent="0.3">
      <c r="N1267" s="37"/>
      <c r="O1267" s="44"/>
    </row>
    <row r="1268" spans="14:15" x14ac:dyDescent="0.3">
      <c r="N1268" s="37"/>
      <c r="O1268" s="44"/>
    </row>
    <row r="1269" spans="14:15" x14ac:dyDescent="0.3">
      <c r="N1269" s="37"/>
      <c r="O1269" s="44"/>
    </row>
    <row r="1270" spans="14:15" x14ac:dyDescent="0.3">
      <c r="N1270" s="37"/>
      <c r="O1270" s="44"/>
    </row>
    <row r="1271" spans="14:15" x14ac:dyDescent="0.3">
      <c r="N1271" s="37"/>
      <c r="O1271" s="44"/>
    </row>
    <row r="1272" spans="14:15" x14ac:dyDescent="0.3">
      <c r="N1272" s="37"/>
      <c r="O1272" s="44"/>
    </row>
    <row r="1273" spans="14:15" x14ac:dyDescent="0.3">
      <c r="N1273" s="37"/>
      <c r="O1273" s="44"/>
    </row>
    <row r="1274" spans="14:15" x14ac:dyDescent="0.3">
      <c r="N1274" s="37"/>
      <c r="O1274" s="44"/>
    </row>
    <row r="1275" spans="14:15" x14ac:dyDescent="0.3">
      <c r="N1275" s="37"/>
      <c r="O1275" s="44"/>
    </row>
    <row r="1276" spans="14:15" x14ac:dyDescent="0.3">
      <c r="N1276" s="37"/>
      <c r="O1276" s="44"/>
    </row>
    <row r="1277" spans="14:15" x14ac:dyDescent="0.3">
      <c r="N1277" s="37"/>
      <c r="O1277" s="44"/>
    </row>
    <row r="1278" spans="14:15" x14ac:dyDescent="0.3">
      <c r="N1278" s="37"/>
      <c r="O1278" s="44"/>
    </row>
    <row r="1279" spans="14:15" x14ac:dyDescent="0.3">
      <c r="N1279" s="37"/>
      <c r="O1279" s="44"/>
    </row>
    <row r="1280" spans="14:15" x14ac:dyDescent="0.3">
      <c r="N1280" s="37"/>
      <c r="O1280" s="44"/>
    </row>
    <row r="1281" spans="14:15" x14ac:dyDescent="0.3">
      <c r="N1281" s="37"/>
      <c r="O1281" s="44"/>
    </row>
    <row r="1282" spans="14:15" x14ac:dyDescent="0.3">
      <c r="N1282" s="37"/>
      <c r="O1282" s="44"/>
    </row>
    <row r="1283" spans="14:15" x14ac:dyDescent="0.3">
      <c r="N1283" s="37"/>
      <c r="O1283" s="44"/>
    </row>
    <row r="1284" spans="14:15" x14ac:dyDescent="0.3">
      <c r="N1284" s="37"/>
      <c r="O1284" s="44"/>
    </row>
    <row r="1285" spans="14:15" x14ac:dyDescent="0.3">
      <c r="N1285" s="37"/>
      <c r="O1285" s="44"/>
    </row>
    <row r="1286" spans="14:15" x14ac:dyDescent="0.3">
      <c r="N1286" s="37"/>
      <c r="O1286" s="44"/>
    </row>
  </sheetData>
  <mergeCells count="1">
    <mergeCell ref="P9:U14"/>
  </mergeCells>
  <conditionalFormatting sqref="L1">
    <cfRule type="containsText" dxfId="78" priority="11" operator="containsText" text="0.">
      <formula>NOT(ISERROR(SEARCH("0.",L1)))</formula>
    </cfRule>
  </conditionalFormatting>
  <conditionalFormatting sqref="A2:N2">
    <cfRule type="expression" dxfId="9" priority="4">
      <formula>($N2=$Z$10)</formula>
    </cfRule>
    <cfRule type="expression" dxfId="10" priority="5">
      <formula>($M2=$Z$9)</formula>
    </cfRule>
    <cfRule type="expression" dxfId="11" priority="6">
      <formula>($M2=$Z$8)</formula>
    </cfRule>
  </conditionalFormatting>
  <conditionalFormatting sqref="A3:N759">
    <cfRule type="expression" dxfId="5" priority="1">
      <formula>($N3=$Z$10)</formula>
    </cfRule>
    <cfRule type="expression" dxfId="4" priority="2">
      <formula>($M3=$Z$9)</formula>
    </cfRule>
    <cfRule type="expression" dxfId="3" priority="3">
      <formula>($M3=$Z$8)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COMP-VS-BOM</vt:lpstr>
      <vt:lpstr>Pin_Report</vt:lpstr>
      <vt:lpstr>Capacitors</vt:lpstr>
      <vt:lpstr>Inductors</vt:lpstr>
      <vt:lpstr>FB</vt:lpstr>
      <vt:lpstr>MOSFET</vt:lpstr>
      <vt:lpstr>Diodes</vt:lpstr>
      <vt:lpstr>Resistors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che44464</dc:creator>
  <cp:lastModifiedBy>Srinivas Sriram</cp:lastModifiedBy>
  <dcterms:created xsi:type="dcterms:W3CDTF">2016-10-31T12:39:13Z</dcterms:created>
  <dcterms:modified xsi:type="dcterms:W3CDTF">2016-11-30T13:32:38Z</dcterms:modified>
</cp:coreProperties>
</file>